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0" yWindow="255" windowWidth="16155" windowHeight="12600" tabRatio="761" activeTab="1"/>
  </bookViews>
  <sheets>
    <sheet name="Приложение 1" sheetId="13" r:id="rId1"/>
    <sheet name="Приложение 2" sheetId="10" r:id="rId2"/>
    <sheet name="Приложение 3" sheetId="11" r:id="rId3"/>
  </sheets>
  <externalReferences>
    <externalReference r:id="rId4"/>
  </externalReferences>
  <definedNames>
    <definedName name="_xlnm._FilterDatabase" localSheetId="0" hidden="1">'Приложение 1'!$A$10:$X$1008</definedName>
    <definedName name="_xlnm._FilterDatabase" localSheetId="1" hidden="1">'Приложение 2'!$A$12:$CD$1026</definedName>
    <definedName name="_xlnm._FilterDatabase" localSheetId="2" hidden="1">'Приложение 3'!$A$9:$S$127</definedName>
    <definedName name="_xlnm.Print_Area" localSheetId="0">'Приложение 1'!$A$1:$S$1008</definedName>
    <definedName name="_xlnm.Print_Area" localSheetId="1">'Приложение 2'!$A$1:$AL$1011</definedName>
    <definedName name="_xlnm.Print_Area" localSheetId="2">'Приложение 3'!$A$1:$F$127</definedName>
    <definedName name="Перечень" localSheetId="1">#REF!</definedName>
    <definedName name="Перечень" localSheetId="2">#REF!</definedName>
    <definedName name="Перечень">#REF!</definedName>
    <definedName name="Перечень2" localSheetId="1">#REF!</definedName>
    <definedName name="Перечень2" localSheetId="2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AN159" i="10"/>
  <c r="AO159"/>
  <c r="AP159"/>
  <c r="AQ159"/>
  <c r="AR159"/>
  <c r="AS159"/>
  <c r="AT159"/>
  <c r="AV159"/>
  <c r="AW159"/>
  <c r="AX159"/>
  <c r="AY159"/>
  <c r="BG159"/>
  <c r="BK159"/>
  <c r="BL159"/>
  <c r="BM159"/>
  <c r="BN159"/>
  <c r="BO159"/>
  <c r="BP159"/>
  <c r="BQ159"/>
  <c r="BR159"/>
  <c r="BT159"/>
  <c r="BU159"/>
  <c r="BV159"/>
  <c r="BW159"/>
  <c r="CB159"/>
  <c r="BG160"/>
  <c r="BK160"/>
  <c r="CB160"/>
  <c r="AN251"/>
  <c r="AO251"/>
  <c r="BM251" s="1"/>
  <c r="AP251"/>
  <c r="AQ251"/>
  <c r="BO251" s="1"/>
  <c r="AR251"/>
  <c r="AS251"/>
  <c r="BQ251" s="1"/>
  <c r="AT251"/>
  <c r="AV251"/>
  <c r="BT251" s="1"/>
  <c r="AW251"/>
  <c r="AX251"/>
  <c r="BV251" s="1"/>
  <c r="AY251"/>
  <c r="BG251"/>
  <c r="BK251"/>
  <c r="BL251"/>
  <c r="BN251"/>
  <c r="BP251"/>
  <c r="BR251"/>
  <c r="BU251"/>
  <c r="BW251"/>
  <c r="CB251"/>
  <c r="BG252"/>
  <c r="BK252"/>
  <c r="CB252"/>
  <c r="AN136"/>
  <c r="BL136" s="1"/>
  <c r="AO136"/>
  <c r="BM136" s="1"/>
  <c r="AP136"/>
  <c r="AQ136"/>
  <c r="BO136" s="1"/>
  <c r="AR136"/>
  <c r="BP136" s="1"/>
  <c r="AS136"/>
  <c r="BQ136" s="1"/>
  <c r="AT136"/>
  <c r="AV136"/>
  <c r="BT136" s="1"/>
  <c r="AW136"/>
  <c r="BU136" s="1"/>
  <c r="AX136"/>
  <c r="BV136" s="1"/>
  <c r="AY136"/>
  <c r="BG136"/>
  <c r="BK136"/>
  <c r="BN136"/>
  <c r="BR136"/>
  <c r="BW136"/>
  <c r="CB136"/>
  <c r="AN137"/>
  <c r="BL137" s="1"/>
  <c r="AO137"/>
  <c r="AP137"/>
  <c r="BN137" s="1"/>
  <c r="AQ137"/>
  <c r="AR137"/>
  <c r="BP137" s="1"/>
  <c r="AS137"/>
  <c r="AT137"/>
  <c r="BR137" s="1"/>
  <c r="AV137"/>
  <c r="AW137"/>
  <c r="BU137" s="1"/>
  <c r="AX137"/>
  <c r="AY137"/>
  <c r="BW137" s="1"/>
  <c r="BG137"/>
  <c r="BK137"/>
  <c r="BM137"/>
  <c r="BO137"/>
  <c r="BQ137"/>
  <c r="BT137"/>
  <c r="BV137"/>
  <c r="CB137"/>
  <c r="BG138"/>
  <c r="BK138"/>
  <c r="CB138"/>
  <c r="Z841" l="1"/>
  <c r="K250" i="13" l="1"/>
  <c r="J250"/>
  <c r="M250"/>
  <c r="N250"/>
  <c r="O250"/>
  <c r="Q250"/>
  <c r="R250"/>
  <c r="I250"/>
  <c r="X251" i="10" l="1"/>
  <c r="Y252"/>
  <c r="Z252"/>
  <c r="AV252" s="1"/>
  <c r="BT252" s="1"/>
  <c r="AA252"/>
  <c r="AB252"/>
  <c r="AW252" s="1"/>
  <c r="BU252" s="1"/>
  <c r="AC252"/>
  <c r="AD252"/>
  <c r="AE252"/>
  <c r="AF252"/>
  <c r="AG252"/>
  <c r="AH252"/>
  <c r="AX252" s="1"/>
  <c r="BV252" s="1"/>
  <c r="AI252"/>
  <c r="AY252" s="1"/>
  <c r="BW252" s="1"/>
  <c r="AL252"/>
  <c r="W252"/>
  <c r="U252"/>
  <c r="AT252" s="1"/>
  <c r="BR252" s="1"/>
  <c r="T252"/>
  <c r="I252"/>
  <c r="AN252" s="1"/>
  <c r="BL252" s="1"/>
  <c r="J252"/>
  <c r="K252"/>
  <c r="AO252" s="1"/>
  <c r="BM252" s="1"/>
  <c r="L252"/>
  <c r="M252"/>
  <c r="AP252" s="1"/>
  <c r="BN252" s="1"/>
  <c r="N252"/>
  <c r="O252"/>
  <c r="AQ252" s="1"/>
  <c r="BO252" s="1"/>
  <c r="P252"/>
  <c r="Q252"/>
  <c r="AR252" s="1"/>
  <c r="BP252" s="1"/>
  <c r="R252"/>
  <c r="S252"/>
  <c r="AS252" s="1"/>
  <c r="BQ252" s="1"/>
  <c r="H251"/>
  <c r="Y138"/>
  <c r="Z138"/>
  <c r="AA138"/>
  <c r="AC138"/>
  <c r="AD138"/>
  <c r="AE138"/>
  <c r="AF138"/>
  <c r="AG138"/>
  <c r="AH138"/>
  <c r="AX138" s="1"/>
  <c r="BV138" s="1"/>
  <c r="AI138"/>
  <c r="AY138" s="1"/>
  <c r="BW138" s="1"/>
  <c r="AL138"/>
  <c r="W138"/>
  <c r="T138"/>
  <c r="J138"/>
  <c r="L138"/>
  <c r="N138"/>
  <c r="P138"/>
  <c r="R138"/>
  <c r="X137"/>
  <c r="H137"/>
  <c r="M136" i="13"/>
  <c r="N136"/>
  <c r="O136"/>
  <c r="Q136"/>
  <c r="R136"/>
  <c r="K136"/>
  <c r="J136"/>
  <c r="I136"/>
  <c r="X136" i="10"/>
  <c r="H136"/>
  <c r="AJ136" l="1"/>
  <c r="AU136"/>
  <c r="BS136" s="1"/>
  <c r="AK137"/>
  <c r="AU137"/>
  <c r="BS137" s="1"/>
  <c r="AJ251"/>
  <c r="AU251"/>
  <c r="BS251" s="1"/>
  <c r="AV138"/>
  <c r="BT138" s="1"/>
  <c r="AK251"/>
  <c r="X252"/>
  <c r="AU252" s="1"/>
  <c r="BS252" s="1"/>
  <c r="AJ137"/>
  <c r="AK136"/>
  <c r="G137" l="1"/>
  <c r="L135" i="13" s="1"/>
  <c r="P135" s="1"/>
  <c r="AK252" i="10"/>
  <c r="AJ252"/>
  <c r="G251"/>
  <c r="G136"/>
  <c r="CA137" l="1"/>
  <c r="CC137" s="1"/>
  <c r="L249" i="13"/>
  <c r="P249" s="1"/>
  <c r="CA251" i="10"/>
  <c r="CC251" s="1"/>
  <c r="L134" i="13"/>
  <c r="P134" s="1"/>
  <c r="CA136" i="10"/>
  <c r="CC136" s="1"/>
  <c r="BY251"/>
  <c r="BZ251"/>
  <c r="BI46"/>
  <c r="AW46"/>
  <c r="H264"/>
  <c r="G264" s="1"/>
  <c r="CB262" l="1"/>
  <c r="AP264"/>
  <c r="AP263"/>
  <c r="AP262"/>
  <c r="J158" i="13"/>
  <c r="K158"/>
  <c r="I158"/>
  <c r="R157"/>
  <c r="R158" s="1"/>
  <c r="Q157"/>
  <c r="Q158" s="1"/>
  <c r="O157"/>
  <c r="O158" s="1"/>
  <c r="N157"/>
  <c r="N158" s="1"/>
  <c r="M157"/>
  <c r="M158" s="1"/>
  <c r="L157"/>
  <c r="P157" s="1"/>
  <c r="Y160" i="10"/>
  <c r="Z160"/>
  <c r="AV160" s="1"/>
  <c r="BT160" s="1"/>
  <c r="AA160"/>
  <c r="AB160"/>
  <c r="AW160" s="1"/>
  <c r="BU160" s="1"/>
  <c r="AC160"/>
  <c r="AD160"/>
  <c r="AE160"/>
  <c r="AF160"/>
  <c r="AG160"/>
  <c r="AH160"/>
  <c r="AX160" s="1"/>
  <c r="BV160" s="1"/>
  <c r="AL160"/>
  <c r="W160"/>
  <c r="U160"/>
  <c r="T160"/>
  <c r="J160"/>
  <c r="L160"/>
  <c r="N160"/>
  <c r="P160"/>
  <c r="R160"/>
  <c r="X159"/>
  <c r="AU159" s="1"/>
  <c r="BS159" s="1"/>
  <c r="H159"/>
  <c r="AT160" l="1"/>
  <c r="BR160" s="1"/>
  <c r="AK159"/>
  <c r="X160"/>
  <c r="AU160" s="1"/>
  <c r="BS160" s="1"/>
  <c r="AJ159"/>
  <c r="G159" l="1"/>
  <c r="CA159" s="1"/>
  <c r="CC159" s="1"/>
  <c r="CA16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8"/>
  <c r="CB129"/>
  <c r="CB130"/>
  <c r="CB131"/>
  <c r="CB132"/>
  <c r="CB133"/>
  <c r="CB134"/>
  <c r="CB135"/>
  <c r="CA139"/>
  <c r="CB139"/>
  <c r="CB140"/>
  <c r="CB141"/>
  <c r="CB142"/>
  <c r="CB143"/>
  <c r="CB144"/>
  <c r="CB145"/>
  <c r="CB146"/>
  <c r="CB147"/>
  <c r="CB148"/>
  <c r="CB149"/>
  <c r="CB150"/>
  <c r="CA151"/>
  <c r="CB151"/>
  <c r="CB152"/>
  <c r="CB153"/>
  <c r="CB154"/>
  <c r="CB155"/>
  <c r="CB156"/>
  <c r="CB157"/>
  <c r="CB158"/>
  <c r="CA161"/>
  <c r="CB161"/>
  <c r="CB162"/>
  <c r="CB163"/>
  <c r="CB164"/>
  <c r="CB165"/>
  <c r="CA166"/>
  <c r="CB166"/>
  <c r="CB167"/>
  <c r="CB168"/>
  <c r="CB169"/>
  <c r="CB170"/>
  <c r="CA171"/>
  <c r="CB171"/>
  <c r="CB172"/>
  <c r="CB173"/>
  <c r="CB174"/>
  <c r="CB175"/>
  <c r="CB176"/>
  <c r="CA177"/>
  <c r="CB177"/>
  <c r="CB178"/>
  <c r="CB179"/>
  <c r="CB180"/>
  <c r="CB181"/>
  <c r="CB182"/>
  <c r="CB183"/>
  <c r="CA184"/>
  <c r="CB184"/>
  <c r="CB185"/>
  <c r="CB186"/>
  <c r="CB187"/>
  <c r="CB188"/>
  <c r="CB189"/>
  <c r="CB190"/>
  <c r="CB191"/>
  <c r="CB192"/>
  <c r="CB193"/>
  <c r="CA194"/>
  <c r="CB194"/>
  <c r="CB195"/>
  <c r="CB196"/>
  <c r="CB197"/>
  <c r="CB198"/>
  <c r="CA199"/>
  <c r="CB199"/>
  <c r="CB200"/>
  <c r="CB201"/>
  <c r="CB202"/>
  <c r="CA203"/>
  <c r="CB203"/>
  <c r="CB204"/>
  <c r="CB205"/>
  <c r="CB206"/>
  <c r="CB207"/>
  <c r="CA208"/>
  <c r="CB208"/>
  <c r="CB209"/>
  <c r="CB210"/>
  <c r="CB211"/>
  <c r="CB212"/>
  <c r="CB213"/>
  <c r="CB214"/>
  <c r="CB215"/>
  <c r="CA216"/>
  <c r="CB216"/>
  <c r="CB217"/>
  <c r="CB218"/>
  <c r="CA219"/>
  <c r="CB219"/>
  <c r="CB220"/>
  <c r="CB221"/>
  <c r="CA222"/>
  <c r="CB222"/>
  <c r="CB223"/>
  <c r="CB224"/>
  <c r="CB225"/>
  <c r="CB226"/>
  <c r="CB227"/>
  <c r="CB228"/>
  <c r="CA229"/>
  <c r="CB229"/>
  <c r="CB230"/>
  <c r="CB231"/>
  <c r="CA232"/>
  <c r="CB232"/>
  <c r="CB233"/>
  <c r="CB234"/>
  <c r="CB235"/>
  <c r="CB236"/>
  <c r="CB237"/>
  <c r="CB238"/>
  <c r="CB239"/>
  <c r="CB240"/>
  <c r="CA241"/>
  <c r="CB241"/>
  <c r="CB242"/>
  <c r="CB243"/>
  <c r="CA244"/>
  <c r="CB244"/>
  <c r="CB245"/>
  <c r="CB246"/>
  <c r="CB247"/>
  <c r="CA248"/>
  <c r="CB248"/>
  <c r="CB249"/>
  <c r="CB250"/>
  <c r="CA253"/>
  <c r="CB253"/>
  <c r="CB254"/>
  <c r="CB255"/>
  <c r="CB256"/>
  <c r="CA257"/>
  <c r="CB257"/>
  <c r="CB258"/>
  <c r="CB259"/>
  <c r="CB260"/>
  <c r="CB261"/>
  <c r="CB263"/>
  <c r="CB264"/>
  <c r="CB265"/>
  <c r="CA266"/>
  <c r="CB266"/>
  <c r="CB267"/>
  <c r="CB268"/>
  <c r="CB269"/>
  <c r="CA270"/>
  <c r="CB270"/>
  <c r="CB271"/>
  <c r="CB272"/>
  <c r="CA273"/>
  <c r="CB273"/>
  <c r="CB274"/>
  <c r="CB275"/>
  <c r="CB276"/>
  <c r="CA277"/>
  <c r="CB277"/>
  <c r="CB278"/>
  <c r="CB279"/>
  <c r="CB280"/>
  <c r="CB281"/>
  <c r="CB282"/>
  <c r="CB283"/>
  <c r="CB284"/>
  <c r="CA285"/>
  <c r="CB285"/>
  <c r="CB286"/>
  <c r="CB287"/>
  <c r="CB288"/>
  <c r="CB289"/>
  <c r="CA290"/>
  <c r="CB290"/>
  <c r="CB291"/>
  <c r="CB292"/>
  <c r="CA293"/>
  <c r="CB293"/>
  <c r="CB294"/>
  <c r="CB295"/>
  <c r="CB296"/>
  <c r="CB297"/>
  <c r="CA298"/>
  <c r="CB298"/>
  <c r="CB299"/>
  <c r="CB300"/>
  <c r="CA301"/>
  <c r="CB301"/>
  <c r="CB302"/>
  <c r="CB303"/>
  <c r="CA304"/>
  <c r="CB304"/>
  <c r="CB305"/>
  <c r="CB306"/>
  <c r="CA307"/>
  <c r="CB307"/>
  <c r="CB308"/>
  <c r="CB309"/>
  <c r="CB310"/>
  <c r="CA311"/>
  <c r="CB311"/>
  <c r="CB312"/>
  <c r="CB313"/>
  <c r="CB314"/>
  <c r="CA315"/>
  <c r="CB315"/>
  <c r="CB316"/>
  <c r="CB317"/>
  <c r="CA318"/>
  <c r="CB318"/>
  <c r="CB319"/>
  <c r="CB320"/>
  <c r="CA321"/>
  <c r="CB321"/>
  <c r="CB322"/>
  <c r="CB323"/>
  <c r="CB324"/>
  <c r="CB325"/>
  <c r="CB326"/>
  <c r="CB327"/>
  <c r="CB328"/>
  <c r="CB329"/>
  <c r="CB330"/>
  <c r="CA331"/>
  <c r="CB331"/>
  <c r="CB332"/>
  <c r="CA333"/>
  <c r="CB333"/>
  <c r="CB334"/>
  <c r="CB335"/>
  <c r="CB336"/>
  <c r="CB337"/>
  <c r="CB338"/>
  <c r="CB339"/>
  <c r="CB340"/>
  <c r="CB341"/>
  <c r="CB342"/>
  <c r="CB343"/>
  <c r="CB344"/>
  <c r="CB345"/>
  <c r="CB346"/>
  <c r="CB347"/>
  <c r="CB348"/>
  <c r="CB349"/>
  <c r="CB350"/>
  <c r="CB351"/>
  <c r="CB352"/>
  <c r="CB353"/>
  <c r="CB354"/>
  <c r="CB355"/>
  <c r="CB356"/>
  <c r="CB357"/>
  <c r="CB358"/>
  <c r="CB359"/>
  <c r="CB360"/>
  <c r="CB361"/>
  <c r="CB362"/>
  <c r="CB363"/>
  <c r="CB364"/>
  <c r="CB365"/>
  <c r="CB366"/>
  <c r="CB367"/>
  <c r="CB368"/>
  <c r="CB369"/>
  <c r="CB370"/>
  <c r="CB371"/>
  <c r="CB372"/>
  <c r="CB373"/>
  <c r="CB374"/>
  <c r="CB375"/>
  <c r="CB376"/>
  <c r="CB377"/>
  <c r="CB378"/>
  <c r="CB379"/>
  <c r="CB380"/>
  <c r="CB381"/>
  <c r="CB382"/>
  <c r="CB383"/>
  <c r="CB384"/>
  <c r="CB385"/>
  <c r="CB386"/>
  <c r="CB387"/>
  <c r="CB388"/>
  <c r="CB389"/>
  <c r="CB390"/>
  <c r="CB391"/>
  <c r="CB392"/>
  <c r="CB393"/>
  <c r="CB394"/>
  <c r="CB395"/>
  <c r="CB396"/>
  <c r="CB397"/>
  <c r="CB398"/>
  <c r="CB399"/>
  <c r="CB400"/>
  <c r="CB401"/>
  <c r="CB402"/>
  <c r="CB403"/>
  <c r="CB404"/>
  <c r="CB405"/>
  <c r="CB406"/>
  <c r="CB407"/>
  <c r="CB408"/>
  <c r="CB409"/>
  <c r="CB410"/>
  <c r="CB411"/>
  <c r="CB412"/>
  <c r="CB413"/>
  <c r="CB414"/>
  <c r="CB415"/>
  <c r="CB416"/>
  <c r="CB417"/>
  <c r="CB418"/>
  <c r="CB419"/>
  <c r="CB420"/>
  <c r="CB421"/>
  <c r="CB422"/>
  <c r="CB423"/>
  <c r="CB424"/>
  <c r="CB425"/>
  <c r="CB426"/>
  <c r="CB427"/>
  <c r="CB428"/>
  <c r="CB429"/>
  <c r="CB430"/>
  <c r="CB431"/>
  <c r="CB432"/>
  <c r="CB433"/>
  <c r="CB434"/>
  <c r="CB435"/>
  <c r="CB436"/>
  <c r="CB437"/>
  <c r="CB438"/>
  <c r="CB439"/>
  <c r="CB440"/>
  <c r="CB441"/>
  <c r="CB442"/>
  <c r="CB443"/>
  <c r="CB444"/>
  <c r="CB445"/>
  <c r="CB446"/>
  <c r="CB447"/>
  <c r="CB448"/>
  <c r="CB449"/>
  <c r="CB450"/>
  <c r="CB451"/>
  <c r="CB452"/>
  <c r="CB453"/>
  <c r="CB454"/>
  <c r="CB455"/>
  <c r="CB456"/>
  <c r="CB457"/>
  <c r="CA458"/>
  <c r="CB458"/>
  <c r="CB459"/>
  <c r="CB460"/>
  <c r="CB461"/>
  <c r="CB462"/>
  <c r="CB463"/>
  <c r="CB464"/>
  <c r="CB465"/>
  <c r="CB466"/>
  <c r="CB467"/>
  <c r="CA468"/>
  <c r="CB468"/>
  <c r="CB469"/>
  <c r="CB470"/>
  <c r="CB471"/>
  <c r="CB472"/>
  <c r="CB473"/>
  <c r="CA474"/>
  <c r="CB474"/>
  <c r="CB475"/>
  <c r="CB476"/>
  <c r="CB477"/>
  <c r="CA478"/>
  <c r="CB478"/>
  <c r="CB479"/>
  <c r="CB480"/>
  <c r="CB481"/>
  <c r="CB482"/>
  <c r="CA483"/>
  <c r="CB483"/>
  <c r="CB484"/>
  <c r="CB485"/>
  <c r="CB486"/>
  <c r="CB487"/>
  <c r="CB488"/>
  <c r="CB489"/>
  <c r="CA490"/>
  <c r="CB490"/>
  <c r="CB491"/>
  <c r="CB492"/>
  <c r="CB493"/>
  <c r="CB494"/>
  <c r="CA495"/>
  <c r="CB495"/>
  <c r="CB496"/>
  <c r="CB497"/>
  <c r="CB498"/>
  <c r="CB499"/>
  <c r="CB500"/>
  <c r="CB501"/>
  <c r="CB502"/>
  <c r="CB503"/>
  <c r="CB504"/>
  <c r="CB505"/>
  <c r="CA506"/>
  <c r="CB506"/>
  <c r="CB507"/>
  <c r="CB508"/>
  <c r="CB509"/>
  <c r="CA510"/>
  <c r="CB510"/>
  <c r="CB511"/>
  <c r="CB512"/>
  <c r="CB513"/>
  <c r="CB514"/>
  <c r="CB515"/>
  <c r="CB516"/>
  <c r="CB517"/>
  <c r="CA518"/>
  <c r="CB518"/>
  <c r="CB519"/>
  <c r="CB520"/>
  <c r="CA521"/>
  <c r="CB521"/>
  <c r="CB522"/>
  <c r="CB523"/>
  <c r="CB524"/>
  <c r="CB525"/>
  <c r="CB526"/>
  <c r="CA527"/>
  <c r="CB527"/>
  <c r="CB528"/>
  <c r="CB529"/>
  <c r="CA530"/>
  <c r="CB530"/>
  <c r="CB531"/>
  <c r="CB532"/>
  <c r="CB533"/>
  <c r="CB534"/>
  <c r="CB535"/>
  <c r="CB536"/>
  <c r="CA537"/>
  <c r="CB537"/>
  <c r="CB538"/>
  <c r="CB539"/>
  <c r="CA540"/>
  <c r="CB540"/>
  <c r="CB541"/>
  <c r="CB542"/>
  <c r="CA543"/>
  <c r="CB543"/>
  <c r="CB544"/>
  <c r="CB545"/>
  <c r="CB546"/>
  <c r="CA547"/>
  <c r="CB547"/>
  <c r="CB548"/>
  <c r="CB549"/>
  <c r="CB550"/>
  <c r="CB551"/>
  <c r="CB552"/>
  <c r="CA553"/>
  <c r="CB553"/>
  <c r="CB554"/>
  <c r="CB555"/>
  <c r="CA556"/>
  <c r="CB556"/>
  <c r="CB557"/>
  <c r="CB558"/>
  <c r="CA559"/>
  <c r="CB559"/>
  <c r="CB560"/>
  <c r="CB561"/>
  <c r="CB562"/>
  <c r="CB563"/>
  <c r="CB564"/>
  <c r="CB565"/>
  <c r="CB566"/>
  <c r="CB567"/>
  <c r="CA568"/>
  <c r="CB568"/>
  <c r="CB569"/>
  <c r="CB570"/>
  <c r="CA571"/>
  <c r="CB571"/>
  <c r="CB572"/>
  <c r="CB573"/>
  <c r="CB574"/>
  <c r="CA575"/>
  <c r="CB575"/>
  <c r="CB576"/>
  <c r="CB577"/>
  <c r="CA578"/>
  <c r="CB578"/>
  <c r="CB579"/>
  <c r="CB580"/>
  <c r="CB581"/>
  <c r="CA582"/>
  <c r="CB582"/>
  <c r="CB583"/>
  <c r="CB584"/>
  <c r="CB585"/>
  <c r="CB586"/>
  <c r="CB587"/>
  <c r="CB588"/>
  <c r="CB589"/>
  <c r="CB590"/>
  <c r="CB591"/>
  <c r="CA592"/>
  <c r="CB592"/>
  <c r="CB593"/>
  <c r="CB594"/>
  <c r="CA595"/>
  <c r="CB595"/>
  <c r="CB596"/>
  <c r="CB597"/>
  <c r="CB598"/>
  <c r="CA599"/>
  <c r="CB599"/>
  <c r="CB600"/>
  <c r="CB601"/>
  <c r="CB602"/>
  <c r="CB603"/>
  <c r="CA604"/>
  <c r="CB604"/>
  <c r="CB605"/>
  <c r="CB606"/>
  <c r="CA607"/>
  <c r="CB607"/>
  <c r="CB608"/>
  <c r="CB609"/>
  <c r="CA610"/>
  <c r="CB610"/>
  <c r="CB611"/>
  <c r="CB612"/>
  <c r="CA613"/>
  <c r="CB613"/>
  <c r="CB614"/>
  <c r="CB615"/>
  <c r="CA616"/>
  <c r="CB616"/>
  <c r="CB617"/>
  <c r="CB618"/>
  <c r="CB619"/>
  <c r="CA620"/>
  <c r="CB620"/>
  <c r="CB621"/>
  <c r="CB622"/>
  <c r="CB623"/>
  <c r="CA624"/>
  <c r="CB624"/>
  <c r="CB625"/>
  <c r="CB626"/>
  <c r="CB627"/>
  <c r="CA628"/>
  <c r="CB628"/>
  <c r="CB629"/>
  <c r="CB630"/>
  <c r="CB631"/>
  <c r="CB632"/>
  <c r="CA633"/>
  <c r="CB633"/>
  <c r="CB634"/>
  <c r="CB635"/>
  <c r="CA636"/>
  <c r="CB636"/>
  <c r="CB637"/>
  <c r="CB638"/>
  <c r="CB639"/>
  <c r="CB640"/>
  <c r="CB641"/>
  <c r="CB642"/>
  <c r="CB643"/>
  <c r="CB644"/>
  <c r="CA645"/>
  <c r="CB645"/>
  <c r="CB646"/>
  <c r="CB647"/>
  <c r="CA648"/>
  <c r="CB648"/>
  <c r="CB649"/>
  <c r="CA650"/>
  <c r="CB650"/>
  <c r="CB651"/>
  <c r="CB652"/>
  <c r="CB653"/>
  <c r="CB654"/>
  <c r="CB655"/>
  <c r="CB656"/>
  <c r="CB657"/>
  <c r="CB658"/>
  <c r="CB659"/>
  <c r="CB660"/>
  <c r="CB661"/>
  <c r="CB662"/>
  <c r="CB663"/>
  <c r="CB664"/>
  <c r="CB665"/>
  <c r="CB666"/>
  <c r="CB667"/>
  <c r="CB668"/>
  <c r="CB669"/>
  <c r="CB670"/>
  <c r="CB671"/>
  <c r="CB672"/>
  <c r="CB673"/>
  <c r="CB674"/>
  <c r="CB675"/>
  <c r="CB676"/>
  <c r="CB677"/>
  <c r="CB678"/>
  <c r="CB679"/>
  <c r="CB680"/>
  <c r="CB681"/>
  <c r="CB682"/>
  <c r="CB683"/>
  <c r="CB684"/>
  <c r="CB685"/>
  <c r="CB686"/>
  <c r="CB687"/>
  <c r="CB688"/>
  <c r="CB689"/>
  <c r="CB690"/>
  <c r="CB691"/>
  <c r="CB692"/>
  <c r="CB693"/>
  <c r="CB694"/>
  <c r="CB695"/>
  <c r="CB696"/>
  <c r="CB697"/>
  <c r="CB698"/>
  <c r="CB699"/>
  <c r="CB700"/>
  <c r="CB701"/>
  <c r="CB702"/>
  <c r="CB703"/>
  <c r="CB704"/>
  <c r="CB705"/>
  <c r="CB706"/>
  <c r="CB707"/>
  <c r="CB708"/>
  <c r="CB709"/>
  <c r="CB710"/>
  <c r="CB711"/>
  <c r="CB712"/>
  <c r="CB713"/>
  <c r="CB714"/>
  <c r="CB715"/>
  <c r="CB716"/>
  <c r="CB717"/>
  <c r="CB718"/>
  <c r="CB719"/>
  <c r="CB720"/>
  <c r="CB721"/>
  <c r="CB722"/>
  <c r="CB723"/>
  <c r="CB724"/>
  <c r="CB725"/>
  <c r="CB726"/>
  <c r="CB727"/>
  <c r="CB728"/>
  <c r="CB729"/>
  <c r="CB730"/>
  <c r="CB731"/>
  <c r="CB732"/>
  <c r="CB733"/>
  <c r="CB734"/>
  <c r="CB735"/>
  <c r="CB736"/>
  <c r="CB737"/>
  <c r="CB738"/>
  <c r="CB739"/>
  <c r="CB740"/>
  <c r="CB741"/>
  <c r="CB742"/>
  <c r="CB743"/>
  <c r="CB744"/>
  <c r="CB745"/>
  <c r="CB746"/>
  <c r="CB747"/>
  <c r="CB748"/>
  <c r="CB749"/>
  <c r="CB750"/>
  <c r="CB751"/>
  <c r="CB752"/>
  <c r="CB753"/>
  <c r="CB754"/>
  <c r="CB755"/>
  <c r="CB756"/>
  <c r="CB757"/>
  <c r="CB758"/>
  <c r="CB759"/>
  <c r="CB760"/>
  <c r="CB761"/>
  <c r="CB762"/>
  <c r="CB763"/>
  <c r="CB764"/>
  <c r="CB765"/>
  <c r="CB766"/>
  <c r="CB767"/>
  <c r="CB768"/>
  <c r="CB769"/>
  <c r="CB770"/>
  <c r="CB771"/>
  <c r="CB772"/>
  <c r="CB773"/>
  <c r="CB774"/>
  <c r="CB775"/>
  <c r="CB776"/>
  <c r="CB777"/>
  <c r="CB778"/>
  <c r="CB779"/>
  <c r="CB780"/>
  <c r="CB781"/>
  <c r="CB782"/>
  <c r="CB783"/>
  <c r="CB784"/>
  <c r="CB785"/>
  <c r="CB786"/>
  <c r="CB787"/>
  <c r="CB788"/>
  <c r="CB789"/>
  <c r="CB790"/>
  <c r="CB791"/>
  <c r="CB792"/>
  <c r="CB793"/>
  <c r="CB794"/>
  <c r="CB795"/>
  <c r="CB796"/>
  <c r="CB797"/>
  <c r="CB798"/>
  <c r="CB799"/>
  <c r="CB800"/>
  <c r="CB801"/>
  <c r="CB802"/>
  <c r="CB803"/>
  <c r="CB804"/>
  <c r="CB805"/>
  <c r="CB806"/>
  <c r="CB807"/>
  <c r="CB808"/>
  <c r="CB809"/>
  <c r="CB810"/>
  <c r="CA811"/>
  <c r="CB811"/>
  <c r="CB812"/>
  <c r="CB813"/>
  <c r="CB814"/>
  <c r="CB815"/>
  <c r="CB816"/>
  <c r="CB817"/>
  <c r="CB818"/>
  <c r="CB819"/>
  <c r="CB820"/>
  <c r="CB821"/>
  <c r="CB822"/>
  <c r="CB823"/>
  <c r="CB824"/>
  <c r="CB825"/>
  <c r="CB826"/>
  <c r="CB827"/>
  <c r="CA828"/>
  <c r="CB828"/>
  <c r="CB829"/>
  <c r="CB830"/>
  <c r="CB831"/>
  <c r="CB832"/>
  <c r="CB833"/>
  <c r="CB834"/>
  <c r="CB835"/>
  <c r="CB836"/>
  <c r="CB837"/>
  <c r="CB838"/>
  <c r="CB839"/>
  <c r="CA840"/>
  <c r="CB840"/>
  <c r="CB841"/>
  <c r="CB842"/>
  <c r="CB843"/>
  <c r="CA844"/>
  <c r="CB844"/>
  <c r="CB845"/>
  <c r="CB846"/>
  <c r="CB847"/>
  <c r="CB848"/>
  <c r="CA849"/>
  <c r="CB849"/>
  <c r="CB850"/>
  <c r="CB851"/>
  <c r="CB852"/>
  <c r="CB853"/>
  <c r="CB854"/>
  <c r="CB855"/>
  <c r="CB856"/>
  <c r="CB857"/>
  <c r="CB858"/>
  <c r="CB859"/>
  <c r="CA860"/>
  <c r="CB860"/>
  <c r="CB861"/>
  <c r="CB862"/>
  <c r="CB863"/>
  <c r="CB864"/>
  <c r="CA865"/>
  <c r="CB865"/>
  <c r="CB866"/>
  <c r="CB867"/>
  <c r="CB868"/>
  <c r="CB869"/>
  <c r="CB870"/>
  <c r="CB871"/>
  <c r="CB872"/>
  <c r="CB873"/>
  <c r="CB874"/>
  <c r="CB875"/>
  <c r="CB876"/>
  <c r="CB877"/>
  <c r="CB878"/>
  <c r="CA879"/>
  <c r="CB879"/>
  <c r="CB880"/>
  <c r="CB881"/>
  <c r="CA882"/>
  <c r="CB882"/>
  <c r="CB883"/>
  <c r="CB884"/>
  <c r="CB885"/>
  <c r="CB886"/>
  <c r="CB887"/>
  <c r="CB888"/>
  <c r="CB889"/>
  <c r="CB890"/>
  <c r="CB891"/>
  <c r="CA892"/>
  <c r="CB892"/>
  <c r="CB893"/>
  <c r="CB894"/>
  <c r="CA895"/>
  <c r="CB895"/>
  <c r="CB896"/>
  <c r="CB897"/>
  <c r="CA898"/>
  <c r="CB898"/>
  <c r="CB899"/>
  <c r="CB900"/>
  <c r="CB901"/>
  <c r="CA902"/>
  <c r="CB902"/>
  <c r="CB903"/>
  <c r="CB904"/>
  <c r="CA905"/>
  <c r="CB905"/>
  <c r="CB906"/>
  <c r="CB907"/>
  <c r="CB908"/>
  <c r="CA909"/>
  <c r="CB909"/>
  <c r="CB910"/>
  <c r="CB911"/>
  <c r="CB912"/>
  <c r="CA913"/>
  <c r="CB913"/>
  <c r="CB914"/>
  <c r="CB915"/>
  <c r="CA916"/>
  <c r="CB916"/>
  <c r="CB917"/>
  <c r="CB918"/>
  <c r="CB919"/>
  <c r="CB920"/>
  <c r="CB921"/>
  <c r="CA922"/>
  <c r="CB922"/>
  <c r="CB923"/>
  <c r="CB924"/>
  <c r="CB925"/>
  <c r="CA926"/>
  <c r="CB926"/>
  <c r="CB927"/>
  <c r="CB928"/>
  <c r="CB929"/>
  <c r="CB930"/>
  <c r="CB931"/>
  <c r="CB932"/>
  <c r="CB933"/>
  <c r="CB934"/>
  <c r="CA935"/>
  <c r="CB935"/>
  <c r="CB936"/>
  <c r="CB937"/>
  <c r="CB938"/>
  <c r="CB939"/>
  <c r="CA940"/>
  <c r="CB940"/>
  <c r="CB941"/>
  <c r="CB942"/>
  <c r="CA943"/>
  <c r="CB943"/>
  <c r="CB944"/>
  <c r="CB945"/>
  <c r="CA946"/>
  <c r="CB946"/>
  <c r="CB947"/>
  <c r="CB948"/>
  <c r="CB949"/>
  <c r="CB950"/>
  <c r="CB951"/>
  <c r="CA952"/>
  <c r="CB952"/>
  <c r="CB953"/>
  <c r="CB954"/>
  <c r="CB955"/>
  <c r="CA956"/>
  <c r="CB956"/>
  <c r="CB957"/>
  <c r="CB958"/>
  <c r="CA959"/>
  <c r="CB959"/>
  <c r="CB960"/>
  <c r="CB961"/>
  <c r="CB962"/>
  <c r="CA963"/>
  <c r="CB963"/>
  <c r="CB964"/>
  <c r="CB965"/>
  <c r="CB966"/>
  <c r="CA967"/>
  <c r="CB967"/>
  <c r="CB968"/>
  <c r="CB969"/>
  <c r="CB970"/>
  <c r="CB971"/>
  <c r="CA972"/>
  <c r="CB972"/>
  <c r="CB973"/>
  <c r="CB974"/>
  <c r="CA975"/>
  <c r="CB975"/>
  <c r="CB976"/>
  <c r="CB977"/>
  <c r="CB978"/>
  <c r="CA979"/>
  <c r="CB979"/>
  <c r="CB980"/>
  <c r="CB981"/>
  <c r="CA982"/>
  <c r="CB982"/>
  <c r="CB983"/>
  <c r="CB984"/>
  <c r="CA985"/>
  <c r="CB985"/>
  <c r="CB986"/>
  <c r="CB987"/>
  <c r="CB988"/>
  <c r="CA989"/>
  <c r="CB989"/>
  <c r="CB990"/>
  <c r="CB991"/>
  <c r="CB992"/>
  <c r="CB993"/>
  <c r="CB994"/>
  <c r="CA995"/>
  <c r="CB995"/>
  <c r="CB996"/>
  <c r="CB997"/>
  <c r="CA998"/>
  <c r="CB998"/>
  <c r="CB999"/>
  <c r="CB1000"/>
  <c r="CB1001"/>
  <c r="CB1002"/>
  <c r="CB1003"/>
  <c r="CB1004"/>
  <c r="CB1005"/>
  <c r="CB1006"/>
  <c r="CB1007"/>
  <c r="CB1008"/>
  <c r="CB1009"/>
  <c r="CB1010"/>
  <c r="CB1011"/>
  <c r="CA1012"/>
  <c r="CB1012"/>
  <c r="CA1013"/>
  <c r="CB1013"/>
  <c r="CA1014"/>
  <c r="CB1014"/>
  <c r="CA1015"/>
  <c r="CB1015"/>
  <c r="CA1016"/>
  <c r="CB1016"/>
  <c r="CA1017"/>
  <c r="CB1017"/>
  <c r="CA1018"/>
  <c r="CB1018"/>
  <c r="CA1019"/>
  <c r="CB1019"/>
  <c r="CA1020"/>
  <c r="CB1020"/>
  <c r="CA1021"/>
  <c r="CB1021"/>
  <c r="CA1022"/>
  <c r="CB1022"/>
  <c r="CA1023"/>
  <c r="CB1023"/>
  <c r="CA1024"/>
  <c r="CB1024"/>
  <c r="CA1025"/>
  <c r="CB1025"/>
  <c r="CA1026"/>
  <c r="CB1026"/>
  <c r="CB15"/>
  <c r="BZ159" l="1"/>
  <c r="BY159"/>
  <c r="CC244"/>
  <c r="CC285"/>
  <c r="CC273"/>
  <c r="CC253"/>
  <c r="CC208"/>
  <c r="CC139"/>
  <c r="CC16"/>
  <c r="CC1013"/>
  <c r="CC989"/>
  <c r="CC967"/>
  <c r="CC959"/>
  <c r="CC956"/>
  <c r="CC946"/>
  <c r="CC943"/>
  <c r="CC935"/>
  <c r="CC926"/>
  <c r="CC905"/>
  <c r="CC151"/>
  <c r="CC909"/>
  <c r="CC865"/>
  <c r="CC811"/>
  <c r="CC650"/>
  <c r="CC604"/>
  <c r="CC582"/>
  <c r="CC527"/>
  <c r="CC333"/>
  <c r="CC315"/>
  <c r="CC307"/>
  <c r="CC304"/>
  <c r="CC301"/>
  <c r="CC293"/>
  <c r="CC290"/>
  <c r="CC277"/>
  <c r="CC257"/>
  <c r="CC216"/>
  <c r="CC194"/>
  <c r="CC166"/>
  <c r="CC913"/>
  <c r="CC898"/>
  <c r="CC895"/>
  <c r="CC633"/>
  <c r="CC628"/>
  <c r="CC575"/>
  <c r="CC495"/>
  <c r="CC483"/>
  <c r="CC468"/>
  <c r="CC266"/>
  <c r="CC248"/>
  <c r="CC232"/>
  <c r="CC229"/>
  <c r="CC222"/>
  <c r="CC199"/>
  <c r="CC184"/>
  <c r="CC645"/>
  <c r="CC161"/>
  <c r="CC916"/>
  <c r="CC995"/>
  <c r="CC979"/>
  <c r="CC975"/>
  <c r="CC963"/>
  <c r="CC882"/>
  <c r="CC879"/>
  <c r="CC849"/>
  <c r="CC828"/>
  <c r="CC624"/>
  <c r="CC613"/>
  <c r="CC610"/>
  <c r="CC595"/>
  <c r="CC592"/>
  <c r="CC571"/>
  <c r="CC559"/>
  <c r="CC556"/>
  <c r="CC553"/>
  <c r="CC543"/>
  <c r="CC540"/>
  <c r="CC537"/>
  <c r="CC521"/>
  <c r="CC547"/>
  <c r="CC331"/>
  <c r="CC311"/>
  <c r="CC321"/>
  <c r="CC270"/>
  <c r="CC241"/>
  <c r="CC203"/>
  <c r="CC171"/>
  <c r="CC1026"/>
  <c r="CC1024"/>
  <c r="CC1022"/>
  <c r="CC1020"/>
  <c r="CC1018"/>
  <c r="CC1016"/>
  <c r="CC1014"/>
  <c r="CC998"/>
  <c r="CC972"/>
  <c r="CC952"/>
  <c r="CC922"/>
  <c r="CC902"/>
  <c r="CC1025"/>
  <c r="CC1023"/>
  <c r="CC1021"/>
  <c r="CC1019"/>
  <c r="CC1017"/>
  <c r="CC1015"/>
  <c r="CC1012"/>
  <c r="CC985"/>
  <c r="CC982"/>
  <c r="CC940"/>
  <c r="CC892"/>
  <c r="CC860"/>
  <c r="CC844"/>
  <c r="CC840"/>
  <c r="CC648"/>
  <c r="CC636"/>
  <c r="CC620"/>
  <c r="CC616"/>
  <c r="CC568"/>
  <c r="CC607"/>
  <c r="CC599"/>
  <c r="CC578"/>
  <c r="CC530"/>
  <c r="CC518"/>
  <c r="CC510"/>
  <c r="CC506"/>
  <c r="CC490"/>
  <c r="CC478"/>
  <c r="CC474"/>
  <c r="CC458"/>
  <c r="CC318"/>
  <c r="CC298"/>
  <c r="CC177"/>
  <c r="CC219"/>
  <c r="O25" l="1"/>
  <c r="P40"/>
  <c r="Q40" s="1"/>
  <c r="N40"/>
  <c r="O40" s="1"/>
  <c r="R40"/>
  <c r="S40" s="1"/>
  <c r="J807" i="13"/>
  <c r="K807"/>
  <c r="M807"/>
  <c r="N807"/>
  <c r="O807"/>
  <c r="Q807"/>
  <c r="R807"/>
  <c r="I807"/>
  <c r="AL810" i="10"/>
  <c r="Y810"/>
  <c r="Z810"/>
  <c r="AA810"/>
  <c r="AB810"/>
  <c r="AC810"/>
  <c r="AD810"/>
  <c r="AE810"/>
  <c r="AF810"/>
  <c r="AG810"/>
  <c r="AH810"/>
  <c r="W810"/>
  <c r="J810"/>
  <c r="L810"/>
  <c r="N810"/>
  <c r="P810"/>
  <c r="Q810"/>
  <c r="R810"/>
  <c r="T810"/>
  <c r="X809"/>
  <c r="H809"/>
  <c r="AK809" l="1"/>
  <c r="H40"/>
  <c r="AJ809"/>
  <c r="AN16"/>
  <c r="AO16"/>
  <c r="AP16"/>
  <c r="AQ16"/>
  <c r="AR16"/>
  <c r="BP16" s="1"/>
  <c r="AS16"/>
  <c r="BQ16" s="1"/>
  <c r="AT16"/>
  <c r="BR16" s="1"/>
  <c r="AU16"/>
  <c r="AV16"/>
  <c r="BT16" s="1"/>
  <c r="AW16"/>
  <c r="BU16" s="1"/>
  <c r="AX16"/>
  <c r="BV16" s="1"/>
  <c r="AY16"/>
  <c r="BG16"/>
  <c r="BK16"/>
  <c r="BL16"/>
  <c r="BM16"/>
  <c r="BN16"/>
  <c r="BO16"/>
  <c r="AN17"/>
  <c r="AO17"/>
  <c r="BM17" s="1"/>
  <c r="AP17"/>
  <c r="BN17" s="1"/>
  <c r="AQ17"/>
  <c r="BO17" s="1"/>
  <c r="AR17"/>
  <c r="BP17" s="1"/>
  <c r="AS17"/>
  <c r="BQ17" s="1"/>
  <c r="AT17"/>
  <c r="BR17" s="1"/>
  <c r="AU17"/>
  <c r="AV17"/>
  <c r="BT17" s="1"/>
  <c r="AW17"/>
  <c r="BU17" s="1"/>
  <c r="AX17"/>
  <c r="BV17" s="1"/>
  <c r="AY17"/>
  <c r="BG17"/>
  <c r="BK17"/>
  <c r="BL17"/>
  <c r="AN18"/>
  <c r="AO18"/>
  <c r="AP18"/>
  <c r="AQ18"/>
  <c r="AR18"/>
  <c r="AS18"/>
  <c r="AT18"/>
  <c r="AU18"/>
  <c r="AV18"/>
  <c r="BT18" s="1"/>
  <c r="AW18"/>
  <c r="AX18"/>
  <c r="BV18" s="1"/>
  <c r="AY18"/>
  <c r="BG18"/>
  <c r="BK18"/>
  <c r="BL18"/>
  <c r="BM18"/>
  <c r="BN18"/>
  <c r="BO18"/>
  <c r="BP18"/>
  <c r="BQ18"/>
  <c r="BR18"/>
  <c r="BU18"/>
  <c r="AN19"/>
  <c r="AO19"/>
  <c r="AP19"/>
  <c r="AQ19"/>
  <c r="AR19"/>
  <c r="AS19"/>
  <c r="AT19"/>
  <c r="AU19"/>
  <c r="AV19"/>
  <c r="BT19" s="1"/>
  <c r="AW19"/>
  <c r="BU19" s="1"/>
  <c r="AX19"/>
  <c r="BV19" s="1"/>
  <c r="AY19"/>
  <c r="BG19"/>
  <c r="BK19"/>
  <c r="BL19"/>
  <c r="BM19"/>
  <c r="BN19"/>
  <c r="BO19"/>
  <c r="BP19"/>
  <c r="BQ19"/>
  <c r="BR19"/>
  <c r="AN20"/>
  <c r="AO20"/>
  <c r="AP20"/>
  <c r="AQ20"/>
  <c r="AR20"/>
  <c r="AS20"/>
  <c r="AT20"/>
  <c r="AU20"/>
  <c r="AV20"/>
  <c r="BT20" s="1"/>
  <c r="AW20"/>
  <c r="AX20"/>
  <c r="BV20" s="1"/>
  <c r="AY20"/>
  <c r="BG20"/>
  <c r="BK20"/>
  <c r="BL20"/>
  <c r="BM20"/>
  <c r="BN20"/>
  <c r="BO20"/>
  <c r="BP20"/>
  <c r="BQ20"/>
  <c r="BR20"/>
  <c r="BU20"/>
  <c r="AN21"/>
  <c r="AO21"/>
  <c r="AP21"/>
  <c r="AQ21"/>
  <c r="AR21"/>
  <c r="AS21"/>
  <c r="AT21"/>
  <c r="AU21"/>
  <c r="AV21"/>
  <c r="BT21" s="1"/>
  <c r="AW21"/>
  <c r="BU21" s="1"/>
  <c r="AX21"/>
  <c r="BV21" s="1"/>
  <c r="AY21"/>
  <c r="BG21"/>
  <c r="BK21"/>
  <c r="BL21"/>
  <c r="BM21"/>
  <c r="BN21"/>
  <c r="BO21"/>
  <c r="BP21"/>
  <c r="BQ21"/>
  <c r="BR21"/>
  <c r="AN22"/>
  <c r="AO22"/>
  <c r="AP22"/>
  <c r="AQ22"/>
  <c r="AR22"/>
  <c r="AS22"/>
  <c r="AT22"/>
  <c r="AU22"/>
  <c r="AV22"/>
  <c r="BT22" s="1"/>
  <c r="AW22"/>
  <c r="AX22"/>
  <c r="BV22" s="1"/>
  <c r="AY22"/>
  <c r="BG22"/>
  <c r="BK22"/>
  <c r="BL22"/>
  <c r="BM22"/>
  <c r="BN22"/>
  <c r="BO22"/>
  <c r="BP22"/>
  <c r="BQ22"/>
  <c r="BR22"/>
  <c r="BU22"/>
  <c r="AR23"/>
  <c r="BP23" s="1"/>
  <c r="AT23"/>
  <c r="BR23" s="1"/>
  <c r="AU23"/>
  <c r="AV23"/>
  <c r="BT23" s="1"/>
  <c r="AW23"/>
  <c r="AX23"/>
  <c r="BV23" s="1"/>
  <c r="BG23"/>
  <c r="BS23" s="1"/>
  <c r="BK23"/>
  <c r="BU23"/>
  <c r="AN24"/>
  <c r="BL24" s="1"/>
  <c r="AO24"/>
  <c r="AP24"/>
  <c r="BN24" s="1"/>
  <c r="AQ24"/>
  <c r="BO24" s="1"/>
  <c r="AR24"/>
  <c r="BP24" s="1"/>
  <c r="AS24"/>
  <c r="BQ24" s="1"/>
  <c r="AT24"/>
  <c r="BR24" s="1"/>
  <c r="AV24"/>
  <c r="BT24" s="1"/>
  <c r="AW24"/>
  <c r="BU24" s="1"/>
  <c r="AX24"/>
  <c r="BV24" s="1"/>
  <c r="AY24"/>
  <c r="BG24"/>
  <c r="BK24"/>
  <c r="BM24"/>
  <c r="AR25"/>
  <c r="BP25" s="1"/>
  <c r="AT25"/>
  <c r="BR25" s="1"/>
  <c r="AU25"/>
  <c r="AV25"/>
  <c r="BT25" s="1"/>
  <c r="AW25"/>
  <c r="BU25" s="1"/>
  <c r="AX25"/>
  <c r="BV25" s="1"/>
  <c r="BG25"/>
  <c r="BS25" s="1"/>
  <c r="BK25"/>
  <c r="AP26"/>
  <c r="BN26" s="1"/>
  <c r="AQ26"/>
  <c r="BO26" s="1"/>
  <c r="AR26"/>
  <c r="BP26" s="1"/>
  <c r="AS26"/>
  <c r="BQ26" s="1"/>
  <c r="AT26"/>
  <c r="BR26" s="1"/>
  <c r="AU26"/>
  <c r="AV26"/>
  <c r="BT26" s="1"/>
  <c r="AW26"/>
  <c r="BU26" s="1"/>
  <c r="AX26"/>
  <c r="BV26" s="1"/>
  <c r="BG26"/>
  <c r="BK26"/>
  <c r="AN27"/>
  <c r="AO27"/>
  <c r="AP27"/>
  <c r="AQ27"/>
  <c r="AR27"/>
  <c r="AS27"/>
  <c r="AT27"/>
  <c r="AU27"/>
  <c r="AV27"/>
  <c r="BT27" s="1"/>
  <c r="AW27"/>
  <c r="BU27" s="1"/>
  <c r="AX27"/>
  <c r="BV27" s="1"/>
  <c r="AY27"/>
  <c r="BG27"/>
  <c r="BK27"/>
  <c r="BL27"/>
  <c r="BM27"/>
  <c r="BN27"/>
  <c r="BO27"/>
  <c r="BP27"/>
  <c r="BQ27"/>
  <c r="BR27"/>
  <c r="AN28"/>
  <c r="AO28"/>
  <c r="AP28"/>
  <c r="AQ28"/>
  <c r="AR28"/>
  <c r="AS28"/>
  <c r="AT28"/>
  <c r="AU28"/>
  <c r="AV28"/>
  <c r="BT28" s="1"/>
  <c r="AW28"/>
  <c r="AX28"/>
  <c r="BV28" s="1"/>
  <c r="AY28"/>
  <c r="BG28"/>
  <c r="BK28"/>
  <c r="BL28"/>
  <c r="BM28"/>
  <c r="BN28"/>
  <c r="BO28"/>
  <c r="BP28"/>
  <c r="BQ28"/>
  <c r="BR28"/>
  <c r="BU28"/>
  <c r="AN29"/>
  <c r="BL29" s="1"/>
  <c r="AO29"/>
  <c r="BM29" s="1"/>
  <c r="AP29"/>
  <c r="BN29" s="1"/>
  <c r="AQ29"/>
  <c r="BO29" s="1"/>
  <c r="AR29"/>
  <c r="BP29" s="1"/>
  <c r="AS29"/>
  <c r="BQ29" s="1"/>
  <c r="AT29"/>
  <c r="BR29" s="1"/>
  <c r="AV29"/>
  <c r="BT29" s="1"/>
  <c r="AW29"/>
  <c r="BU29" s="1"/>
  <c r="AX29"/>
  <c r="BV29" s="1"/>
  <c r="AY29"/>
  <c r="BG29"/>
  <c r="BK29"/>
  <c r="AN30"/>
  <c r="AO30"/>
  <c r="AP30"/>
  <c r="AQ30"/>
  <c r="AR30"/>
  <c r="AS30"/>
  <c r="AV30"/>
  <c r="BT30" s="1"/>
  <c r="AW30"/>
  <c r="BU30" s="1"/>
  <c r="AX30"/>
  <c r="BV30" s="1"/>
  <c r="AY30"/>
  <c r="BG30"/>
  <c r="BK30"/>
  <c r="BL30"/>
  <c r="BM30"/>
  <c r="BN30"/>
  <c r="BO30"/>
  <c r="BP30"/>
  <c r="BQ30"/>
  <c r="AN31"/>
  <c r="AO31"/>
  <c r="AP31"/>
  <c r="AQ31"/>
  <c r="AR31"/>
  <c r="AS31"/>
  <c r="AT31"/>
  <c r="AU31"/>
  <c r="AV31"/>
  <c r="BT31" s="1"/>
  <c r="AW31"/>
  <c r="BU31" s="1"/>
  <c r="AX31"/>
  <c r="BV31" s="1"/>
  <c r="AY31"/>
  <c r="BG31"/>
  <c r="BK31"/>
  <c r="BL31"/>
  <c r="BM31"/>
  <c r="BN31"/>
  <c r="BO31"/>
  <c r="BP31"/>
  <c r="BQ31"/>
  <c r="BR31"/>
  <c r="AN32"/>
  <c r="AO32"/>
  <c r="AP32"/>
  <c r="AQ32"/>
  <c r="AR32"/>
  <c r="AS32"/>
  <c r="AT32"/>
  <c r="AU32"/>
  <c r="AV32"/>
  <c r="BT32" s="1"/>
  <c r="AW32"/>
  <c r="AX32"/>
  <c r="BV32" s="1"/>
  <c r="AY32"/>
  <c r="BG32"/>
  <c r="BK32"/>
  <c r="BL32"/>
  <c r="BM32"/>
  <c r="BN32"/>
  <c r="BO32"/>
  <c r="BP32"/>
  <c r="BQ32"/>
  <c r="BR32"/>
  <c r="BU32"/>
  <c r="AN33"/>
  <c r="AO33"/>
  <c r="AP33"/>
  <c r="AQ33"/>
  <c r="AR33"/>
  <c r="AS33"/>
  <c r="AT33"/>
  <c r="AU33"/>
  <c r="AV33"/>
  <c r="BT33" s="1"/>
  <c r="AW33"/>
  <c r="BU33" s="1"/>
  <c r="AX33"/>
  <c r="BV33" s="1"/>
  <c r="AY33"/>
  <c r="BG33"/>
  <c r="BK33"/>
  <c r="BL33"/>
  <c r="BM33"/>
  <c r="BN33"/>
  <c r="BO33"/>
  <c r="BP33"/>
  <c r="BQ33"/>
  <c r="BR33"/>
  <c r="AN34"/>
  <c r="AO34"/>
  <c r="AP34"/>
  <c r="AQ34"/>
  <c r="AR34"/>
  <c r="AS34"/>
  <c r="AT34"/>
  <c r="AU34"/>
  <c r="AV34"/>
  <c r="BT34" s="1"/>
  <c r="AW34"/>
  <c r="AX34"/>
  <c r="BV34" s="1"/>
  <c r="AY34"/>
  <c r="BG34"/>
  <c r="BK34"/>
  <c r="BL34"/>
  <c r="BM34"/>
  <c r="BN34"/>
  <c r="BO34"/>
  <c r="BP34"/>
  <c r="BQ34"/>
  <c r="BR34"/>
  <c r="BU34"/>
  <c r="AN35"/>
  <c r="BL35" s="1"/>
  <c r="AO35"/>
  <c r="BM35" s="1"/>
  <c r="AP35"/>
  <c r="BN35" s="1"/>
  <c r="AQ35"/>
  <c r="BO35" s="1"/>
  <c r="AR35"/>
  <c r="BP35" s="1"/>
  <c r="AS35"/>
  <c r="BQ35" s="1"/>
  <c r="AT35"/>
  <c r="BR35" s="1"/>
  <c r="AV35"/>
  <c r="BT35" s="1"/>
  <c r="AW35"/>
  <c r="BU35" s="1"/>
  <c r="AX35"/>
  <c r="AY35"/>
  <c r="BG35"/>
  <c r="BK35"/>
  <c r="BV35"/>
  <c r="AN36"/>
  <c r="BL36" s="1"/>
  <c r="AO36"/>
  <c r="AP36"/>
  <c r="BN36" s="1"/>
  <c r="AQ36"/>
  <c r="BO36" s="1"/>
  <c r="AR36"/>
  <c r="BP36" s="1"/>
  <c r="AS36"/>
  <c r="BQ36" s="1"/>
  <c r="AT36"/>
  <c r="BR36" s="1"/>
  <c r="AV36"/>
  <c r="BT36" s="1"/>
  <c r="AW36"/>
  <c r="AX36"/>
  <c r="BV36" s="1"/>
  <c r="AY36"/>
  <c r="BG36"/>
  <c r="BK36"/>
  <c r="BM36"/>
  <c r="BU36"/>
  <c r="AN37"/>
  <c r="AO37"/>
  <c r="AP37"/>
  <c r="AQ37"/>
  <c r="AR37"/>
  <c r="AS37"/>
  <c r="AT37"/>
  <c r="AU37"/>
  <c r="AV37"/>
  <c r="BT37" s="1"/>
  <c r="AW37"/>
  <c r="BU37" s="1"/>
  <c r="AX37"/>
  <c r="BV37" s="1"/>
  <c r="AY37"/>
  <c r="BG37"/>
  <c r="BK37"/>
  <c r="BL37"/>
  <c r="BM37"/>
  <c r="BN37"/>
  <c r="BO37"/>
  <c r="BP37"/>
  <c r="BQ37"/>
  <c r="BR37"/>
  <c r="AN38"/>
  <c r="AO38"/>
  <c r="AP38"/>
  <c r="AQ38"/>
  <c r="AR38"/>
  <c r="AS38"/>
  <c r="AT38"/>
  <c r="AU38"/>
  <c r="AV38"/>
  <c r="BT38" s="1"/>
  <c r="AW38"/>
  <c r="AX38"/>
  <c r="BV38" s="1"/>
  <c r="AY38"/>
  <c r="BG38"/>
  <c r="BK38"/>
  <c r="BL38"/>
  <c r="BM38"/>
  <c r="BN38"/>
  <c r="BO38"/>
  <c r="BP38"/>
  <c r="BQ38"/>
  <c r="BR38"/>
  <c r="BU38"/>
  <c r="AN39"/>
  <c r="AO39"/>
  <c r="AP39"/>
  <c r="AQ39"/>
  <c r="AR39"/>
  <c r="AS39"/>
  <c r="AT39"/>
  <c r="AU39"/>
  <c r="AV39"/>
  <c r="BT39" s="1"/>
  <c r="AW39"/>
  <c r="BU39" s="1"/>
  <c r="AX39"/>
  <c r="BV39" s="1"/>
  <c r="AY39"/>
  <c r="BG39"/>
  <c r="BK39"/>
  <c r="BL39"/>
  <c r="BM39"/>
  <c r="BN39"/>
  <c r="BO39"/>
  <c r="BP39"/>
  <c r="BQ39"/>
  <c r="BR39"/>
  <c r="AN40"/>
  <c r="BL40" s="1"/>
  <c r="AO40"/>
  <c r="AP40"/>
  <c r="BN40" s="1"/>
  <c r="AQ40"/>
  <c r="BO40" s="1"/>
  <c r="AR40"/>
  <c r="BP40" s="1"/>
  <c r="AS40"/>
  <c r="BQ40" s="1"/>
  <c r="AT40"/>
  <c r="BR40" s="1"/>
  <c r="AV40"/>
  <c r="BT40" s="1"/>
  <c r="AW40"/>
  <c r="AX40"/>
  <c r="BV40" s="1"/>
  <c r="AY40"/>
  <c r="BG40"/>
  <c r="BK40"/>
  <c r="BM40"/>
  <c r="BU40"/>
  <c r="AN41"/>
  <c r="AO41"/>
  <c r="AP41"/>
  <c r="AQ41"/>
  <c r="AR41"/>
  <c r="AS41"/>
  <c r="AT41"/>
  <c r="AU41"/>
  <c r="AV41"/>
  <c r="BT41" s="1"/>
  <c r="AW41"/>
  <c r="BU41" s="1"/>
  <c r="AX41"/>
  <c r="BV41" s="1"/>
  <c r="AY41"/>
  <c r="BG41"/>
  <c r="BK41"/>
  <c r="BL41"/>
  <c r="BM41"/>
  <c r="BN41"/>
  <c r="BO41"/>
  <c r="BP41"/>
  <c r="BQ41"/>
  <c r="BR41"/>
  <c r="AN42"/>
  <c r="AO42"/>
  <c r="AP42"/>
  <c r="AQ42"/>
  <c r="AR42"/>
  <c r="AS42"/>
  <c r="AT42"/>
  <c r="AU42"/>
  <c r="AV42"/>
  <c r="BT42" s="1"/>
  <c r="AW42"/>
  <c r="AX42"/>
  <c r="BV42" s="1"/>
  <c r="AY42"/>
  <c r="BG42"/>
  <c r="BK42"/>
  <c r="BL42"/>
  <c r="BM42"/>
  <c r="BN42"/>
  <c r="BO42"/>
  <c r="BP42"/>
  <c r="BQ42"/>
  <c r="BR42"/>
  <c r="BU42"/>
  <c r="AN43"/>
  <c r="AO43"/>
  <c r="AP43"/>
  <c r="AQ43"/>
  <c r="AR43"/>
  <c r="AS43"/>
  <c r="AT43"/>
  <c r="AU43"/>
  <c r="AV43"/>
  <c r="BT43" s="1"/>
  <c r="AW43"/>
  <c r="BU43" s="1"/>
  <c r="AX43"/>
  <c r="BV43" s="1"/>
  <c r="AY43"/>
  <c r="BG43"/>
  <c r="BK43"/>
  <c r="BL43"/>
  <c r="BM43"/>
  <c r="BN43"/>
  <c r="BO43"/>
  <c r="BP43"/>
  <c r="BQ43"/>
  <c r="BR43"/>
  <c r="AN44"/>
  <c r="AO44"/>
  <c r="AP44"/>
  <c r="AQ44"/>
  <c r="AR44"/>
  <c r="AS44"/>
  <c r="AT44"/>
  <c r="AU44"/>
  <c r="AV44"/>
  <c r="BT44" s="1"/>
  <c r="AW44"/>
  <c r="AX44"/>
  <c r="AY44"/>
  <c r="BG44"/>
  <c r="BK44"/>
  <c r="BL44"/>
  <c r="BM44"/>
  <c r="BN44"/>
  <c r="BO44"/>
  <c r="BP44"/>
  <c r="BQ44"/>
  <c r="BR44"/>
  <c r="BU44"/>
  <c r="BV44"/>
  <c r="BW44"/>
  <c r="AN45"/>
  <c r="AO45"/>
  <c r="AP45"/>
  <c r="AQ45"/>
  <c r="AR45"/>
  <c r="AS45"/>
  <c r="AT45"/>
  <c r="AU45"/>
  <c r="AV45"/>
  <c r="BT45" s="1"/>
  <c r="AW45"/>
  <c r="AX45"/>
  <c r="BV45" s="1"/>
  <c r="AY45"/>
  <c r="BG45"/>
  <c r="BK45"/>
  <c r="BL45"/>
  <c r="BM45"/>
  <c r="BN45"/>
  <c r="BO45"/>
  <c r="BP45"/>
  <c r="BQ45"/>
  <c r="BR45"/>
  <c r="BU45"/>
  <c r="AN46"/>
  <c r="AO46"/>
  <c r="AP46"/>
  <c r="AQ46"/>
  <c r="AR46"/>
  <c r="AS46"/>
  <c r="AT46"/>
  <c r="AU46"/>
  <c r="AV46"/>
  <c r="BT46" s="1"/>
  <c r="BU46"/>
  <c r="AX46"/>
  <c r="BV46" s="1"/>
  <c r="AY46"/>
  <c r="BG46"/>
  <c r="BK46"/>
  <c r="BL46"/>
  <c r="BM46"/>
  <c r="BN46"/>
  <c r="BO46"/>
  <c r="BP46"/>
  <c r="BQ46"/>
  <c r="BR46"/>
  <c r="AN47"/>
  <c r="AO47"/>
  <c r="BM47" s="1"/>
  <c r="AP47"/>
  <c r="BN47" s="1"/>
  <c r="AQ47"/>
  <c r="AR47"/>
  <c r="BP47" s="1"/>
  <c r="AS47"/>
  <c r="BQ47" s="1"/>
  <c r="AT47"/>
  <c r="BR47" s="1"/>
  <c r="AU47"/>
  <c r="AV47"/>
  <c r="BT47" s="1"/>
  <c r="AW47"/>
  <c r="BU47" s="1"/>
  <c r="AX47"/>
  <c r="BV47" s="1"/>
  <c r="AY47"/>
  <c r="BG47"/>
  <c r="BK47"/>
  <c r="BL47"/>
  <c r="BO47"/>
  <c r="AN48"/>
  <c r="AO48"/>
  <c r="AP48"/>
  <c r="AQ48"/>
  <c r="AR48"/>
  <c r="AS48"/>
  <c r="AT48"/>
  <c r="AU48"/>
  <c r="AV48"/>
  <c r="BT48" s="1"/>
  <c r="AW48"/>
  <c r="BU48" s="1"/>
  <c r="AX48"/>
  <c r="BV48" s="1"/>
  <c r="AY48"/>
  <c r="BG48"/>
  <c r="BK48"/>
  <c r="BL48"/>
  <c r="BM48"/>
  <c r="BN48"/>
  <c r="BO48"/>
  <c r="BP48"/>
  <c r="BQ48"/>
  <c r="BR48"/>
  <c r="AN49"/>
  <c r="AO49"/>
  <c r="AP49"/>
  <c r="AQ49"/>
  <c r="AR49"/>
  <c r="AS49"/>
  <c r="AT49"/>
  <c r="AU49"/>
  <c r="AV49"/>
  <c r="BT49" s="1"/>
  <c r="AW49"/>
  <c r="AX49"/>
  <c r="BV49" s="1"/>
  <c r="AY49"/>
  <c r="BG49"/>
  <c r="BK49"/>
  <c r="BL49"/>
  <c r="BM49"/>
  <c r="BN49"/>
  <c r="BO49"/>
  <c r="BP49"/>
  <c r="BQ49"/>
  <c r="BR49"/>
  <c r="BU49"/>
  <c r="AN50"/>
  <c r="AO50"/>
  <c r="AP50"/>
  <c r="AQ50"/>
  <c r="AR50"/>
  <c r="AS50"/>
  <c r="AT50"/>
  <c r="AU50"/>
  <c r="AV50"/>
  <c r="BT50" s="1"/>
  <c r="AW50"/>
  <c r="BU50" s="1"/>
  <c r="AX50"/>
  <c r="BV50" s="1"/>
  <c r="AY50"/>
  <c r="BG50"/>
  <c r="BK50"/>
  <c r="BL50"/>
  <c r="BM50"/>
  <c r="BN50"/>
  <c r="BO50"/>
  <c r="BP50"/>
  <c r="BQ50"/>
  <c r="BR50"/>
  <c r="AN51"/>
  <c r="BL51" s="1"/>
  <c r="AO51"/>
  <c r="AP51"/>
  <c r="BN51" s="1"/>
  <c r="AQ51"/>
  <c r="BO51" s="1"/>
  <c r="AR51"/>
  <c r="BP51" s="1"/>
  <c r="AS51"/>
  <c r="BQ51" s="1"/>
  <c r="AT51"/>
  <c r="BR51" s="1"/>
  <c r="AV51"/>
  <c r="BT51" s="1"/>
  <c r="AW51"/>
  <c r="AX51"/>
  <c r="BV51" s="1"/>
  <c r="AY51"/>
  <c r="BG51"/>
  <c r="BK51"/>
  <c r="BM51"/>
  <c r="BU51"/>
  <c r="AN52"/>
  <c r="AO52"/>
  <c r="AP52"/>
  <c r="AQ52"/>
  <c r="AR52"/>
  <c r="AS52"/>
  <c r="AT52"/>
  <c r="AU52"/>
  <c r="AV52"/>
  <c r="BT52" s="1"/>
  <c r="AW52"/>
  <c r="BU52" s="1"/>
  <c r="AX52"/>
  <c r="BV52" s="1"/>
  <c r="AY52"/>
  <c r="BG52"/>
  <c r="BK52"/>
  <c r="BL52"/>
  <c r="BM52"/>
  <c r="BN52"/>
  <c r="BO52"/>
  <c r="BP52"/>
  <c r="BQ52"/>
  <c r="BR52"/>
  <c r="AN53"/>
  <c r="AO53"/>
  <c r="AP53"/>
  <c r="AQ53"/>
  <c r="AR53"/>
  <c r="AS53"/>
  <c r="AT53"/>
  <c r="AU53"/>
  <c r="AV53"/>
  <c r="BT53" s="1"/>
  <c r="AW53"/>
  <c r="AX53"/>
  <c r="BV53" s="1"/>
  <c r="AY53"/>
  <c r="BG53"/>
  <c r="BK53"/>
  <c r="BL53"/>
  <c r="BM53"/>
  <c r="BN53"/>
  <c r="BO53"/>
  <c r="BP53"/>
  <c r="BQ53"/>
  <c r="BR53"/>
  <c r="BU53"/>
  <c r="AN54"/>
  <c r="AO54"/>
  <c r="AP54"/>
  <c r="AQ54"/>
  <c r="AR54"/>
  <c r="AS54"/>
  <c r="BQ54" s="1"/>
  <c r="AT54"/>
  <c r="BR54" s="1"/>
  <c r="AU54"/>
  <c r="AV54"/>
  <c r="BT54" s="1"/>
  <c r="AW54"/>
  <c r="BU54" s="1"/>
  <c r="AX54"/>
  <c r="BV54" s="1"/>
  <c r="AY54"/>
  <c r="BG54"/>
  <c r="BK54"/>
  <c r="BL54"/>
  <c r="BM54"/>
  <c r="BN54"/>
  <c r="BO54"/>
  <c r="BP54"/>
  <c r="AN55"/>
  <c r="AO55"/>
  <c r="AP55"/>
  <c r="AQ55"/>
  <c r="AR55"/>
  <c r="AS55"/>
  <c r="AT55"/>
  <c r="AU55"/>
  <c r="AV55"/>
  <c r="BT55" s="1"/>
  <c r="AW55"/>
  <c r="AX55"/>
  <c r="BV55" s="1"/>
  <c r="AY55"/>
  <c r="BG55"/>
  <c r="BK55"/>
  <c r="BL55"/>
  <c r="BM55"/>
  <c r="BN55"/>
  <c r="BO55"/>
  <c r="BP55"/>
  <c r="BQ55"/>
  <c r="BR55"/>
  <c r="BU55"/>
  <c r="AP56"/>
  <c r="BN56" s="1"/>
  <c r="AR56"/>
  <c r="BP56" s="1"/>
  <c r="AT56"/>
  <c r="BR56" s="1"/>
  <c r="AU56"/>
  <c r="AV56"/>
  <c r="BT56" s="1"/>
  <c r="AW56"/>
  <c r="BU56" s="1"/>
  <c r="AX56"/>
  <c r="BV56" s="1"/>
  <c r="BG56"/>
  <c r="BS56" s="1"/>
  <c r="BK56"/>
  <c r="AN57"/>
  <c r="AO57"/>
  <c r="AP57"/>
  <c r="AQ57"/>
  <c r="AR57"/>
  <c r="AS57"/>
  <c r="AT57"/>
  <c r="AU57"/>
  <c r="AV57"/>
  <c r="BT57" s="1"/>
  <c r="AW57"/>
  <c r="AX57"/>
  <c r="BV57" s="1"/>
  <c r="AY57"/>
  <c r="BG57"/>
  <c r="BK57"/>
  <c r="BL57"/>
  <c r="BM57"/>
  <c r="BN57"/>
  <c r="BO57"/>
  <c r="BP57"/>
  <c r="BQ57"/>
  <c r="BR57"/>
  <c r="BU57"/>
  <c r="AP58"/>
  <c r="BN58" s="1"/>
  <c r="AT58"/>
  <c r="BR58" s="1"/>
  <c r="AV58"/>
  <c r="BT58" s="1"/>
  <c r="AW58"/>
  <c r="AX58"/>
  <c r="BV58" s="1"/>
  <c r="BG58"/>
  <c r="BK58"/>
  <c r="BU58"/>
  <c r="AN59"/>
  <c r="BL59" s="1"/>
  <c r="AO59"/>
  <c r="AP59"/>
  <c r="BN59" s="1"/>
  <c r="AQ59"/>
  <c r="BO59" s="1"/>
  <c r="AR59"/>
  <c r="BP59" s="1"/>
  <c r="AS59"/>
  <c r="BQ59" s="1"/>
  <c r="AT59"/>
  <c r="BR59" s="1"/>
  <c r="AV59"/>
  <c r="BT59" s="1"/>
  <c r="AW59"/>
  <c r="BU59" s="1"/>
  <c r="AX59"/>
  <c r="BV59" s="1"/>
  <c r="AY59"/>
  <c r="BG59"/>
  <c r="BK59"/>
  <c r="BM59"/>
  <c r="AN60"/>
  <c r="BL60" s="1"/>
  <c r="AO60"/>
  <c r="AP60"/>
  <c r="BN60" s="1"/>
  <c r="AQ60"/>
  <c r="BO60" s="1"/>
  <c r="AR60"/>
  <c r="BP60" s="1"/>
  <c r="AS60"/>
  <c r="BQ60" s="1"/>
  <c r="AU60"/>
  <c r="AV60"/>
  <c r="BT60" s="1"/>
  <c r="AW60"/>
  <c r="BU60" s="1"/>
  <c r="AX60"/>
  <c r="BV60" s="1"/>
  <c r="AY60"/>
  <c r="BG60"/>
  <c r="BK60"/>
  <c r="BM60"/>
  <c r="AN61"/>
  <c r="BL61" s="1"/>
  <c r="AO61"/>
  <c r="BM61" s="1"/>
  <c r="AP61"/>
  <c r="BN61" s="1"/>
  <c r="AQ61"/>
  <c r="BO61" s="1"/>
  <c r="AR61"/>
  <c r="BP61" s="1"/>
  <c r="AS61"/>
  <c r="BQ61" s="1"/>
  <c r="AT61"/>
  <c r="BR61" s="1"/>
  <c r="AV61"/>
  <c r="BT61" s="1"/>
  <c r="AW61"/>
  <c r="BU61" s="1"/>
  <c r="AX61"/>
  <c r="BV61" s="1"/>
  <c r="AY61"/>
  <c r="BG61"/>
  <c r="BK61"/>
  <c r="AN62"/>
  <c r="AO62"/>
  <c r="AP62"/>
  <c r="AQ62"/>
  <c r="AR62"/>
  <c r="AS62"/>
  <c r="AT62"/>
  <c r="AU62"/>
  <c r="AV62"/>
  <c r="BT62" s="1"/>
  <c r="AW62"/>
  <c r="BU62" s="1"/>
  <c r="AX62"/>
  <c r="BV62" s="1"/>
  <c r="AY62"/>
  <c r="BG62"/>
  <c r="BK62"/>
  <c r="BL62"/>
  <c r="BM62"/>
  <c r="BN62"/>
  <c r="BO62"/>
  <c r="BP62"/>
  <c r="BQ62"/>
  <c r="BR62"/>
  <c r="AN63"/>
  <c r="AO63"/>
  <c r="AP63"/>
  <c r="AQ63"/>
  <c r="AR63"/>
  <c r="AS63"/>
  <c r="AT63"/>
  <c r="AU63"/>
  <c r="AV63"/>
  <c r="BT63" s="1"/>
  <c r="AW63"/>
  <c r="AX63"/>
  <c r="BV63" s="1"/>
  <c r="AY63"/>
  <c r="BG63"/>
  <c r="BK63"/>
  <c r="BL63"/>
  <c r="BM63"/>
  <c r="BN63"/>
  <c r="BO63"/>
  <c r="BP63"/>
  <c r="BQ63"/>
  <c r="BR63"/>
  <c r="BU63"/>
  <c r="AN64"/>
  <c r="AO64"/>
  <c r="AP64"/>
  <c r="AQ64"/>
  <c r="AR64"/>
  <c r="AS64"/>
  <c r="AT64"/>
  <c r="AU64"/>
  <c r="AV64"/>
  <c r="BT64" s="1"/>
  <c r="AW64"/>
  <c r="BU64" s="1"/>
  <c r="AX64"/>
  <c r="BV64" s="1"/>
  <c r="AY64"/>
  <c r="BG64"/>
  <c r="BK64"/>
  <c r="BL64"/>
  <c r="BM64"/>
  <c r="BN64"/>
  <c r="BO64"/>
  <c r="BP64"/>
  <c r="BQ64"/>
  <c r="BR64"/>
  <c r="BW64"/>
  <c r="AN65"/>
  <c r="BL65" s="1"/>
  <c r="AO65"/>
  <c r="BM65" s="1"/>
  <c r="AP65"/>
  <c r="BN65" s="1"/>
  <c r="AQ65"/>
  <c r="BO65" s="1"/>
  <c r="AR65"/>
  <c r="BP65" s="1"/>
  <c r="AS65"/>
  <c r="BQ65" s="1"/>
  <c r="AT65"/>
  <c r="BR65" s="1"/>
  <c r="AV65"/>
  <c r="BT65" s="1"/>
  <c r="AW65"/>
  <c r="BU65" s="1"/>
  <c r="AX65"/>
  <c r="AY65"/>
  <c r="BG65"/>
  <c r="BK65"/>
  <c r="BV65"/>
  <c r="AN66"/>
  <c r="BL66" s="1"/>
  <c r="AO66"/>
  <c r="BM66" s="1"/>
  <c r="AP66"/>
  <c r="BN66" s="1"/>
  <c r="AQ66"/>
  <c r="BO66" s="1"/>
  <c r="AR66"/>
  <c r="BP66" s="1"/>
  <c r="AS66"/>
  <c r="BQ66" s="1"/>
  <c r="AT66"/>
  <c r="BR66" s="1"/>
  <c r="AV66"/>
  <c r="BT66" s="1"/>
  <c r="AW66"/>
  <c r="BU66" s="1"/>
  <c r="AX66"/>
  <c r="BV66" s="1"/>
  <c r="AY66"/>
  <c r="BG66"/>
  <c r="BK66"/>
  <c r="AN67"/>
  <c r="BL67" s="1"/>
  <c r="AO67"/>
  <c r="BM67" s="1"/>
  <c r="AP67"/>
  <c r="BN67" s="1"/>
  <c r="AQ67"/>
  <c r="BO67" s="1"/>
  <c r="AR67"/>
  <c r="BP67" s="1"/>
  <c r="AS67"/>
  <c r="BQ67" s="1"/>
  <c r="AT67"/>
  <c r="BR67" s="1"/>
  <c r="AU67"/>
  <c r="AV67"/>
  <c r="BT67" s="1"/>
  <c r="AW67"/>
  <c r="BU67" s="1"/>
  <c r="AX67"/>
  <c r="BV67" s="1"/>
  <c r="AY67"/>
  <c r="BG67"/>
  <c r="BK67"/>
  <c r="AN68"/>
  <c r="AO68"/>
  <c r="AP68"/>
  <c r="AQ68"/>
  <c r="AR68"/>
  <c r="AS68"/>
  <c r="AT68"/>
  <c r="AU68"/>
  <c r="AV68"/>
  <c r="BT68" s="1"/>
  <c r="AW68"/>
  <c r="AX68"/>
  <c r="BV68" s="1"/>
  <c r="AY68"/>
  <c r="BG68"/>
  <c r="BK68"/>
  <c r="BL68"/>
  <c r="BM68"/>
  <c r="BN68"/>
  <c r="BO68"/>
  <c r="BP68"/>
  <c r="BQ68"/>
  <c r="BR68"/>
  <c r="BU68"/>
  <c r="AN69"/>
  <c r="AO69"/>
  <c r="AP69"/>
  <c r="AQ69"/>
  <c r="AR69"/>
  <c r="AS69"/>
  <c r="AT69"/>
  <c r="AU69"/>
  <c r="AV69"/>
  <c r="BT69" s="1"/>
  <c r="AW69"/>
  <c r="BU69" s="1"/>
  <c r="AX69"/>
  <c r="BV69" s="1"/>
  <c r="AY69"/>
  <c r="BG69"/>
  <c r="BK69"/>
  <c r="BL69"/>
  <c r="BM69"/>
  <c r="BN69"/>
  <c r="BO69"/>
  <c r="BP69"/>
  <c r="BQ69"/>
  <c r="BR69"/>
  <c r="AN70"/>
  <c r="AO70"/>
  <c r="AP70"/>
  <c r="AQ70"/>
  <c r="AR70"/>
  <c r="AS70"/>
  <c r="AT70"/>
  <c r="AU70"/>
  <c r="AV70"/>
  <c r="BT70" s="1"/>
  <c r="AW70"/>
  <c r="AX70"/>
  <c r="BV70" s="1"/>
  <c r="AY70"/>
  <c r="BG70"/>
  <c r="BK70"/>
  <c r="BL70"/>
  <c r="BM70"/>
  <c r="BN70"/>
  <c r="BO70"/>
  <c r="BP70"/>
  <c r="BQ70"/>
  <c r="BR70"/>
  <c r="BU70"/>
  <c r="AN71"/>
  <c r="AO71"/>
  <c r="AP71"/>
  <c r="AQ71"/>
  <c r="AR71"/>
  <c r="AS71"/>
  <c r="AT71"/>
  <c r="AU71"/>
  <c r="AV71"/>
  <c r="BT71" s="1"/>
  <c r="AW71"/>
  <c r="BU71" s="1"/>
  <c r="AX71"/>
  <c r="BV71" s="1"/>
  <c r="AY71"/>
  <c r="BG71"/>
  <c r="BK71"/>
  <c r="BL71"/>
  <c r="BM71"/>
  <c r="BN71"/>
  <c r="BO71"/>
  <c r="BP71"/>
  <c r="BQ71"/>
  <c r="BR71"/>
  <c r="AN72"/>
  <c r="BL72" s="1"/>
  <c r="AO72"/>
  <c r="AP72"/>
  <c r="BN72" s="1"/>
  <c r="AQ72"/>
  <c r="BO72" s="1"/>
  <c r="AR72"/>
  <c r="BP72" s="1"/>
  <c r="AS72"/>
  <c r="BQ72" s="1"/>
  <c r="AT72"/>
  <c r="BR72" s="1"/>
  <c r="AV72"/>
  <c r="BT72" s="1"/>
  <c r="AW72"/>
  <c r="AX72"/>
  <c r="BV72" s="1"/>
  <c r="AY72"/>
  <c r="BG72"/>
  <c r="BK72"/>
  <c r="BM72"/>
  <c r="BU72"/>
  <c r="AN73"/>
  <c r="AO73"/>
  <c r="AP73"/>
  <c r="AQ73"/>
  <c r="AR73"/>
  <c r="AS73"/>
  <c r="AT73"/>
  <c r="AU73"/>
  <c r="AV73"/>
  <c r="BT73" s="1"/>
  <c r="AW73"/>
  <c r="BU73" s="1"/>
  <c r="AX73"/>
  <c r="BV73" s="1"/>
  <c r="AY73"/>
  <c r="BG73"/>
  <c r="BK73"/>
  <c r="BL73"/>
  <c r="BM73"/>
  <c r="BN73"/>
  <c r="BO73"/>
  <c r="BP73"/>
  <c r="BQ73"/>
  <c r="BR73"/>
  <c r="AN74"/>
  <c r="AO74"/>
  <c r="AP74"/>
  <c r="AQ74"/>
  <c r="AR74"/>
  <c r="AS74"/>
  <c r="AT74"/>
  <c r="AU74"/>
  <c r="AV74"/>
  <c r="BT74" s="1"/>
  <c r="AW74"/>
  <c r="AX74"/>
  <c r="BV74" s="1"/>
  <c r="AY74"/>
  <c r="BG74"/>
  <c r="BK74"/>
  <c r="BL74"/>
  <c r="BM74"/>
  <c r="BN74"/>
  <c r="BO74"/>
  <c r="BP74"/>
  <c r="BQ74"/>
  <c r="BR74"/>
  <c r="BU74"/>
  <c r="AN75"/>
  <c r="AO75"/>
  <c r="AP75"/>
  <c r="AQ75"/>
  <c r="AR75"/>
  <c r="AS75"/>
  <c r="AT75"/>
  <c r="AU75"/>
  <c r="AV75"/>
  <c r="BT75" s="1"/>
  <c r="AW75"/>
  <c r="BU75" s="1"/>
  <c r="AX75"/>
  <c r="BV75" s="1"/>
  <c r="AY75"/>
  <c r="BG75"/>
  <c r="BK75"/>
  <c r="BL75"/>
  <c r="BM75"/>
  <c r="BN75"/>
  <c r="BO75"/>
  <c r="BP75"/>
  <c r="BQ75"/>
  <c r="BR75"/>
  <c r="AN76"/>
  <c r="AO76"/>
  <c r="AP76"/>
  <c r="AQ76"/>
  <c r="AR76"/>
  <c r="AS76"/>
  <c r="AT76"/>
  <c r="AU76"/>
  <c r="AV76"/>
  <c r="BT76" s="1"/>
  <c r="AW76"/>
  <c r="AX76"/>
  <c r="BV76" s="1"/>
  <c r="AY76"/>
  <c r="BG76"/>
  <c r="BK76"/>
  <c r="BL76"/>
  <c r="BM76"/>
  <c r="BN76"/>
  <c r="BO76"/>
  <c r="BP76"/>
  <c r="BQ76"/>
  <c r="BR76"/>
  <c r="BU76"/>
  <c r="AN77"/>
  <c r="BL77" s="1"/>
  <c r="AO77"/>
  <c r="AP77"/>
  <c r="BN77" s="1"/>
  <c r="AQ77"/>
  <c r="BO77" s="1"/>
  <c r="AR77"/>
  <c r="BP77" s="1"/>
  <c r="AS77"/>
  <c r="BQ77" s="1"/>
  <c r="AT77"/>
  <c r="BR77" s="1"/>
  <c r="AV77"/>
  <c r="BT77" s="1"/>
  <c r="AW77"/>
  <c r="BU77" s="1"/>
  <c r="AX77"/>
  <c r="BV77" s="1"/>
  <c r="AY77"/>
  <c r="BG77"/>
  <c r="BK77"/>
  <c r="BM77"/>
  <c r="AN78"/>
  <c r="AO78"/>
  <c r="AP78"/>
  <c r="AQ78"/>
  <c r="AR78"/>
  <c r="AS78"/>
  <c r="AT78"/>
  <c r="AU78"/>
  <c r="AV78"/>
  <c r="BT78" s="1"/>
  <c r="AW78"/>
  <c r="AX78"/>
  <c r="BV78" s="1"/>
  <c r="AY78"/>
  <c r="BG78"/>
  <c r="BK78"/>
  <c r="BL78"/>
  <c r="BM78"/>
  <c r="BN78"/>
  <c r="BO78"/>
  <c r="BP78"/>
  <c r="BQ78"/>
  <c r="BR78"/>
  <c r="BU78"/>
  <c r="AP79"/>
  <c r="BN79" s="1"/>
  <c r="AR79"/>
  <c r="BP79" s="1"/>
  <c r="AT79"/>
  <c r="BR79" s="1"/>
  <c r="AU79"/>
  <c r="AV79"/>
  <c r="BT79" s="1"/>
  <c r="AW79"/>
  <c r="BU79" s="1"/>
  <c r="AX79"/>
  <c r="BV79" s="1"/>
  <c r="BG79"/>
  <c r="BS79" s="1"/>
  <c r="BK79"/>
  <c r="AN80"/>
  <c r="AO80"/>
  <c r="AP80"/>
  <c r="AQ80"/>
  <c r="AR80"/>
  <c r="AS80"/>
  <c r="AT80"/>
  <c r="AU80"/>
  <c r="AV80"/>
  <c r="BT80" s="1"/>
  <c r="AW80"/>
  <c r="AX80"/>
  <c r="BV80" s="1"/>
  <c r="AY80"/>
  <c r="BG80"/>
  <c r="BK80"/>
  <c r="BL80"/>
  <c r="BM80"/>
  <c r="BN80"/>
  <c r="BO80"/>
  <c r="BP80"/>
  <c r="BQ80"/>
  <c r="BR80"/>
  <c r="BU80"/>
  <c r="AN81"/>
  <c r="AO81"/>
  <c r="AP81"/>
  <c r="AQ81"/>
  <c r="AR81"/>
  <c r="AS81"/>
  <c r="BQ81" s="1"/>
  <c r="AT81"/>
  <c r="BR81" s="1"/>
  <c r="AU81"/>
  <c r="AV81"/>
  <c r="BT81" s="1"/>
  <c r="AW81"/>
  <c r="BU81" s="1"/>
  <c r="AX81"/>
  <c r="BV81" s="1"/>
  <c r="AY81"/>
  <c r="BG81"/>
  <c r="BK81"/>
  <c r="BL81"/>
  <c r="BM81"/>
  <c r="BN81"/>
  <c r="BO81"/>
  <c r="BP81"/>
  <c r="AN82"/>
  <c r="AO82"/>
  <c r="AP82"/>
  <c r="AQ82"/>
  <c r="AR82"/>
  <c r="AS82"/>
  <c r="AT82"/>
  <c r="AU82"/>
  <c r="AV82"/>
  <c r="BT82" s="1"/>
  <c r="AW82"/>
  <c r="AX82"/>
  <c r="BV82" s="1"/>
  <c r="AY82"/>
  <c r="BG82"/>
  <c r="BK82"/>
  <c r="BL82"/>
  <c r="BM82"/>
  <c r="BN82"/>
  <c r="BO82"/>
  <c r="BP82"/>
  <c r="BQ82"/>
  <c r="BR82"/>
  <c r="BU82"/>
  <c r="AO83"/>
  <c r="BM83" s="1"/>
  <c r="AP83"/>
  <c r="BN83" s="1"/>
  <c r="AQ83"/>
  <c r="BO83" s="1"/>
  <c r="AR83"/>
  <c r="BP83" s="1"/>
  <c r="AS83"/>
  <c r="BQ83" s="1"/>
  <c r="AT83"/>
  <c r="BR83" s="1"/>
  <c r="AU83"/>
  <c r="AV83"/>
  <c r="AW83"/>
  <c r="BU83" s="1"/>
  <c r="AX83"/>
  <c r="BV83" s="1"/>
  <c r="AY83"/>
  <c r="BG83"/>
  <c r="BK83"/>
  <c r="BT83"/>
  <c r="AN84"/>
  <c r="AO84"/>
  <c r="AP84"/>
  <c r="AQ84"/>
  <c r="AR84"/>
  <c r="AS84"/>
  <c r="AT84"/>
  <c r="AU84"/>
  <c r="AV84"/>
  <c r="BT84" s="1"/>
  <c r="AW84"/>
  <c r="AX84"/>
  <c r="BV84" s="1"/>
  <c r="AY84"/>
  <c r="BG84"/>
  <c r="BK84"/>
  <c r="BL84"/>
  <c r="BM84"/>
  <c r="BN84"/>
  <c r="BO84"/>
  <c r="BP84"/>
  <c r="BQ84"/>
  <c r="BR84"/>
  <c r="BU84"/>
  <c r="AP85"/>
  <c r="BN85" s="1"/>
  <c r="AR85"/>
  <c r="BP85" s="1"/>
  <c r="AT85"/>
  <c r="BR85" s="1"/>
  <c r="AU85"/>
  <c r="AV85"/>
  <c r="BT85" s="1"/>
  <c r="AW85"/>
  <c r="BU85" s="1"/>
  <c r="AX85"/>
  <c r="BV85" s="1"/>
  <c r="BG85"/>
  <c r="BS85" s="1"/>
  <c r="BK85"/>
  <c r="AP86"/>
  <c r="AR86"/>
  <c r="AT86"/>
  <c r="AU86"/>
  <c r="AV86"/>
  <c r="BT86" s="1"/>
  <c r="AW86"/>
  <c r="BU86" s="1"/>
  <c r="AX86"/>
  <c r="BV86" s="1"/>
  <c r="AY86"/>
  <c r="BG86"/>
  <c r="BK86"/>
  <c r="BN86"/>
  <c r="BP86"/>
  <c r="BR86"/>
  <c r="AR87"/>
  <c r="BP87" s="1"/>
  <c r="AT87"/>
  <c r="BR87" s="1"/>
  <c r="AU87"/>
  <c r="AV87"/>
  <c r="BT87" s="1"/>
  <c r="AW87"/>
  <c r="BU87" s="1"/>
  <c r="AX87"/>
  <c r="BV87" s="1"/>
  <c r="BG87"/>
  <c r="BS87" s="1"/>
  <c r="BK87"/>
  <c r="AN88"/>
  <c r="AO88"/>
  <c r="AP88"/>
  <c r="AQ88"/>
  <c r="AR88"/>
  <c r="AS88"/>
  <c r="AT88"/>
  <c r="AU88"/>
  <c r="AV88"/>
  <c r="BT88" s="1"/>
  <c r="AW88"/>
  <c r="AX88"/>
  <c r="BV88" s="1"/>
  <c r="AY88"/>
  <c r="BG88"/>
  <c r="BK88"/>
  <c r="BL88"/>
  <c r="BM88"/>
  <c r="BN88"/>
  <c r="BO88"/>
  <c r="BP88"/>
  <c r="BQ88"/>
  <c r="BR88"/>
  <c r="BU88"/>
  <c r="AN89"/>
  <c r="AO89"/>
  <c r="AP89"/>
  <c r="AQ89"/>
  <c r="AR89"/>
  <c r="AS89"/>
  <c r="AT89"/>
  <c r="AU89"/>
  <c r="AV89"/>
  <c r="BT89" s="1"/>
  <c r="AW89"/>
  <c r="BU89" s="1"/>
  <c r="AX89"/>
  <c r="BV89" s="1"/>
  <c r="AY89"/>
  <c r="BG89"/>
  <c r="BK89"/>
  <c r="BL89"/>
  <c r="BM89"/>
  <c r="BN89"/>
  <c r="BO89"/>
  <c r="BP89"/>
  <c r="BQ89"/>
  <c r="BR89"/>
  <c r="AN90"/>
  <c r="AO90"/>
  <c r="AP90"/>
  <c r="AQ90"/>
  <c r="AR90"/>
  <c r="AS90"/>
  <c r="AT90"/>
  <c r="AU90"/>
  <c r="AV90"/>
  <c r="BT90" s="1"/>
  <c r="AW90"/>
  <c r="AX90"/>
  <c r="BV90" s="1"/>
  <c r="AY90"/>
  <c r="BG90"/>
  <c r="BK90"/>
  <c r="BL90"/>
  <c r="BM90"/>
  <c r="BN90"/>
  <c r="BO90"/>
  <c r="BP90"/>
  <c r="BQ90"/>
  <c r="BR90"/>
  <c r="BU90"/>
  <c r="AN91"/>
  <c r="AO91"/>
  <c r="AP91"/>
  <c r="AQ91"/>
  <c r="AR91"/>
  <c r="AS91"/>
  <c r="AT91"/>
  <c r="AU91"/>
  <c r="AV91"/>
  <c r="BT91" s="1"/>
  <c r="AW91"/>
  <c r="BU91" s="1"/>
  <c r="AX91"/>
  <c r="BV91" s="1"/>
  <c r="AY91"/>
  <c r="BG91"/>
  <c r="BK91"/>
  <c r="BL91"/>
  <c r="BM91"/>
  <c r="BN91"/>
  <c r="BO91"/>
  <c r="BP91"/>
  <c r="BQ91"/>
  <c r="BR91"/>
  <c r="AN92"/>
  <c r="AO92"/>
  <c r="AP92"/>
  <c r="AQ92"/>
  <c r="AR92"/>
  <c r="AS92"/>
  <c r="AT92"/>
  <c r="AU92"/>
  <c r="AV92"/>
  <c r="BT92" s="1"/>
  <c r="AW92"/>
  <c r="AX92"/>
  <c r="BV92" s="1"/>
  <c r="AY92"/>
  <c r="BG92"/>
  <c r="BK92"/>
  <c r="BL92"/>
  <c r="BM92"/>
  <c r="BN92"/>
  <c r="BO92"/>
  <c r="BP92"/>
  <c r="BQ92"/>
  <c r="BR92"/>
  <c r="BU92"/>
  <c r="AN93"/>
  <c r="AO93"/>
  <c r="AP93"/>
  <c r="AQ93"/>
  <c r="AR93"/>
  <c r="AS93"/>
  <c r="AT93"/>
  <c r="AU93"/>
  <c r="AV93"/>
  <c r="BT93" s="1"/>
  <c r="AW93"/>
  <c r="BU93" s="1"/>
  <c r="AX93"/>
  <c r="BV93" s="1"/>
  <c r="AY93"/>
  <c r="BG93"/>
  <c r="BK93"/>
  <c r="BL93"/>
  <c r="BM93"/>
  <c r="BN93"/>
  <c r="BO93"/>
  <c r="BP93"/>
  <c r="BQ93"/>
  <c r="BR93"/>
  <c r="AN94"/>
  <c r="AO94"/>
  <c r="AP94"/>
  <c r="AQ94"/>
  <c r="AR94"/>
  <c r="AS94"/>
  <c r="AT94"/>
  <c r="AU94"/>
  <c r="AV94"/>
  <c r="BT94" s="1"/>
  <c r="AW94"/>
  <c r="AX94"/>
  <c r="BV94" s="1"/>
  <c r="AY94"/>
  <c r="BG94"/>
  <c r="BK94"/>
  <c r="BL94"/>
  <c r="BM94"/>
  <c r="BN94"/>
  <c r="BO94"/>
  <c r="BP94"/>
  <c r="BQ94"/>
  <c r="BR94"/>
  <c r="BU94"/>
  <c r="AN95"/>
  <c r="AO95"/>
  <c r="AP95"/>
  <c r="AQ95"/>
  <c r="AR95"/>
  <c r="AS95"/>
  <c r="AT95"/>
  <c r="AU95"/>
  <c r="AV95"/>
  <c r="BT95" s="1"/>
  <c r="AW95"/>
  <c r="BU95" s="1"/>
  <c r="AX95"/>
  <c r="BV95" s="1"/>
  <c r="AY95"/>
  <c r="BG95"/>
  <c r="BK95"/>
  <c r="BL95"/>
  <c r="BM95"/>
  <c r="BN95"/>
  <c r="BO95"/>
  <c r="BP95"/>
  <c r="BQ95"/>
  <c r="BR95"/>
  <c r="AN96"/>
  <c r="AO96"/>
  <c r="AP96"/>
  <c r="AQ96"/>
  <c r="AR96"/>
  <c r="AS96"/>
  <c r="AT96"/>
  <c r="AU96"/>
  <c r="AV96"/>
  <c r="BT96" s="1"/>
  <c r="AW96"/>
  <c r="AX96"/>
  <c r="BV96" s="1"/>
  <c r="AY96"/>
  <c r="BG96"/>
  <c r="BK96"/>
  <c r="BL96"/>
  <c r="BM96"/>
  <c r="BN96"/>
  <c r="BO96"/>
  <c r="BP96"/>
  <c r="BQ96"/>
  <c r="BR96"/>
  <c r="BU96"/>
  <c r="AN97"/>
  <c r="AO97"/>
  <c r="AP97"/>
  <c r="AQ97"/>
  <c r="AR97"/>
  <c r="AS97"/>
  <c r="AT97"/>
  <c r="AU97"/>
  <c r="AV97"/>
  <c r="BT97" s="1"/>
  <c r="AW97"/>
  <c r="BU97" s="1"/>
  <c r="AX97"/>
  <c r="BV97" s="1"/>
  <c r="AY97"/>
  <c r="BG97"/>
  <c r="BK97"/>
  <c r="BL97"/>
  <c r="BM97"/>
  <c r="BN97"/>
  <c r="BO97"/>
  <c r="BP97"/>
  <c r="BQ97"/>
  <c r="BR97"/>
  <c r="AN98"/>
  <c r="AO98"/>
  <c r="AP98"/>
  <c r="AQ98"/>
  <c r="AR98"/>
  <c r="AS98"/>
  <c r="AT98"/>
  <c r="AU98"/>
  <c r="AV98"/>
  <c r="BT98" s="1"/>
  <c r="AW98"/>
  <c r="AX98"/>
  <c r="BV98" s="1"/>
  <c r="AY98"/>
  <c r="BG98"/>
  <c r="BK98"/>
  <c r="BL98"/>
  <c r="BM98"/>
  <c r="BN98"/>
  <c r="BO98"/>
  <c r="BP98"/>
  <c r="BQ98"/>
  <c r="BR98"/>
  <c r="BU98"/>
  <c r="AN99"/>
  <c r="AO99"/>
  <c r="AP99"/>
  <c r="AQ99"/>
  <c r="AR99"/>
  <c r="AS99"/>
  <c r="AT99"/>
  <c r="AU99"/>
  <c r="AV99"/>
  <c r="BT99" s="1"/>
  <c r="AW99"/>
  <c r="BU99" s="1"/>
  <c r="AX99"/>
  <c r="BV99" s="1"/>
  <c r="AY99"/>
  <c r="BG99"/>
  <c r="BK99"/>
  <c r="BL99"/>
  <c r="BM99"/>
  <c r="BN99"/>
  <c r="BO99"/>
  <c r="BP99"/>
  <c r="BQ99"/>
  <c r="BR99"/>
  <c r="AN100"/>
  <c r="BL100" s="1"/>
  <c r="AO100"/>
  <c r="AP100"/>
  <c r="BN100" s="1"/>
  <c r="AQ100"/>
  <c r="BO100" s="1"/>
  <c r="AR100"/>
  <c r="BP100" s="1"/>
  <c r="AS100"/>
  <c r="BQ100" s="1"/>
  <c r="AT100"/>
  <c r="BR100" s="1"/>
  <c r="AV100"/>
  <c r="BT100" s="1"/>
  <c r="AW100"/>
  <c r="AX100"/>
  <c r="BV100" s="1"/>
  <c r="AY100"/>
  <c r="BG100"/>
  <c r="BK100"/>
  <c r="BM100"/>
  <c r="BU100"/>
  <c r="AN101"/>
  <c r="BL101" s="1"/>
  <c r="AO101"/>
  <c r="BM101" s="1"/>
  <c r="AP101"/>
  <c r="BN101" s="1"/>
  <c r="AQ101"/>
  <c r="BO101" s="1"/>
  <c r="AR101"/>
  <c r="BP101" s="1"/>
  <c r="AS101"/>
  <c r="BQ101" s="1"/>
  <c r="AT101"/>
  <c r="BR101" s="1"/>
  <c r="AV101"/>
  <c r="BT101" s="1"/>
  <c r="AW101"/>
  <c r="BU101" s="1"/>
  <c r="AX101"/>
  <c r="BV101" s="1"/>
  <c r="AY101"/>
  <c r="BG101"/>
  <c r="BK101"/>
  <c r="AN102"/>
  <c r="BL102" s="1"/>
  <c r="AO102"/>
  <c r="BM102" s="1"/>
  <c r="AP102"/>
  <c r="BN102" s="1"/>
  <c r="AQ102"/>
  <c r="BO102" s="1"/>
  <c r="AR102"/>
  <c r="BP102" s="1"/>
  <c r="AS102"/>
  <c r="BQ102" s="1"/>
  <c r="AT102"/>
  <c r="BR102" s="1"/>
  <c r="AV102"/>
  <c r="BT102" s="1"/>
  <c r="AW102"/>
  <c r="BU102" s="1"/>
  <c r="AX102"/>
  <c r="BV102" s="1"/>
  <c r="AY102"/>
  <c r="BG102"/>
  <c r="BK102"/>
  <c r="AN103"/>
  <c r="AO103"/>
  <c r="AP103"/>
  <c r="AQ103"/>
  <c r="AR103"/>
  <c r="AS103"/>
  <c r="AT103"/>
  <c r="AU103"/>
  <c r="AV103"/>
  <c r="BT103" s="1"/>
  <c r="AW103"/>
  <c r="BU103" s="1"/>
  <c r="AX103"/>
  <c r="BV103" s="1"/>
  <c r="AY103"/>
  <c r="BG103"/>
  <c r="BK103"/>
  <c r="BL103"/>
  <c r="BM103"/>
  <c r="BN103"/>
  <c r="BO103"/>
  <c r="BP103"/>
  <c r="BQ103"/>
  <c r="BR103"/>
  <c r="AN104"/>
  <c r="BL104" s="1"/>
  <c r="AO104"/>
  <c r="AP104"/>
  <c r="BN104" s="1"/>
  <c r="AQ104"/>
  <c r="BO104" s="1"/>
  <c r="AR104"/>
  <c r="BP104" s="1"/>
  <c r="AS104"/>
  <c r="BQ104" s="1"/>
  <c r="AT104"/>
  <c r="BR104" s="1"/>
  <c r="AV104"/>
  <c r="BT104" s="1"/>
  <c r="AW104"/>
  <c r="AX104"/>
  <c r="BV104" s="1"/>
  <c r="AY104"/>
  <c r="BG104"/>
  <c r="BK104"/>
  <c r="BM104"/>
  <c r="BU104"/>
  <c r="AN105"/>
  <c r="BL105" s="1"/>
  <c r="AO105"/>
  <c r="AP105"/>
  <c r="BN105" s="1"/>
  <c r="AQ105"/>
  <c r="BO105" s="1"/>
  <c r="AR105"/>
  <c r="BP105" s="1"/>
  <c r="AS105"/>
  <c r="BQ105" s="1"/>
  <c r="AT105"/>
  <c r="BR105" s="1"/>
  <c r="AV105"/>
  <c r="BT105" s="1"/>
  <c r="AW105"/>
  <c r="BU105" s="1"/>
  <c r="AX105"/>
  <c r="BV105" s="1"/>
  <c r="AY105"/>
  <c r="BG105"/>
  <c r="BK105"/>
  <c r="BM105"/>
  <c r="AN106"/>
  <c r="AO106"/>
  <c r="AP106"/>
  <c r="AQ106"/>
  <c r="AR106"/>
  <c r="AS106"/>
  <c r="AT106"/>
  <c r="AU106"/>
  <c r="AV106"/>
  <c r="BT106" s="1"/>
  <c r="AW106"/>
  <c r="AX106"/>
  <c r="BV106" s="1"/>
  <c r="AY106"/>
  <c r="BG106"/>
  <c r="BK106"/>
  <c r="BL106"/>
  <c r="BM106"/>
  <c r="BN106"/>
  <c r="BO106"/>
  <c r="BP106"/>
  <c r="BQ106"/>
  <c r="BR106"/>
  <c r="BU106"/>
  <c r="AN107"/>
  <c r="AO107"/>
  <c r="AP107"/>
  <c r="AQ107"/>
  <c r="AR107"/>
  <c r="AS107"/>
  <c r="AT107"/>
  <c r="AU107"/>
  <c r="AV107"/>
  <c r="BT107" s="1"/>
  <c r="AW107"/>
  <c r="BU107" s="1"/>
  <c r="AX107"/>
  <c r="BV107" s="1"/>
  <c r="AY107"/>
  <c r="BG107"/>
  <c r="BK107"/>
  <c r="BL107"/>
  <c r="BM107"/>
  <c r="BN107"/>
  <c r="BO107"/>
  <c r="BP107"/>
  <c r="BQ107"/>
  <c r="BR107"/>
  <c r="AN108"/>
  <c r="AO108"/>
  <c r="AP108"/>
  <c r="AQ108"/>
  <c r="AR108"/>
  <c r="AS108"/>
  <c r="AT108"/>
  <c r="AU108"/>
  <c r="AV108"/>
  <c r="BT108" s="1"/>
  <c r="AW108"/>
  <c r="AX108"/>
  <c r="BV108" s="1"/>
  <c r="AY108"/>
  <c r="BG108"/>
  <c r="BK108"/>
  <c r="BL108"/>
  <c r="BM108"/>
  <c r="BN108"/>
  <c r="BO108"/>
  <c r="BP108"/>
  <c r="BQ108"/>
  <c r="BR108"/>
  <c r="BU108"/>
  <c r="AN109"/>
  <c r="AO109"/>
  <c r="AP109"/>
  <c r="AQ109"/>
  <c r="AR109"/>
  <c r="AS109"/>
  <c r="AT109"/>
  <c r="AU109"/>
  <c r="AV109"/>
  <c r="BT109" s="1"/>
  <c r="AW109"/>
  <c r="BU109" s="1"/>
  <c r="AX109"/>
  <c r="BV109" s="1"/>
  <c r="AY109"/>
  <c r="BG109"/>
  <c r="BK109"/>
  <c r="BL109"/>
  <c r="BM109"/>
  <c r="BN109"/>
  <c r="BO109"/>
  <c r="BP109"/>
  <c r="BQ109"/>
  <c r="BR109"/>
  <c r="AN110"/>
  <c r="AO110"/>
  <c r="AP110"/>
  <c r="AQ110"/>
  <c r="AR110"/>
  <c r="AS110"/>
  <c r="AT110"/>
  <c r="AU110"/>
  <c r="AV110"/>
  <c r="BT110" s="1"/>
  <c r="AW110"/>
  <c r="AX110"/>
  <c r="BV110" s="1"/>
  <c r="AY110"/>
  <c r="BG110"/>
  <c r="BK110"/>
  <c r="BL110"/>
  <c r="BM110"/>
  <c r="BN110"/>
  <c r="BO110"/>
  <c r="BP110"/>
  <c r="BQ110"/>
  <c r="BR110"/>
  <c r="BU110"/>
  <c r="AN111"/>
  <c r="AO111"/>
  <c r="AP111"/>
  <c r="AQ111"/>
  <c r="AR111"/>
  <c r="AS111"/>
  <c r="AT111"/>
  <c r="AU111"/>
  <c r="AV111"/>
  <c r="BT111" s="1"/>
  <c r="AW111"/>
  <c r="BU111" s="1"/>
  <c r="AX111"/>
  <c r="BV111" s="1"/>
  <c r="AY111"/>
  <c r="BG111"/>
  <c r="BK111"/>
  <c r="BL111"/>
  <c r="BM111"/>
  <c r="BN111"/>
  <c r="BO111"/>
  <c r="BP111"/>
  <c r="BQ111"/>
  <c r="BR111"/>
  <c r="AN112"/>
  <c r="BL112" s="1"/>
  <c r="AO112"/>
  <c r="AP112"/>
  <c r="BN112" s="1"/>
  <c r="AQ112"/>
  <c r="BO112" s="1"/>
  <c r="AR112"/>
  <c r="BP112" s="1"/>
  <c r="AS112"/>
  <c r="BQ112" s="1"/>
  <c r="AT112"/>
  <c r="BR112" s="1"/>
  <c r="AV112"/>
  <c r="BT112" s="1"/>
  <c r="AW112"/>
  <c r="AX112"/>
  <c r="BV112" s="1"/>
  <c r="AY112"/>
  <c r="BG112"/>
  <c r="BK112"/>
  <c r="BM112"/>
  <c r="BU112"/>
  <c r="AN113"/>
  <c r="AO113"/>
  <c r="AP113"/>
  <c r="AQ113"/>
  <c r="AR113"/>
  <c r="AS113"/>
  <c r="AT113"/>
  <c r="AU113"/>
  <c r="AV113"/>
  <c r="BT113" s="1"/>
  <c r="AW113"/>
  <c r="BU113" s="1"/>
  <c r="AX113"/>
  <c r="BV113" s="1"/>
  <c r="AY113"/>
  <c r="BG113"/>
  <c r="BK113"/>
  <c r="BL113"/>
  <c r="BM113"/>
  <c r="BN113"/>
  <c r="BO113"/>
  <c r="BP113"/>
  <c r="BQ113"/>
  <c r="BR113"/>
  <c r="AN114"/>
  <c r="BL114" s="1"/>
  <c r="AO114"/>
  <c r="BM114" s="1"/>
  <c r="AP114"/>
  <c r="BN114" s="1"/>
  <c r="AQ114"/>
  <c r="BO114" s="1"/>
  <c r="AR114"/>
  <c r="BP114" s="1"/>
  <c r="AS114"/>
  <c r="BQ114" s="1"/>
  <c r="AT114"/>
  <c r="BR114" s="1"/>
  <c r="AV114"/>
  <c r="BT114" s="1"/>
  <c r="AW114"/>
  <c r="BU114" s="1"/>
  <c r="AX114"/>
  <c r="BV114" s="1"/>
  <c r="AY114"/>
  <c r="BG114"/>
  <c r="BK114"/>
  <c r="AN115"/>
  <c r="AO115"/>
  <c r="AP115"/>
  <c r="AQ115"/>
  <c r="AR115"/>
  <c r="AS115"/>
  <c r="AT115"/>
  <c r="AU115"/>
  <c r="AV115"/>
  <c r="BT115" s="1"/>
  <c r="AW115"/>
  <c r="BU115" s="1"/>
  <c r="AX115"/>
  <c r="BV115" s="1"/>
  <c r="AY115"/>
  <c r="BG115"/>
  <c r="BK115"/>
  <c r="BL115"/>
  <c r="BM115"/>
  <c r="BN115"/>
  <c r="BO115"/>
  <c r="BP115"/>
  <c r="BQ115"/>
  <c r="BR115"/>
  <c r="AN116"/>
  <c r="AO116"/>
  <c r="AP116"/>
  <c r="AQ116"/>
  <c r="AR116"/>
  <c r="AS116"/>
  <c r="AT116"/>
  <c r="AU116"/>
  <c r="AV116"/>
  <c r="BT116" s="1"/>
  <c r="AW116"/>
  <c r="AX116"/>
  <c r="AY116"/>
  <c r="BG116"/>
  <c r="BK116"/>
  <c r="BL116"/>
  <c r="BM116"/>
  <c r="BN116"/>
  <c r="BO116"/>
  <c r="BP116"/>
  <c r="BQ116"/>
  <c r="BR116"/>
  <c r="BU116"/>
  <c r="BV116"/>
  <c r="BW116"/>
  <c r="AN117"/>
  <c r="AO117"/>
  <c r="AP117"/>
  <c r="AQ117"/>
  <c r="AR117"/>
  <c r="AS117"/>
  <c r="AT117"/>
  <c r="AU117"/>
  <c r="AV117"/>
  <c r="BT117" s="1"/>
  <c r="AW117"/>
  <c r="AX117"/>
  <c r="BV117" s="1"/>
  <c r="AY117"/>
  <c r="BG117"/>
  <c r="BK117"/>
  <c r="BL117"/>
  <c r="BM117"/>
  <c r="BN117"/>
  <c r="BO117"/>
  <c r="BP117"/>
  <c r="BQ117"/>
  <c r="BR117"/>
  <c r="BU117"/>
  <c r="AN118"/>
  <c r="AO118"/>
  <c r="AP118"/>
  <c r="AQ118"/>
  <c r="AR118"/>
  <c r="AS118"/>
  <c r="AT118"/>
  <c r="AU118"/>
  <c r="AV118"/>
  <c r="BT118" s="1"/>
  <c r="AW118"/>
  <c r="BU118" s="1"/>
  <c r="AX118"/>
  <c r="BV118" s="1"/>
  <c r="AY118"/>
  <c r="BG118"/>
  <c r="BK118"/>
  <c r="BL118"/>
  <c r="BM118"/>
  <c r="BN118"/>
  <c r="BO118"/>
  <c r="BP118"/>
  <c r="BQ118"/>
  <c r="BR118"/>
  <c r="AN119"/>
  <c r="AO119"/>
  <c r="AP119"/>
  <c r="AQ119"/>
  <c r="AR119"/>
  <c r="AS119"/>
  <c r="AT119"/>
  <c r="AU119"/>
  <c r="AV119"/>
  <c r="BT119" s="1"/>
  <c r="AW119"/>
  <c r="AX119"/>
  <c r="BV119" s="1"/>
  <c r="AY119"/>
  <c r="BG119"/>
  <c r="BK119"/>
  <c r="BL119"/>
  <c r="BM119"/>
  <c r="BN119"/>
  <c r="BO119"/>
  <c r="BP119"/>
  <c r="BQ119"/>
  <c r="BR119"/>
  <c r="BU119"/>
  <c r="AP120"/>
  <c r="BN120" s="1"/>
  <c r="AR120"/>
  <c r="BP120" s="1"/>
  <c r="AT120"/>
  <c r="BR120" s="1"/>
  <c r="AU120"/>
  <c r="AV120"/>
  <c r="BT120" s="1"/>
  <c r="AW120"/>
  <c r="BU120" s="1"/>
  <c r="AX120"/>
  <c r="BV120" s="1"/>
  <c r="BG120"/>
  <c r="BS120" s="1"/>
  <c r="BK120"/>
  <c r="AN121"/>
  <c r="BL121" s="1"/>
  <c r="AO121"/>
  <c r="BM121" s="1"/>
  <c r="AP121"/>
  <c r="BN121" s="1"/>
  <c r="AQ121"/>
  <c r="BO121" s="1"/>
  <c r="AR121"/>
  <c r="BP121" s="1"/>
  <c r="AS121"/>
  <c r="BQ121" s="1"/>
  <c r="AT121"/>
  <c r="BR121" s="1"/>
  <c r="AV121"/>
  <c r="BT121" s="1"/>
  <c r="AW121"/>
  <c r="BU121" s="1"/>
  <c r="AX121"/>
  <c r="BV121" s="1"/>
  <c r="AY121"/>
  <c r="BG121"/>
  <c r="BK121"/>
  <c r="AN122"/>
  <c r="AO122"/>
  <c r="AP122"/>
  <c r="AQ122"/>
  <c r="AR122"/>
  <c r="AS122"/>
  <c r="AT122"/>
  <c r="AU122"/>
  <c r="AV122"/>
  <c r="BT122" s="1"/>
  <c r="AW122"/>
  <c r="BU122" s="1"/>
  <c r="AX122"/>
  <c r="BV122" s="1"/>
  <c r="AY122"/>
  <c r="BG122"/>
  <c r="BK122"/>
  <c r="BL122"/>
  <c r="BM122"/>
  <c r="BN122"/>
  <c r="BO122"/>
  <c r="BP122"/>
  <c r="BQ122"/>
  <c r="BR122"/>
  <c r="AN123"/>
  <c r="AO123"/>
  <c r="AP123"/>
  <c r="AQ123"/>
  <c r="AR123"/>
  <c r="AS123"/>
  <c r="AT123"/>
  <c r="AU123"/>
  <c r="AV123"/>
  <c r="BT123" s="1"/>
  <c r="AW123"/>
  <c r="AX123"/>
  <c r="BV123" s="1"/>
  <c r="AY123"/>
  <c r="BG123"/>
  <c r="BK123"/>
  <c r="BL123"/>
  <c r="BM123"/>
  <c r="BN123"/>
  <c r="BO123"/>
  <c r="BP123"/>
  <c r="BQ123"/>
  <c r="BR123"/>
  <c r="BU123"/>
  <c r="AN124"/>
  <c r="AO124"/>
  <c r="BM124" s="1"/>
  <c r="AP124"/>
  <c r="BN124" s="1"/>
  <c r="AQ124"/>
  <c r="BO124" s="1"/>
  <c r="AR124"/>
  <c r="BP124" s="1"/>
  <c r="AS124"/>
  <c r="BQ124" s="1"/>
  <c r="AV124"/>
  <c r="BT124" s="1"/>
  <c r="AW124"/>
  <c r="BU124" s="1"/>
  <c r="AX124"/>
  <c r="BV124" s="1"/>
  <c r="AY124"/>
  <c r="BG124"/>
  <c r="BK124"/>
  <c r="BL124"/>
  <c r="AN125"/>
  <c r="BL125" s="1"/>
  <c r="AO125"/>
  <c r="BM125" s="1"/>
  <c r="AP125"/>
  <c r="BN125" s="1"/>
  <c r="AQ125"/>
  <c r="BO125" s="1"/>
  <c r="AR125"/>
  <c r="BP125" s="1"/>
  <c r="AS125"/>
  <c r="BQ125" s="1"/>
  <c r="AV125"/>
  <c r="BT125" s="1"/>
  <c r="AW125"/>
  <c r="BU125" s="1"/>
  <c r="AX125"/>
  <c r="BV125" s="1"/>
  <c r="AY125"/>
  <c r="BG125"/>
  <c r="BK125"/>
  <c r="AN126"/>
  <c r="AO126"/>
  <c r="AP126"/>
  <c r="AQ126"/>
  <c r="AR126"/>
  <c r="AS126"/>
  <c r="AV126"/>
  <c r="AW126"/>
  <c r="BU126" s="1"/>
  <c r="AX126"/>
  <c r="BV126" s="1"/>
  <c r="AY126"/>
  <c r="BG126"/>
  <c r="BK126"/>
  <c r="BL126"/>
  <c r="BM126"/>
  <c r="BN126"/>
  <c r="BO126"/>
  <c r="BP126"/>
  <c r="BQ126"/>
  <c r="BT126"/>
  <c r="AN127"/>
  <c r="AO127"/>
  <c r="AP127"/>
  <c r="AQ127"/>
  <c r="AR127"/>
  <c r="AS127"/>
  <c r="AV127"/>
  <c r="BT127" s="1"/>
  <c r="AW127"/>
  <c r="BU127" s="1"/>
  <c r="AX127"/>
  <c r="BV127" s="1"/>
  <c r="AY127"/>
  <c r="BG127"/>
  <c r="BK127"/>
  <c r="BL127"/>
  <c r="BM127"/>
  <c r="BN127"/>
  <c r="BO127"/>
  <c r="BP127"/>
  <c r="BQ127"/>
  <c r="AN128"/>
  <c r="AO128"/>
  <c r="BM128" s="1"/>
  <c r="AP128"/>
  <c r="BN128" s="1"/>
  <c r="AQ128"/>
  <c r="BO128" s="1"/>
  <c r="AR128"/>
  <c r="BP128" s="1"/>
  <c r="AS128"/>
  <c r="BQ128" s="1"/>
  <c r="AV128"/>
  <c r="BT128" s="1"/>
  <c r="AW128"/>
  <c r="BU128" s="1"/>
  <c r="AX128"/>
  <c r="BV128" s="1"/>
  <c r="AY128"/>
  <c r="BG128"/>
  <c r="BK128"/>
  <c r="BL128"/>
  <c r="AN129"/>
  <c r="BL129" s="1"/>
  <c r="AO129"/>
  <c r="AP129"/>
  <c r="BN129" s="1"/>
  <c r="AQ129"/>
  <c r="BO129" s="1"/>
  <c r="AR129"/>
  <c r="BP129" s="1"/>
  <c r="AS129"/>
  <c r="BQ129" s="1"/>
  <c r="AT129"/>
  <c r="BR129" s="1"/>
  <c r="AV129"/>
  <c r="BT129" s="1"/>
  <c r="AW129"/>
  <c r="AX129"/>
  <c r="BV129" s="1"/>
  <c r="AY129"/>
  <c r="BG129"/>
  <c r="BK129"/>
  <c r="BM129"/>
  <c r="BU129"/>
  <c r="AN130"/>
  <c r="BL130" s="1"/>
  <c r="AO130"/>
  <c r="AP130"/>
  <c r="BN130" s="1"/>
  <c r="AQ130"/>
  <c r="BO130" s="1"/>
  <c r="AR130"/>
  <c r="BP130" s="1"/>
  <c r="AS130"/>
  <c r="BQ130" s="1"/>
  <c r="AU130"/>
  <c r="AV130"/>
  <c r="BT130" s="1"/>
  <c r="AW130"/>
  <c r="BU130" s="1"/>
  <c r="AX130"/>
  <c r="BV130" s="1"/>
  <c r="AY130"/>
  <c r="BG130"/>
  <c r="BK130"/>
  <c r="BM130"/>
  <c r="AN131"/>
  <c r="BL131" s="1"/>
  <c r="AO131"/>
  <c r="BM131" s="1"/>
  <c r="AP131"/>
  <c r="BN131" s="1"/>
  <c r="AQ131"/>
  <c r="BO131" s="1"/>
  <c r="AR131"/>
  <c r="BP131" s="1"/>
  <c r="AS131"/>
  <c r="BQ131" s="1"/>
  <c r="AU131"/>
  <c r="AV131"/>
  <c r="BT131" s="1"/>
  <c r="AW131"/>
  <c r="BU131" s="1"/>
  <c r="AX131"/>
  <c r="BV131" s="1"/>
  <c r="AY131"/>
  <c r="BG131"/>
  <c r="BK131"/>
  <c r="AN132"/>
  <c r="BL132" s="1"/>
  <c r="AO132"/>
  <c r="AP132"/>
  <c r="BN132" s="1"/>
  <c r="AQ132"/>
  <c r="BO132" s="1"/>
  <c r="AR132"/>
  <c r="BP132" s="1"/>
  <c r="AS132"/>
  <c r="BQ132" s="1"/>
  <c r="AU132"/>
  <c r="AV132"/>
  <c r="BT132" s="1"/>
  <c r="AW132"/>
  <c r="BU132" s="1"/>
  <c r="AX132"/>
  <c r="BV132" s="1"/>
  <c r="AY132"/>
  <c r="BG132"/>
  <c r="BK132"/>
  <c r="BM132"/>
  <c r="AN133"/>
  <c r="BL133" s="1"/>
  <c r="AO133"/>
  <c r="BM133" s="1"/>
  <c r="AP133"/>
  <c r="BN133" s="1"/>
  <c r="AQ133"/>
  <c r="BO133" s="1"/>
  <c r="AR133"/>
  <c r="BP133" s="1"/>
  <c r="AS133"/>
  <c r="BQ133" s="1"/>
  <c r="AT133"/>
  <c r="BR133" s="1"/>
  <c r="AV133"/>
  <c r="BT133" s="1"/>
  <c r="AW133"/>
  <c r="BU133" s="1"/>
  <c r="AX133"/>
  <c r="BV133" s="1"/>
  <c r="AY133"/>
  <c r="BG133"/>
  <c r="BK133"/>
  <c r="AN134"/>
  <c r="BL134" s="1"/>
  <c r="AO134"/>
  <c r="BM134" s="1"/>
  <c r="AP134"/>
  <c r="BN134" s="1"/>
  <c r="AQ134"/>
  <c r="BO134" s="1"/>
  <c r="AR134"/>
  <c r="BP134" s="1"/>
  <c r="AS134"/>
  <c r="BQ134" s="1"/>
  <c r="AT134"/>
  <c r="BR134" s="1"/>
  <c r="AU134"/>
  <c r="AV134"/>
  <c r="BT134" s="1"/>
  <c r="AX134"/>
  <c r="BV134" s="1"/>
  <c r="AY134"/>
  <c r="BG134"/>
  <c r="BK134"/>
  <c r="AN135"/>
  <c r="BL135" s="1"/>
  <c r="AO135"/>
  <c r="AP135"/>
  <c r="BN135" s="1"/>
  <c r="AQ135"/>
  <c r="BO135" s="1"/>
  <c r="AR135"/>
  <c r="BP135" s="1"/>
  <c r="AS135"/>
  <c r="BQ135" s="1"/>
  <c r="AT135"/>
  <c r="BR135" s="1"/>
  <c r="AV135"/>
  <c r="BT135" s="1"/>
  <c r="AW135"/>
  <c r="BU135" s="1"/>
  <c r="AX135"/>
  <c r="BV135" s="1"/>
  <c r="AY135"/>
  <c r="BG135"/>
  <c r="BK135"/>
  <c r="BM135"/>
  <c r="AN139"/>
  <c r="AO139"/>
  <c r="AP139"/>
  <c r="AQ139"/>
  <c r="AR139"/>
  <c r="AS139"/>
  <c r="AT139"/>
  <c r="AU139"/>
  <c r="AV139"/>
  <c r="BT139" s="1"/>
  <c r="AW139"/>
  <c r="AX139"/>
  <c r="BV139" s="1"/>
  <c r="AY139"/>
  <c r="BG139"/>
  <c r="BK139"/>
  <c r="BL139"/>
  <c r="BM139"/>
  <c r="BN139"/>
  <c r="BO139"/>
  <c r="BP139"/>
  <c r="BQ139"/>
  <c r="BR139"/>
  <c r="BU139"/>
  <c r="AN140"/>
  <c r="AO140"/>
  <c r="AP140"/>
  <c r="AQ140"/>
  <c r="AR140"/>
  <c r="AS140"/>
  <c r="AT140"/>
  <c r="AU140"/>
  <c r="AV140"/>
  <c r="BT140" s="1"/>
  <c r="AW140"/>
  <c r="BU140" s="1"/>
  <c r="AX140"/>
  <c r="BV140" s="1"/>
  <c r="AY140"/>
  <c r="BG140"/>
  <c r="BK140"/>
  <c r="BL140"/>
  <c r="BM140"/>
  <c r="BN140"/>
  <c r="BO140"/>
  <c r="BP140"/>
  <c r="BQ140"/>
  <c r="BR140"/>
  <c r="AN141"/>
  <c r="AO141"/>
  <c r="AP141"/>
  <c r="AQ141"/>
  <c r="AR141"/>
  <c r="AS141"/>
  <c r="AT141"/>
  <c r="AU141"/>
  <c r="AV141"/>
  <c r="BT141" s="1"/>
  <c r="AW141"/>
  <c r="AX141"/>
  <c r="BV141" s="1"/>
  <c r="AY141"/>
  <c r="BG141"/>
  <c r="BK141"/>
  <c r="BL141"/>
  <c r="BM141"/>
  <c r="BN141"/>
  <c r="BO141"/>
  <c r="BP141"/>
  <c r="BQ141"/>
  <c r="BR141"/>
  <c r="BU141"/>
  <c r="AN142"/>
  <c r="AO142"/>
  <c r="AP142"/>
  <c r="AQ142"/>
  <c r="AR142"/>
  <c r="AS142"/>
  <c r="AT142"/>
  <c r="AU142"/>
  <c r="AV142"/>
  <c r="BT142" s="1"/>
  <c r="AW142"/>
  <c r="BU142" s="1"/>
  <c r="AX142"/>
  <c r="BV142" s="1"/>
  <c r="AY142"/>
  <c r="BG142"/>
  <c r="BK142"/>
  <c r="BL142"/>
  <c r="BM142"/>
  <c r="BN142"/>
  <c r="BO142"/>
  <c r="BP142"/>
  <c r="BQ142"/>
  <c r="BR142"/>
  <c r="AN143"/>
  <c r="AO143"/>
  <c r="AP143"/>
  <c r="AQ143"/>
  <c r="AR143"/>
  <c r="AS143"/>
  <c r="AT143"/>
  <c r="AU143"/>
  <c r="AV143"/>
  <c r="BT143" s="1"/>
  <c r="AW143"/>
  <c r="AX143"/>
  <c r="BV143" s="1"/>
  <c r="AY143"/>
  <c r="BG143"/>
  <c r="BK143"/>
  <c r="BL143"/>
  <c r="BM143"/>
  <c r="BN143"/>
  <c r="BO143"/>
  <c r="BP143"/>
  <c r="BQ143"/>
  <c r="BR143"/>
  <c r="BU143"/>
  <c r="AN144"/>
  <c r="AO144"/>
  <c r="AP144"/>
  <c r="AQ144"/>
  <c r="AR144"/>
  <c r="AS144"/>
  <c r="AT144"/>
  <c r="AU144"/>
  <c r="AV144"/>
  <c r="BT144" s="1"/>
  <c r="AW144"/>
  <c r="BU144" s="1"/>
  <c r="AX144"/>
  <c r="BV144" s="1"/>
  <c r="AY144"/>
  <c r="BG144"/>
  <c r="BK144"/>
  <c r="BL144"/>
  <c r="BM144"/>
  <c r="BN144"/>
  <c r="BO144"/>
  <c r="BP144"/>
  <c r="BQ144"/>
  <c r="BR144"/>
  <c r="AN145"/>
  <c r="AO145"/>
  <c r="AP145"/>
  <c r="AQ145"/>
  <c r="AR145"/>
  <c r="AS145"/>
  <c r="AT145"/>
  <c r="AU145"/>
  <c r="AV145"/>
  <c r="BT145" s="1"/>
  <c r="AW145"/>
  <c r="AX145"/>
  <c r="BV145" s="1"/>
  <c r="AY145"/>
  <c r="BG145"/>
  <c r="BK145"/>
  <c r="BL145"/>
  <c r="BM145"/>
  <c r="BN145"/>
  <c r="BO145"/>
  <c r="BP145"/>
  <c r="BQ145"/>
  <c r="BR145"/>
  <c r="BU145"/>
  <c r="AN146"/>
  <c r="AO146"/>
  <c r="AP146"/>
  <c r="AQ146"/>
  <c r="AR146"/>
  <c r="AS146"/>
  <c r="AT146"/>
  <c r="AU146"/>
  <c r="AV146"/>
  <c r="BT146" s="1"/>
  <c r="AW146"/>
  <c r="BU146" s="1"/>
  <c r="AX146"/>
  <c r="BV146" s="1"/>
  <c r="AY146"/>
  <c r="BG146"/>
  <c r="BK146"/>
  <c r="BL146"/>
  <c r="BM146"/>
  <c r="BN146"/>
  <c r="BO146"/>
  <c r="BP146"/>
  <c r="BQ146"/>
  <c r="BR146"/>
  <c r="AN147"/>
  <c r="AO147"/>
  <c r="AP147"/>
  <c r="AQ147"/>
  <c r="AR147"/>
  <c r="AS147"/>
  <c r="AT147"/>
  <c r="AU147"/>
  <c r="AV147"/>
  <c r="BT147" s="1"/>
  <c r="AW147"/>
  <c r="AX147"/>
  <c r="BV147" s="1"/>
  <c r="AY147"/>
  <c r="BG147"/>
  <c r="BK147"/>
  <c r="BL147"/>
  <c r="BM147"/>
  <c r="BN147"/>
  <c r="BO147"/>
  <c r="BP147"/>
  <c r="BQ147"/>
  <c r="BR147"/>
  <c r="BU147"/>
  <c r="AN148"/>
  <c r="BL148" s="1"/>
  <c r="AO148"/>
  <c r="AP148"/>
  <c r="BN148" s="1"/>
  <c r="AQ148"/>
  <c r="BO148" s="1"/>
  <c r="AR148"/>
  <c r="BP148" s="1"/>
  <c r="AS148"/>
  <c r="BQ148" s="1"/>
  <c r="AT148"/>
  <c r="BR148" s="1"/>
  <c r="AV148"/>
  <c r="BT148" s="1"/>
  <c r="AW148"/>
  <c r="BU148" s="1"/>
  <c r="AX148"/>
  <c r="BV148" s="1"/>
  <c r="AY148"/>
  <c r="BG148"/>
  <c r="BK148"/>
  <c r="BM148"/>
  <c r="AN149"/>
  <c r="BL149" s="1"/>
  <c r="AO149"/>
  <c r="BM149" s="1"/>
  <c r="AP149"/>
  <c r="BN149" s="1"/>
  <c r="AQ149"/>
  <c r="BO149" s="1"/>
  <c r="AR149"/>
  <c r="BP149" s="1"/>
  <c r="AS149"/>
  <c r="BQ149" s="1"/>
  <c r="AV149"/>
  <c r="BT149" s="1"/>
  <c r="AW149"/>
  <c r="BU149" s="1"/>
  <c r="AX149"/>
  <c r="BV149" s="1"/>
  <c r="AY149"/>
  <c r="BG149"/>
  <c r="BK149"/>
  <c r="BG150"/>
  <c r="BK150"/>
  <c r="AN151"/>
  <c r="BL151" s="1"/>
  <c r="AO151"/>
  <c r="BM151" s="1"/>
  <c r="AP151"/>
  <c r="BN151" s="1"/>
  <c r="AQ151"/>
  <c r="BO151" s="1"/>
  <c r="AR151"/>
  <c r="BP151" s="1"/>
  <c r="AS151"/>
  <c r="BQ151" s="1"/>
  <c r="AT151"/>
  <c r="BR151" s="1"/>
  <c r="AU151"/>
  <c r="AV151"/>
  <c r="BT151" s="1"/>
  <c r="AW151"/>
  <c r="BU151" s="1"/>
  <c r="AX151"/>
  <c r="BV151" s="1"/>
  <c r="AY151"/>
  <c r="BG151"/>
  <c r="BK151"/>
  <c r="AO152"/>
  <c r="BM152" s="1"/>
  <c r="AR152"/>
  <c r="BP152" s="1"/>
  <c r="AT152"/>
  <c r="BR152" s="1"/>
  <c r="AU152"/>
  <c r="AV152"/>
  <c r="BT152" s="1"/>
  <c r="AW152"/>
  <c r="AX152"/>
  <c r="BV152" s="1"/>
  <c r="BG152"/>
  <c r="BS152" s="1"/>
  <c r="BK152"/>
  <c r="BU152"/>
  <c r="AR153"/>
  <c r="AT153"/>
  <c r="AU153"/>
  <c r="AV153"/>
  <c r="BT153" s="1"/>
  <c r="AW153"/>
  <c r="BU153" s="1"/>
  <c r="AX153"/>
  <c r="BV153" s="1"/>
  <c r="BG153"/>
  <c r="BK153"/>
  <c r="BP153"/>
  <c r="BR153"/>
  <c r="AN154"/>
  <c r="BL154" s="1"/>
  <c r="AO154"/>
  <c r="BM154" s="1"/>
  <c r="AP154"/>
  <c r="BN154" s="1"/>
  <c r="AQ154"/>
  <c r="BO154" s="1"/>
  <c r="AR154"/>
  <c r="BP154" s="1"/>
  <c r="AS154"/>
  <c r="BQ154" s="1"/>
  <c r="AT154"/>
  <c r="BR154" s="1"/>
  <c r="AV154"/>
  <c r="BT154" s="1"/>
  <c r="AW154"/>
  <c r="BU154" s="1"/>
  <c r="AX154"/>
  <c r="BV154" s="1"/>
  <c r="AY154"/>
  <c r="BG154"/>
  <c r="BK154"/>
  <c r="AR155"/>
  <c r="AT155"/>
  <c r="AU155"/>
  <c r="AV155"/>
  <c r="BT155" s="1"/>
  <c r="AW155"/>
  <c r="BU155" s="1"/>
  <c r="AX155"/>
  <c r="BV155" s="1"/>
  <c r="BG155"/>
  <c r="BK155"/>
  <c r="BP155"/>
  <c r="BR155"/>
  <c r="AR156"/>
  <c r="BP156" s="1"/>
  <c r="AT156"/>
  <c r="BR156" s="1"/>
  <c r="AU156"/>
  <c r="AV156"/>
  <c r="BT156" s="1"/>
  <c r="AW156"/>
  <c r="AX156"/>
  <c r="BV156" s="1"/>
  <c r="BG156"/>
  <c r="BS156" s="1"/>
  <c r="BK156"/>
  <c r="BU156"/>
  <c r="AT157"/>
  <c r="BR157" s="1"/>
  <c r="AU157"/>
  <c r="AV157"/>
  <c r="BT157" s="1"/>
  <c r="AW157"/>
  <c r="AX157"/>
  <c r="BV157" s="1"/>
  <c r="BG157"/>
  <c r="BK157"/>
  <c r="BU157"/>
  <c r="AN158"/>
  <c r="AO158"/>
  <c r="AP158"/>
  <c r="AQ158"/>
  <c r="AR158"/>
  <c r="AS158"/>
  <c r="AT158"/>
  <c r="AU158"/>
  <c r="AV158"/>
  <c r="BT158" s="1"/>
  <c r="AW158"/>
  <c r="BU158" s="1"/>
  <c r="AX158"/>
  <c r="BV158" s="1"/>
  <c r="AY158"/>
  <c r="BG158"/>
  <c r="BK158"/>
  <c r="BL158"/>
  <c r="BM158"/>
  <c r="BN158"/>
  <c r="BO158"/>
  <c r="BP158"/>
  <c r="BQ158"/>
  <c r="BR158"/>
  <c r="AN161"/>
  <c r="AO161"/>
  <c r="AP161"/>
  <c r="AQ161"/>
  <c r="AR161"/>
  <c r="AS161"/>
  <c r="AT161"/>
  <c r="AU161"/>
  <c r="AV161"/>
  <c r="BT161" s="1"/>
  <c r="AW161"/>
  <c r="BU161" s="1"/>
  <c r="AX161"/>
  <c r="BV161" s="1"/>
  <c r="AY161"/>
  <c r="BG161"/>
  <c r="BK161"/>
  <c r="BL161"/>
  <c r="BM161"/>
  <c r="BN161"/>
  <c r="BO161"/>
  <c r="BP161"/>
  <c r="BQ161"/>
  <c r="BR161"/>
  <c r="AP162"/>
  <c r="BN162" s="1"/>
  <c r="AR162"/>
  <c r="BP162" s="1"/>
  <c r="AT162"/>
  <c r="BR162" s="1"/>
  <c r="AU162"/>
  <c r="AV162"/>
  <c r="BT162" s="1"/>
  <c r="AW162"/>
  <c r="BU162" s="1"/>
  <c r="AX162"/>
  <c r="BV162" s="1"/>
  <c r="BG162"/>
  <c r="BK162"/>
  <c r="AO163"/>
  <c r="BM163" s="1"/>
  <c r="AQ163"/>
  <c r="AR163"/>
  <c r="BP163" s="1"/>
  <c r="AT163"/>
  <c r="BR163" s="1"/>
  <c r="AU163"/>
  <c r="AV163"/>
  <c r="BT163" s="1"/>
  <c r="AW163"/>
  <c r="BU163" s="1"/>
  <c r="AX163"/>
  <c r="BV163" s="1"/>
  <c r="AY163"/>
  <c r="BG163"/>
  <c r="BK163"/>
  <c r="BO163"/>
  <c r="AR164"/>
  <c r="AT164"/>
  <c r="AU164"/>
  <c r="AV164"/>
  <c r="BT164" s="1"/>
  <c r="AW164"/>
  <c r="AX164"/>
  <c r="BV164" s="1"/>
  <c r="BG164"/>
  <c r="BK164"/>
  <c r="BP164"/>
  <c r="BR164"/>
  <c r="BU164"/>
  <c r="BG165"/>
  <c r="BK165"/>
  <c r="AN166"/>
  <c r="AO166"/>
  <c r="AP166"/>
  <c r="AQ166"/>
  <c r="AR166"/>
  <c r="AS166"/>
  <c r="AT166"/>
  <c r="AU166"/>
  <c r="AV166"/>
  <c r="BT166" s="1"/>
  <c r="AW166"/>
  <c r="AX166"/>
  <c r="BV166" s="1"/>
  <c r="AY166"/>
  <c r="BG166"/>
  <c r="BK166"/>
  <c r="BL166"/>
  <c r="BM166"/>
  <c r="BN166"/>
  <c r="BO166"/>
  <c r="BP166"/>
  <c r="BQ166"/>
  <c r="BR166"/>
  <c r="BU166"/>
  <c r="AN167"/>
  <c r="BL167" s="1"/>
  <c r="AO167"/>
  <c r="BM167" s="1"/>
  <c r="AP167"/>
  <c r="BN167" s="1"/>
  <c r="AQ167"/>
  <c r="BO167" s="1"/>
  <c r="AR167"/>
  <c r="BP167" s="1"/>
  <c r="AS167"/>
  <c r="BQ167" s="1"/>
  <c r="AT167"/>
  <c r="BR167" s="1"/>
  <c r="AU167"/>
  <c r="AV167"/>
  <c r="AW167"/>
  <c r="BU167" s="1"/>
  <c r="AX167"/>
  <c r="BV167" s="1"/>
  <c r="AY167"/>
  <c r="BG167"/>
  <c r="BK167"/>
  <c r="BT167"/>
  <c r="AN168"/>
  <c r="AO168"/>
  <c r="AP168"/>
  <c r="AQ168"/>
  <c r="AR168"/>
  <c r="AS168"/>
  <c r="AT168"/>
  <c r="AU168"/>
  <c r="AV168"/>
  <c r="BT168" s="1"/>
  <c r="AW168"/>
  <c r="AX168"/>
  <c r="BV168" s="1"/>
  <c r="AY168"/>
  <c r="BG168"/>
  <c r="BK168"/>
  <c r="BL168"/>
  <c r="BM168"/>
  <c r="BN168"/>
  <c r="BO168"/>
  <c r="BP168"/>
  <c r="BQ168"/>
  <c r="BR168"/>
  <c r="BU168"/>
  <c r="AN169"/>
  <c r="BL169" s="1"/>
  <c r="AO169"/>
  <c r="BM169" s="1"/>
  <c r="AP169"/>
  <c r="BN169" s="1"/>
  <c r="AQ169"/>
  <c r="BO169" s="1"/>
  <c r="AR169"/>
  <c r="BP169" s="1"/>
  <c r="AS169"/>
  <c r="BQ169" s="1"/>
  <c r="AT169"/>
  <c r="BR169" s="1"/>
  <c r="AV169"/>
  <c r="BT169" s="1"/>
  <c r="AW169"/>
  <c r="BU169" s="1"/>
  <c r="AX169"/>
  <c r="BV169" s="1"/>
  <c r="AY169"/>
  <c r="BG169"/>
  <c r="BK169"/>
  <c r="BG170"/>
  <c r="BK170"/>
  <c r="AN171"/>
  <c r="BL171" s="1"/>
  <c r="AO171"/>
  <c r="BM171" s="1"/>
  <c r="AP171"/>
  <c r="BN171" s="1"/>
  <c r="AQ171"/>
  <c r="BO171" s="1"/>
  <c r="AR171"/>
  <c r="BP171" s="1"/>
  <c r="AS171"/>
  <c r="BQ171" s="1"/>
  <c r="AT171"/>
  <c r="BR171" s="1"/>
  <c r="AU171"/>
  <c r="AV171"/>
  <c r="BT171" s="1"/>
  <c r="AW171"/>
  <c r="BU171" s="1"/>
  <c r="AX171"/>
  <c r="BV171" s="1"/>
  <c r="AY171"/>
  <c r="BG171"/>
  <c r="BK171"/>
  <c r="AN172"/>
  <c r="BL172" s="1"/>
  <c r="AO172"/>
  <c r="BM172" s="1"/>
  <c r="AP172"/>
  <c r="BN172" s="1"/>
  <c r="AQ172"/>
  <c r="BO172" s="1"/>
  <c r="AR172"/>
  <c r="BP172" s="1"/>
  <c r="AS172"/>
  <c r="BQ172" s="1"/>
  <c r="AT172"/>
  <c r="BR172" s="1"/>
  <c r="AU172"/>
  <c r="AV172"/>
  <c r="BT172" s="1"/>
  <c r="AW172"/>
  <c r="BU172" s="1"/>
  <c r="AX172"/>
  <c r="BV172" s="1"/>
  <c r="AY172"/>
  <c r="BG172"/>
  <c r="BK172"/>
  <c r="AN173"/>
  <c r="AP173"/>
  <c r="AT173"/>
  <c r="AV173"/>
  <c r="AW173"/>
  <c r="BU173" s="1"/>
  <c r="AX173"/>
  <c r="BV173" s="1"/>
  <c r="BG173"/>
  <c r="BK173"/>
  <c r="BL173"/>
  <c r="BN173"/>
  <c r="BR173"/>
  <c r="BT173"/>
  <c r="AN174"/>
  <c r="AO174"/>
  <c r="AP174"/>
  <c r="AQ174"/>
  <c r="AR174"/>
  <c r="AS174"/>
  <c r="AT174"/>
  <c r="AU174"/>
  <c r="AV174"/>
  <c r="BT174" s="1"/>
  <c r="AW174"/>
  <c r="AX174"/>
  <c r="BV174" s="1"/>
  <c r="AY174"/>
  <c r="BG174"/>
  <c r="BK174"/>
  <c r="BL174"/>
  <c r="BM174"/>
  <c r="BN174"/>
  <c r="BO174"/>
  <c r="BP174"/>
  <c r="BQ174"/>
  <c r="BR174"/>
  <c r="BU174"/>
  <c r="AN175"/>
  <c r="AO175"/>
  <c r="AP175"/>
  <c r="AQ175"/>
  <c r="AR175"/>
  <c r="AS175"/>
  <c r="AT175"/>
  <c r="AU175"/>
  <c r="AV175"/>
  <c r="BT175" s="1"/>
  <c r="AW175"/>
  <c r="BU175" s="1"/>
  <c r="AX175"/>
  <c r="BV175" s="1"/>
  <c r="AY175"/>
  <c r="BG175"/>
  <c r="BK175"/>
  <c r="BL175"/>
  <c r="BM175"/>
  <c r="BN175"/>
  <c r="BO175"/>
  <c r="BP175"/>
  <c r="BQ175"/>
  <c r="BR175"/>
  <c r="BG176"/>
  <c r="BK176"/>
  <c r="AN177"/>
  <c r="BL177" s="1"/>
  <c r="AO177"/>
  <c r="BM177" s="1"/>
  <c r="AP177"/>
  <c r="BN177" s="1"/>
  <c r="AQ177"/>
  <c r="BO177" s="1"/>
  <c r="AR177"/>
  <c r="BP177" s="1"/>
  <c r="AS177"/>
  <c r="BQ177" s="1"/>
  <c r="AT177"/>
  <c r="BR177" s="1"/>
  <c r="AU177"/>
  <c r="AV177"/>
  <c r="BT177" s="1"/>
  <c r="AW177"/>
  <c r="BU177" s="1"/>
  <c r="AX177"/>
  <c r="BV177" s="1"/>
  <c r="AY177"/>
  <c r="BG177"/>
  <c r="BK177"/>
  <c r="AN178"/>
  <c r="AO178"/>
  <c r="AP178"/>
  <c r="AQ178"/>
  <c r="AR178"/>
  <c r="AS178"/>
  <c r="AT178"/>
  <c r="AU178"/>
  <c r="AV178"/>
  <c r="BT178" s="1"/>
  <c r="AW178"/>
  <c r="AX178"/>
  <c r="BV178" s="1"/>
  <c r="AY178"/>
  <c r="BG178"/>
  <c r="BK178"/>
  <c r="BL178"/>
  <c r="BM178"/>
  <c r="BN178"/>
  <c r="BO178"/>
  <c r="BP178"/>
  <c r="BQ178"/>
  <c r="BR178"/>
  <c r="BU178"/>
  <c r="AN179"/>
  <c r="AO179"/>
  <c r="AP179"/>
  <c r="AQ179"/>
  <c r="AR179"/>
  <c r="AS179"/>
  <c r="AT179"/>
  <c r="AU179"/>
  <c r="AV179"/>
  <c r="BT179" s="1"/>
  <c r="AW179"/>
  <c r="BU179" s="1"/>
  <c r="AX179"/>
  <c r="BV179" s="1"/>
  <c r="AY179"/>
  <c r="BG179"/>
  <c r="BK179"/>
  <c r="BL179"/>
  <c r="BM179"/>
  <c r="BN179"/>
  <c r="BO179"/>
  <c r="BP179"/>
  <c r="BQ179"/>
  <c r="BR179"/>
  <c r="AN180"/>
  <c r="BL180" s="1"/>
  <c r="AO180"/>
  <c r="BM180" s="1"/>
  <c r="AP180"/>
  <c r="AQ180"/>
  <c r="BO180" s="1"/>
  <c r="AR180"/>
  <c r="BP180" s="1"/>
  <c r="AS180"/>
  <c r="BQ180" s="1"/>
  <c r="AT180"/>
  <c r="BR180" s="1"/>
  <c r="AU180"/>
  <c r="AV180"/>
  <c r="BT180" s="1"/>
  <c r="AW180"/>
  <c r="BU180" s="1"/>
  <c r="AX180"/>
  <c r="BV180" s="1"/>
  <c r="AY180"/>
  <c r="BG180"/>
  <c r="BK180"/>
  <c r="BN180"/>
  <c r="AN181"/>
  <c r="BL181" s="1"/>
  <c r="AO181"/>
  <c r="AP181"/>
  <c r="BN181" s="1"/>
  <c r="AQ181"/>
  <c r="BO181" s="1"/>
  <c r="AR181"/>
  <c r="BP181" s="1"/>
  <c r="AS181"/>
  <c r="BQ181" s="1"/>
  <c r="AT181"/>
  <c r="BR181" s="1"/>
  <c r="AV181"/>
  <c r="BT181" s="1"/>
  <c r="AW181"/>
  <c r="BU181" s="1"/>
  <c r="AX181"/>
  <c r="BV181" s="1"/>
  <c r="AY181"/>
  <c r="BG181"/>
  <c r="BK181"/>
  <c r="BM181"/>
  <c r="AN182"/>
  <c r="BL182" s="1"/>
  <c r="AO182"/>
  <c r="AP182"/>
  <c r="BN182" s="1"/>
  <c r="AQ182"/>
  <c r="BO182" s="1"/>
  <c r="AR182"/>
  <c r="BP182" s="1"/>
  <c r="AS182"/>
  <c r="BQ182" s="1"/>
  <c r="AT182"/>
  <c r="BR182" s="1"/>
  <c r="AV182"/>
  <c r="BT182" s="1"/>
  <c r="AW182"/>
  <c r="BU182" s="1"/>
  <c r="AX182"/>
  <c r="BV182" s="1"/>
  <c r="AY182"/>
  <c r="BG182"/>
  <c r="BK182"/>
  <c r="BM182"/>
  <c r="BG183"/>
  <c r="BK183"/>
  <c r="AN184"/>
  <c r="AO184"/>
  <c r="AP184"/>
  <c r="AQ184"/>
  <c r="AR184"/>
  <c r="AS184"/>
  <c r="AT184"/>
  <c r="AU184"/>
  <c r="AV184"/>
  <c r="BT184" s="1"/>
  <c r="AW184"/>
  <c r="AX184"/>
  <c r="BV184" s="1"/>
  <c r="AY184"/>
  <c r="BG184"/>
  <c r="BK184"/>
  <c r="BL184"/>
  <c r="BM184"/>
  <c r="BN184"/>
  <c r="BO184"/>
  <c r="BP184"/>
  <c r="BQ184"/>
  <c r="BR184"/>
  <c r="BU184"/>
  <c r="AN185"/>
  <c r="AO185"/>
  <c r="AP185"/>
  <c r="AQ185"/>
  <c r="AR185"/>
  <c r="AT185"/>
  <c r="AV185"/>
  <c r="AW185"/>
  <c r="BU185" s="1"/>
  <c r="AX185"/>
  <c r="BV185" s="1"/>
  <c r="AY185"/>
  <c r="BG185"/>
  <c r="BK185"/>
  <c r="BL185"/>
  <c r="BM185"/>
  <c r="BN185"/>
  <c r="BO185"/>
  <c r="BP185"/>
  <c r="BR185"/>
  <c r="BT185"/>
  <c r="AN186"/>
  <c r="AO186"/>
  <c r="AP186"/>
  <c r="AQ186"/>
  <c r="AR186"/>
  <c r="AS186"/>
  <c r="AT186"/>
  <c r="AU186"/>
  <c r="AV186"/>
  <c r="BT186" s="1"/>
  <c r="AW186"/>
  <c r="AX186"/>
  <c r="BV186" s="1"/>
  <c r="AY186"/>
  <c r="BG186"/>
  <c r="BK186"/>
  <c r="BL186"/>
  <c r="BM186"/>
  <c r="BN186"/>
  <c r="BO186"/>
  <c r="BP186"/>
  <c r="BQ186"/>
  <c r="BR186"/>
  <c r="BU186"/>
  <c r="AR187"/>
  <c r="BP187" s="1"/>
  <c r="AT187"/>
  <c r="BR187" s="1"/>
  <c r="AU187"/>
  <c r="AV187"/>
  <c r="BT187" s="1"/>
  <c r="AW187"/>
  <c r="BU187" s="1"/>
  <c r="AX187"/>
  <c r="BV187" s="1"/>
  <c r="BG187"/>
  <c r="BS187" s="1"/>
  <c r="BK187"/>
  <c r="AN188"/>
  <c r="AO188"/>
  <c r="AP188"/>
  <c r="AQ188"/>
  <c r="AR188"/>
  <c r="AS188"/>
  <c r="AT188"/>
  <c r="AU188"/>
  <c r="AV188"/>
  <c r="BT188" s="1"/>
  <c r="AW188"/>
  <c r="AX188"/>
  <c r="BV188" s="1"/>
  <c r="AY188"/>
  <c r="BG188"/>
  <c r="BK188"/>
  <c r="BL188"/>
  <c r="BM188"/>
  <c r="BN188"/>
  <c r="BO188"/>
  <c r="BP188"/>
  <c r="BQ188"/>
  <c r="BR188"/>
  <c r="BU188"/>
  <c r="AN189"/>
  <c r="AO189"/>
  <c r="AP189"/>
  <c r="AQ189"/>
  <c r="AR189"/>
  <c r="AS189"/>
  <c r="AT189"/>
  <c r="BR189" s="1"/>
  <c r="AU189"/>
  <c r="AV189"/>
  <c r="BT189" s="1"/>
  <c r="AW189"/>
  <c r="BU189" s="1"/>
  <c r="AX189"/>
  <c r="BV189" s="1"/>
  <c r="AY189"/>
  <c r="BG189"/>
  <c r="BK189"/>
  <c r="BL189"/>
  <c r="BM189"/>
  <c r="BN189"/>
  <c r="BO189"/>
  <c r="BP189"/>
  <c r="BQ189"/>
  <c r="AN190"/>
  <c r="AO190"/>
  <c r="AP190"/>
  <c r="AQ190"/>
  <c r="AR190"/>
  <c r="AS190"/>
  <c r="AT190"/>
  <c r="AU190"/>
  <c r="AV190"/>
  <c r="BT190" s="1"/>
  <c r="AW190"/>
  <c r="AX190"/>
  <c r="BV190" s="1"/>
  <c r="AY190"/>
  <c r="BG190"/>
  <c r="BK190"/>
  <c r="BL190"/>
  <c r="BM190"/>
  <c r="BN190"/>
  <c r="BO190"/>
  <c r="BP190"/>
  <c r="BQ190"/>
  <c r="BR190"/>
  <c r="BU190"/>
  <c r="AN191"/>
  <c r="AO191"/>
  <c r="AP191"/>
  <c r="AQ191"/>
  <c r="AR191"/>
  <c r="AS191"/>
  <c r="AT191"/>
  <c r="AU191"/>
  <c r="AV191"/>
  <c r="BT191" s="1"/>
  <c r="AW191"/>
  <c r="BU191" s="1"/>
  <c r="AX191"/>
  <c r="BV191" s="1"/>
  <c r="AY191"/>
  <c r="BG191"/>
  <c r="BK191"/>
  <c r="BL191"/>
  <c r="BM191"/>
  <c r="BN191"/>
  <c r="BO191"/>
  <c r="BP191"/>
  <c r="BQ191"/>
  <c r="BR191"/>
  <c r="AN192"/>
  <c r="AO192"/>
  <c r="AP192"/>
  <c r="AQ192"/>
  <c r="AR192"/>
  <c r="AS192"/>
  <c r="AT192"/>
  <c r="AU192"/>
  <c r="AV192"/>
  <c r="BT192" s="1"/>
  <c r="AW192"/>
  <c r="AX192"/>
  <c r="BV192" s="1"/>
  <c r="AY192"/>
  <c r="BG192"/>
  <c r="BK192"/>
  <c r="BL192"/>
  <c r="BM192"/>
  <c r="BN192"/>
  <c r="BO192"/>
  <c r="BP192"/>
  <c r="BQ192"/>
  <c r="BR192"/>
  <c r="BU192"/>
  <c r="BG193"/>
  <c r="BK193"/>
  <c r="AN194"/>
  <c r="AO194"/>
  <c r="AP194"/>
  <c r="AQ194"/>
  <c r="AR194"/>
  <c r="AS194"/>
  <c r="AT194"/>
  <c r="AU194"/>
  <c r="AV194"/>
  <c r="BT194" s="1"/>
  <c r="AW194"/>
  <c r="AX194"/>
  <c r="BV194" s="1"/>
  <c r="AY194"/>
  <c r="BG194"/>
  <c r="BK194"/>
  <c r="BL194"/>
  <c r="BM194"/>
  <c r="BN194"/>
  <c r="BO194"/>
  <c r="BP194"/>
  <c r="BQ194"/>
  <c r="BR194"/>
  <c r="BU194"/>
  <c r="AN195"/>
  <c r="AO195"/>
  <c r="AP195"/>
  <c r="AQ195"/>
  <c r="AR195"/>
  <c r="AS195"/>
  <c r="AT195"/>
  <c r="AU195"/>
  <c r="AV195"/>
  <c r="BT195" s="1"/>
  <c r="AW195"/>
  <c r="BU195" s="1"/>
  <c r="AX195"/>
  <c r="BV195" s="1"/>
  <c r="AY195"/>
  <c r="BG195"/>
  <c r="BK195"/>
  <c r="BL195"/>
  <c r="BM195"/>
  <c r="BN195"/>
  <c r="BO195"/>
  <c r="BP195"/>
  <c r="BQ195"/>
  <c r="BR195"/>
  <c r="AN196"/>
  <c r="BL196" s="1"/>
  <c r="AO196"/>
  <c r="BM196" s="1"/>
  <c r="AP196"/>
  <c r="BN196" s="1"/>
  <c r="AQ196"/>
  <c r="BO196" s="1"/>
  <c r="AR196"/>
  <c r="BP196" s="1"/>
  <c r="AS196"/>
  <c r="BQ196" s="1"/>
  <c r="AT196"/>
  <c r="BR196" s="1"/>
  <c r="AU196"/>
  <c r="AV196"/>
  <c r="BT196" s="1"/>
  <c r="AW196"/>
  <c r="BU196" s="1"/>
  <c r="AX196"/>
  <c r="BV196" s="1"/>
  <c r="AY196"/>
  <c r="BG196"/>
  <c r="BK196"/>
  <c r="AN197"/>
  <c r="AO197"/>
  <c r="AP197"/>
  <c r="AQ197"/>
  <c r="AR197"/>
  <c r="AS197"/>
  <c r="AT197"/>
  <c r="AU197"/>
  <c r="AV197"/>
  <c r="BT197" s="1"/>
  <c r="AW197"/>
  <c r="BU197" s="1"/>
  <c r="AX197"/>
  <c r="BV197" s="1"/>
  <c r="AY197"/>
  <c r="BG197"/>
  <c r="BK197"/>
  <c r="BL197"/>
  <c r="BM197"/>
  <c r="BN197"/>
  <c r="BO197"/>
  <c r="BP197"/>
  <c r="BQ197"/>
  <c r="BR197"/>
  <c r="BG198"/>
  <c r="BK198"/>
  <c r="AN199"/>
  <c r="AO199"/>
  <c r="AP199"/>
  <c r="AQ199"/>
  <c r="AR199"/>
  <c r="AS199"/>
  <c r="AT199"/>
  <c r="AU199"/>
  <c r="AV199"/>
  <c r="BT199" s="1"/>
  <c r="AW199"/>
  <c r="BU199" s="1"/>
  <c r="AX199"/>
  <c r="BV199" s="1"/>
  <c r="AY199"/>
  <c r="BG199"/>
  <c r="BK199"/>
  <c r="BL199"/>
  <c r="BM199"/>
  <c r="BN199"/>
  <c r="BO199"/>
  <c r="BP199"/>
  <c r="BQ199"/>
  <c r="BR199"/>
  <c r="AN200"/>
  <c r="AO200"/>
  <c r="AP200"/>
  <c r="AQ200"/>
  <c r="AR200"/>
  <c r="AS200"/>
  <c r="AT200"/>
  <c r="AU200"/>
  <c r="AV200"/>
  <c r="BT200" s="1"/>
  <c r="AW200"/>
  <c r="AX200"/>
  <c r="BV200" s="1"/>
  <c r="AY200"/>
  <c r="BG200"/>
  <c r="BK200"/>
  <c r="BL200"/>
  <c r="BM200"/>
  <c r="BN200"/>
  <c r="BO200"/>
  <c r="BP200"/>
  <c r="BQ200"/>
  <c r="BR200"/>
  <c r="BU200"/>
  <c r="AN201"/>
  <c r="AO201"/>
  <c r="AP201"/>
  <c r="AQ201"/>
  <c r="AR201"/>
  <c r="AS201"/>
  <c r="AT201"/>
  <c r="AU201"/>
  <c r="AV201"/>
  <c r="BT201" s="1"/>
  <c r="AW201"/>
  <c r="BU201" s="1"/>
  <c r="AX201"/>
  <c r="BV201" s="1"/>
  <c r="AY201"/>
  <c r="BG201"/>
  <c r="BK201"/>
  <c r="BL201"/>
  <c r="BM201"/>
  <c r="BN201"/>
  <c r="BO201"/>
  <c r="BP201"/>
  <c r="BQ201"/>
  <c r="BR201"/>
  <c r="BG202"/>
  <c r="BK202"/>
  <c r="AN203"/>
  <c r="AO203"/>
  <c r="AP203"/>
  <c r="AQ203"/>
  <c r="AR203"/>
  <c r="AS203"/>
  <c r="AT203"/>
  <c r="AU203"/>
  <c r="AV203"/>
  <c r="BT203" s="1"/>
  <c r="AW203"/>
  <c r="BU203" s="1"/>
  <c r="AX203"/>
  <c r="BV203" s="1"/>
  <c r="AY203"/>
  <c r="BG203"/>
  <c r="BK203"/>
  <c r="BL203"/>
  <c r="BM203"/>
  <c r="BN203"/>
  <c r="BO203"/>
  <c r="BP203"/>
  <c r="BQ203"/>
  <c r="BR203"/>
  <c r="AN204"/>
  <c r="AO204"/>
  <c r="AP204"/>
  <c r="AQ204"/>
  <c r="AR204"/>
  <c r="AS204"/>
  <c r="AT204"/>
  <c r="AU204"/>
  <c r="AV204"/>
  <c r="BT204" s="1"/>
  <c r="AW204"/>
  <c r="AX204"/>
  <c r="BV204" s="1"/>
  <c r="AY204"/>
  <c r="BG204"/>
  <c r="BK204"/>
  <c r="BL204"/>
  <c r="BM204"/>
  <c r="BN204"/>
  <c r="BO204"/>
  <c r="BP204"/>
  <c r="BQ204"/>
  <c r="BR204"/>
  <c r="BU204"/>
  <c r="AN205"/>
  <c r="AO205"/>
  <c r="AP205"/>
  <c r="AQ205"/>
  <c r="AR205"/>
  <c r="AS205"/>
  <c r="AT205"/>
  <c r="AU205"/>
  <c r="AV205"/>
  <c r="BT205" s="1"/>
  <c r="AW205"/>
  <c r="BU205" s="1"/>
  <c r="AX205"/>
  <c r="BV205" s="1"/>
  <c r="AY205"/>
  <c r="BG205"/>
  <c r="BK205"/>
  <c r="BL205"/>
  <c r="BM205"/>
  <c r="BN205"/>
  <c r="BO205"/>
  <c r="BP205"/>
  <c r="BQ205"/>
  <c r="BR205"/>
  <c r="AN206"/>
  <c r="BL206" s="1"/>
  <c r="AO206"/>
  <c r="AP206"/>
  <c r="BN206" s="1"/>
  <c r="AQ206"/>
  <c r="BO206" s="1"/>
  <c r="AR206"/>
  <c r="BP206" s="1"/>
  <c r="AS206"/>
  <c r="BQ206" s="1"/>
  <c r="AT206"/>
  <c r="BR206" s="1"/>
  <c r="AV206"/>
  <c r="BT206" s="1"/>
  <c r="AW206"/>
  <c r="AX206"/>
  <c r="BV206" s="1"/>
  <c r="AY206"/>
  <c r="BG206"/>
  <c r="BK206"/>
  <c r="BM206"/>
  <c r="BU206"/>
  <c r="BG207"/>
  <c r="BK207"/>
  <c r="AN208"/>
  <c r="AO208"/>
  <c r="AP208"/>
  <c r="AQ208"/>
  <c r="AR208"/>
  <c r="AS208"/>
  <c r="AT208"/>
  <c r="AU208"/>
  <c r="AV208"/>
  <c r="BT208" s="1"/>
  <c r="AW208"/>
  <c r="AX208"/>
  <c r="BV208" s="1"/>
  <c r="AY208"/>
  <c r="BG208"/>
  <c r="BK208"/>
  <c r="BL208"/>
  <c r="BM208"/>
  <c r="BN208"/>
  <c r="BO208"/>
  <c r="BP208"/>
  <c r="BQ208"/>
  <c r="BR208"/>
  <c r="BU208"/>
  <c r="AN209"/>
  <c r="AO209"/>
  <c r="AP209"/>
  <c r="AQ209"/>
  <c r="AR209"/>
  <c r="AS209"/>
  <c r="AT209"/>
  <c r="AU209"/>
  <c r="AV209"/>
  <c r="BT209" s="1"/>
  <c r="AW209"/>
  <c r="BU209" s="1"/>
  <c r="AX209"/>
  <c r="BV209" s="1"/>
  <c r="AY209"/>
  <c r="BG209"/>
  <c r="BK209"/>
  <c r="BL209"/>
  <c r="BM209"/>
  <c r="BN209"/>
  <c r="BO209"/>
  <c r="BP209"/>
  <c r="BQ209"/>
  <c r="BR209"/>
  <c r="AN210"/>
  <c r="AO210"/>
  <c r="AP210"/>
  <c r="AQ210"/>
  <c r="BO210" s="1"/>
  <c r="AR210"/>
  <c r="BP210" s="1"/>
  <c r="AS210"/>
  <c r="BQ210" s="1"/>
  <c r="AT210"/>
  <c r="BR210" s="1"/>
  <c r="AU210"/>
  <c r="AV210"/>
  <c r="BT210" s="1"/>
  <c r="AW210"/>
  <c r="BU210" s="1"/>
  <c r="AX210"/>
  <c r="BV210" s="1"/>
  <c r="AY210"/>
  <c r="BG210"/>
  <c r="BK210"/>
  <c r="BL210"/>
  <c r="BM210"/>
  <c r="BN210"/>
  <c r="AN211"/>
  <c r="AO211"/>
  <c r="AP211"/>
  <c r="AQ211"/>
  <c r="AR211"/>
  <c r="AS211"/>
  <c r="AT211"/>
  <c r="AU211"/>
  <c r="AV211"/>
  <c r="BT211" s="1"/>
  <c r="AW211"/>
  <c r="BU211" s="1"/>
  <c r="AX211"/>
  <c r="BV211" s="1"/>
  <c r="AY211"/>
  <c r="BG211"/>
  <c r="BK211"/>
  <c r="BL211"/>
  <c r="BM211"/>
  <c r="BN211"/>
  <c r="BO211"/>
  <c r="BP211"/>
  <c r="BQ211"/>
  <c r="BR211"/>
  <c r="AN212"/>
  <c r="AO212"/>
  <c r="AP212"/>
  <c r="AQ212"/>
  <c r="AR212"/>
  <c r="AS212"/>
  <c r="AT212"/>
  <c r="AU212"/>
  <c r="AV212"/>
  <c r="BT212" s="1"/>
  <c r="AW212"/>
  <c r="AX212"/>
  <c r="BV212" s="1"/>
  <c r="AY212"/>
  <c r="BG212"/>
  <c r="BK212"/>
  <c r="BL212"/>
  <c r="BM212"/>
  <c r="BN212"/>
  <c r="BO212"/>
  <c r="BP212"/>
  <c r="BQ212"/>
  <c r="BR212"/>
  <c r="BU212"/>
  <c r="AN213"/>
  <c r="AO213"/>
  <c r="AP213"/>
  <c r="AQ213"/>
  <c r="AR213"/>
  <c r="AS213"/>
  <c r="AT213"/>
  <c r="AU213"/>
  <c r="AV213"/>
  <c r="BT213" s="1"/>
  <c r="AW213"/>
  <c r="BU213" s="1"/>
  <c r="AX213"/>
  <c r="BV213" s="1"/>
  <c r="AY213"/>
  <c r="BG213"/>
  <c r="BK213"/>
  <c r="BL213"/>
  <c r="BM213"/>
  <c r="BN213"/>
  <c r="BO213"/>
  <c r="BP213"/>
  <c r="BQ213"/>
  <c r="BR213"/>
  <c r="AN214"/>
  <c r="AO214"/>
  <c r="AP214"/>
  <c r="AQ214"/>
  <c r="AR214"/>
  <c r="AS214"/>
  <c r="AT214"/>
  <c r="AU214"/>
  <c r="AV214"/>
  <c r="BT214" s="1"/>
  <c r="AW214"/>
  <c r="AX214"/>
  <c r="BV214" s="1"/>
  <c r="AY214"/>
  <c r="BG214"/>
  <c r="BK214"/>
  <c r="BL214"/>
  <c r="BM214"/>
  <c r="BN214"/>
  <c r="BO214"/>
  <c r="BP214"/>
  <c r="BQ214"/>
  <c r="BR214"/>
  <c r="BU214"/>
  <c r="BG215"/>
  <c r="BK215"/>
  <c r="AN216"/>
  <c r="BL216" s="1"/>
  <c r="AO216"/>
  <c r="BM216" s="1"/>
  <c r="AP216"/>
  <c r="BN216" s="1"/>
  <c r="AQ216"/>
  <c r="BO216" s="1"/>
  <c r="AR216"/>
  <c r="BP216" s="1"/>
  <c r="AS216"/>
  <c r="BQ216" s="1"/>
  <c r="AT216"/>
  <c r="BR216" s="1"/>
  <c r="AU216"/>
  <c r="AV216"/>
  <c r="BT216" s="1"/>
  <c r="AW216"/>
  <c r="BU216" s="1"/>
  <c r="AX216"/>
  <c r="BV216" s="1"/>
  <c r="AY216"/>
  <c r="BG216"/>
  <c r="BK216"/>
  <c r="AN217"/>
  <c r="BL217" s="1"/>
  <c r="AO217"/>
  <c r="BM217" s="1"/>
  <c r="AP217"/>
  <c r="AQ217"/>
  <c r="BO217" s="1"/>
  <c r="AR217"/>
  <c r="BP217" s="1"/>
  <c r="AS217"/>
  <c r="BQ217" s="1"/>
  <c r="AT217"/>
  <c r="BR217" s="1"/>
  <c r="AU217"/>
  <c r="AV217"/>
  <c r="BT217" s="1"/>
  <c r="AW217"/>
  <c r="BU217" s="1"/>
  <c r="AX217"/>
  <c r="BV217" s="1"/>
  <c r="AY217"/>
  <c r="BG217"/>
  <c r="BK217"/>
  <c r="BN217"/>
  <c r="BG218"/>
  <c r="BK218"/>
  <c r="AN219"/>
  <c r="AO219"/>
  <c r="AP219"/>
  <c r="AQ219"/>
  <c r="AR219"/>
  <c r="AS219"/>
  <c r="AT219"/>
  <c r="AU219"/>
  <c r="AV219"/>
  <c r="BT219" s="1"/>
  <c r="AW219"/>
  <c r="BU219" s="1"/>
  <c r="AX219"/>
  <c r="BV219" s="1"/>
  <c r="AY219"/>
  <c r="BG219"/>
  <c r="BK219"/>
  <c r="BL219"/>
  <c r="BM219"/>
  <c r="BN219"/>
  <c r="BO219"/>
  <c r="BP219"/>
  <c r="BQ219"/>
  <c r="BR219"/>
  <c r="AN220"/>
  <c r="AO220"/>
  <c r="AP220"/>
  <c r="AQ220"/>
  <c r="AR220"/>
  <c r="AS220"/>
  <c r="AT220"/>
  <c r="AU220"/>
  <c r="AV220"/>
  <c r="BT220" s="1"/>
  <c r="AW220"/>
  <c r="AX220"/>
  <c r="BV220" s="1"/>
  <c r="AY220"/>
  <c r="BG220"/>
  <c r="BK220"/>
  <c r="BL220"/>
  <c r="BM220"/>
  <c r="BN220"/>
  <c r="BO220"/>
  <c r="BP220"/>
  <c r="BQ220"/>
  <c r="BR220"/>
  <c r="BU220"/>
  <c r="BG221"/>
  <c r="BK221"/>
  <c r="AN222"/>
  <c r="BL222" s="1"/>
  <c r="AO222"/>
  <c r="BM222" s="1"/>
  <c r="AP222"/>
  <c r="BN222" s="1"/>
  <c r="AQ222"/>
  <c r="BO222" s="1"/>
  <c r="AR222"/>
  <c r="BP222" s="1"/>
  <c r="AS222"/>
  <c r="BQ222" s="1"/>
  <c r="AT222"/>
  <c r="BR222" s="1"/>
  <c r="AU222"/>
  <c r="AV222"/>
  <c r="BT222" s="1"/>
  <c r="AW222"/>
  <c r="BU222" s="1"/>
  <c r="AX222"/>
  <c r="BV222" s="1"/>
  <c r="AY222"/>
  <c r="BG222"/>
  <c r="BK222"/>
  <c r="AN223"/>
  <c r="AO223"/>
  <c r="AP223"/>
  <c r="AQ223"/>
  <c r="AR223"/>
  <c r="AS223"/>
  <c r="AT223"/>
  <c r="AU223"/>
  <c r="AV223"/>
  <c r="BT223" s="1"/>
  <c r="AW223"/>
  <c r="BU223" s="1"/>
  <c r="AX223"/>
  <c r="BV223" s="1"/>
  <c r="AY223"/>
  <c r="BG223"/>
  <c r="BK223"/>
  <c r="BL223"/>
  <c r="BM223"/>
  <c r="BN223"/>
  <c r="BO223"/>
  <c r="BP223"/>
  <c r="BQ223"/>
  <c r="BR223"/>
  <c r="AN224"/>
  <c r="AO224"/>
  <c r="AP224"/>
  <c r="AQ224"/>
  <c r="AR224"/>
  <c r="AS224"/>
  <c r="AT224"/>
  <c r="AU224"/>
  <c r="AV224"/>
  <c r="BT224" s="1"/>
  <c r="AW224"/>
  <c r="AX224"/>
  <c r="BV224" s="1"/>
  <c r="AY224"/>
  <c r="BG224"/>
  <c r="BK224"/>
  <c r="BL224"/>
  <c r="BM224"/>
  <c r="BN224"/>
  <c r="BO224"/>
  <c r="BP224"/>
  <c r="BQ224"/>
  <c r="BR224"/>
  <c r="BU224"/>
  <c r="AN225"/>
  <c r="AO225"/>
  <c r="AP225"/>
  <c r="AQ225"/>
  <c r="AR225"/>
  <c r="AS225"/>
  <c r="AT225"/>
  <c r="AU225"/>
  <c r="AV225"/>
  <c r="BT225" s="1"/>
  <c r="AW225"/>
  <c r="BU225" s="1"/>
  <c r="AX225"/>
  <c r="BV225" s="1"/>
  <c r="AY225"/>
  <c r="BG225"/>
  <c r="BK225"/>
  <c r="BL225"/>
  <c r="BM225"/>
  <c r="BN225"/>
  <c r="BO225"/>
  <c r="BP225"/>
  <c r="BQ225"/>
  <c r="BR225"/>
  <c r="AN226"/>
  <c r="AO226"/>
  <c r="AP226"/>
  <c r="AQ226"/>
  <c r="AR226"/>
  <c r="AS226"/>
  <c r="AT226"/>
  <c r="AU226"/>
  <c r="AV226"/>
  <c r="BT226" s="1"/>
  <c r="AW226"/>
  <c r="AX226"/>
  <c r="BV226" s="1"/>
  <c r="AY226"/>
  <c r="BG226"/>
  <c r="BK226"/>
  <c r="BL226"/>
  <c r="BM226"/>
  <c r="BN226"/>
  <c r="BO226"/>
  <c r="BP226"/>
  <c r="BQ226"/>
  <c r="BR226"/>
  <c r="BU226"/>
  <c r="AN227"/>
  <c r="BL227" s="1"/>
  <c r="AO227"/>
  <c r="BM227" s="1"/>
  <c r="AP227"/>
  <c r="BN227" s="1"/>
  <c r="AQ227"/>
  <c r="BO227" s="1"/>
  <c r="AR227"/>
  <c r="BP227" s="1"/>
  <c r="AS227"/>
  <c r="BQ227" s="1"/>
  <c r="AT227"/>
  <c r="BR227" s="1"/>
  <c r="AV227"/>
  <c r="BT227" s="1"/>
  <c r="AW227"/>
  <c r="BU227" s="1"/>
  <c r="AX227"/>
  <c r="BV227" s="1"/>
  <c r="AY227"/>
  <c r="BG227"/>
  <c r="BK227"/>
  <c r="BG228"/>
  <c r="BK228"/>
  <c r="AN229"/>
  <c r="AO229"/>
  <c r="AP229"/>
  <c r="AQ229"/>
  <c r="AR229"/>
  <c r="AS229"/>
  <c r="AT229"/>
  <c r="AU229"/>
  <c r="AV229"/>
  <c r="BT229" s="1"/>
  <c r="AW229"/>
  <c r="BU229" s="1"/>
  <c r="AX229"/>
  <c r="BV229" s="1"/>
  <c r="AY229"/>
  <c r="BG229"/>
  <c r="BK229"/>
  <c r="BL229"/>
  <c r="BM229"/>
  <c r="BN229"/>
  <c r="BO229"/>
  <c r="BP229"/>
  <c r="BQ229"/>
  <c r="BR229"/>
  <c r="AN230"/>
  <c r="BL230" s="1"/>
  <c r="AO230"/>
  <c r="BM230" s="1"/>
  <c r="AP230"/>
  <c r="AQ230"/>
  <c r="BO230" s="1"/>
  <c r="AR230"/>
  <c r="BP230" s="1"/>
  <c r="AS230"/>
  <c r="BQ230" s="1"/>
  <c r="AT230"/>
  <c r="BR230" s="1"/>
  <c r="AU230"/>
  <c r="AV230"/>
  <c r="BT230" s="1"/>
  <c r="AW230"/>
  <c r="BU230" s="1"/>
  <c r="AX230"/>
  <c r="BV230" s="1"/>
  <c r="AY230"/>
  <c r="BG230"/>
  <c r="BK230"/>
  <c r="BN230"/>
  <c r="BG231"/>
  <c r="BK231"/>
  <c r="AN232"/>
  <c r="AO232"/>
  <c r="AP232"/>
  <c r="AQ232"/>
  <c r="AR232"/>
  <c r="AS232"/>
  <c r="AT232"/>
  <c r="AU232"/>
  <c r="AV232"/>
  <c r="BT232" s="1"/>
  <c r="AW232"/>
  <c r="AX232"/>
  <c r="BV232" s="1"/>
  <c r="AY232"/>
  <c r="BG232"/>
  <c r="BK232"/>
  <c r="BL232"/>
  <c r="BM232"/>
  <c r="BN232"/>
  <c r="BO232"/>
  <c r="BP232"/>
  <c r="BQ232"/>
  <c r="BR232"/>
  <c r="BU232"/>
  <c r="AN233"/>
  <c r="AO233"/>
  <c r="AP233"/>
  <c r="AQ233"/>
  <c r="AR233"/>
  <c r="AS233"/>
  <c r="AT233"/>
  <c r="AU233"/>
  <c r="AV233"/>
  <c r="BT233" s="1"/>
  <c r="AW233"/>
  <c r="BU233" s="1"/>
  <c r="AX233"/>
  <c r="BV233" s="1"/>
  <c r="AY233"/>
  <c r="BG233"/>
  <c r="BK233"/>
  <c r="BL233"/>
  <c r="BM233"/>
  <c r="BN233"/>
  <c r="BO233"/>
  <c r="BP233"/>
  <c r="BQ233"/>
  <c r="BR233"/>
  <c r="AN234"/>
  <c r="AO234"/>
  <c r="AP234"/>
  <c r="AQ234"/>
  <c r="AR234"/>
  <c r="AS234"/>
  <c r="AT234"/>
  <c r="AU234"/>
  <c r="AV234"/>
  <c r="BT234" s="1"/>
  <c r="AW234"/>
  <c r="AX234"/>
  <c r="BV234" s="1"/>
  <c r="AY234"/>
  <c r="BG234"/>
  <c r="BK234"/>
  <c r="BL234"/>
  <c r="BM234"/>
  <c r="BN234"/>
  <c r="BO234"/>
  <c r="BP234"/>
  <c r="BQ234"/>
  <c r="BR234"/>
  <c r="BU234"/>
  <c r="AN235"/>
  <c r="AO235"/>
  <c r="AP235"/>
  <c r="AQ235"/>
  <c r="AR235"/>
  <c r="AS235"/>
  <c r="AT235"/>
  <c r="AU235"/>
  <c r="AV235"/>
  <c r="BT235" s="1"/>
  <c r="AW235"/>
  <c r="BU235" s="1"/>
  <c r="AX235"/>
  <c r="BV235" s="1"/>
  <c r="AY235"/>
  <c r="BG235"/>
  <c r="BK235"/>
  <c r="BL235"/>
  <c r="BM235"/>
  <c r="BN235"/>
  <c r="BO235"/>
  <c r="BP235"/>
  <c r="BQ235"/>
  <c r="BR235"/>
  <c r="AN236"/>
  <c r="AO236"/>
  <c r="AP236"/>
  <c r="AQ236"/>
  <c r="AR236"/>
  <c r="AS236"/>
  <c r="AT236"/>
  <c r="AU236"/>
  <c r="AV236"/>
  <c r="BT236" s="1"/>
  <c r="AW236"/>
  <c r="AX236"/>
  <c r="BV236" s="1"/>
  <c r="AY236"/>
  <c r="BG236"/>
  <c r="BK236"/>
  <c r="BL236"/>
  <c r="BM236"/>
  <c r="BN236"/>
  <c r="BO236"/>
  <c r="BP236"/>
  <c r="BQ236"/>
  <c r="BR236"/>
  <c r="BU236"/>
  <c r="AN237"/>
  <c r="AO237"/>
  <c r="AP237"/>
  <c r="AQ237"/>
  <c r="AR237"/>
  <c r="AS237"/>
  <c r="AT237"/>
  <c r="AU237"/>
  <c r="AV237"/>
  <c r="BT237" s="1"/>
  <c r="AW237"/>
  <c r="BU237" s="1"/>
  <c r="AX237"/>
  <c r="BV237" s="1"/>
  <c r="AY237"/>
  <c r="BG237"/>
  <c r="BK237"/>
  <c r="BL237"/>
  <c r="BM237"/>
  <c r="BN237"/>
  <c r="BO237"/>
  <c r="BP237"/>
  <c r="BQ237"/>
  <c r="BR237"/>
  <c r="AN238"/>
  <c r="AO238"/>
  <c r="AP238"/>
  <c r="AQ238"/>
  <c r="AR238"/>
  <c r="AS238"/>
  <c r="AT238"/>
  <c r="AU238"/>
  <c r="AV238"/>
  <c r="BT238" s="1"/>
  <c r="AW238"/>
  <c r="AX238"/>
  <c r="BV238" s="1"/>
  <c r="AY238"/>
  <c r="BG238"/>
  <c r="BK238"/>
  <c r="BL238"/>
  <c r="BM238"/>
  <c r="BN238"/>
  <c r="BO238"/>
  <c r="BP238"/>
  <c r="BQ238"/>
  <c r="BR238"/>
  <c r="BU238"/>
  <c r="AO239"/>
  <c r="AP239"/>
  <c r="BN239" s="1"/>
  <c r="AQ239"/>
  <c r="BO239" s="1"/>
  <c r="AR239"/>
  <c r="BP239" s="1"/>
  <c r="AS239"/>
  <c r="BQ239" s="1"/>
  <c r="AT239"/>
  <c r="BR239" s="1"/>
  <c r="AV239"/>
  <c r="BT239" s="1"/>
  <c r="AW239"/>
  <c r="BU239" s="1"/>
  <c r="AX239"/>
  <c r="BV239" s="1"/>
  <c r="AY239"/>
  <c r="BG239"/>
  <c r="BK239"/>
  <c r="BM239"/>
  <c r="BG240"/>
  <c r="BK240"/>
  <c r="AN241"/>
  <c r="AO241"/>
  <c r="AP241"/>
  <c r="AQ241"/>
  <c r="AR241"/>
  <c r="AS241"/>
  <c r="AT241"/>
  <c r="AU241"/>
  <c r="AV241"/>
  <c r="BT241" s="1"/>
  <c r="AW241"/>
  <c r="BU241" s="1"/>
  <c r="AX241"/>
  <c r="BV241" s="1"/>
  <c r="AY241"/>
  <c r="BG241"/>
  <c r="BK241"/>
  <c r="BL241"/>
  <c r="BM241"/>
  <c r="BN241"/>
  <c r="BO241"/>
  <c r="BP241"/>
  <c r="BQ241"/>
  <c r="BR241"/>
  <c r="AN242"/>
  <c r="AO242"/>
  <c r="AP242"/>
  <c r="AQ242"/>
  <c r="AR242"/>
  <c r="AS242"/>
  <c r="AT242"/>
  <c r="AU242"/>
  <c r="AV242"/>
  <c r="BT242" s="1"/>
  <c r="AW242"/>
  <c r="AX242"/>
  <c r="BV242" s="1"/>
  <c r="AY242"/>
  <c r="BG242"/>
  <c r="BK242"/>
  <c r="BL242"/>
  <c r="BM242"/>
  <c r="BN242"/>
  <c r="BO242"/>
  <c r="BP242"/>
  <c r="BQ242"/>
  <c r="BR242"/>
  <c r="BU242"/>
  <c r="BG243"/>
  <c r="BK243"/>
  <c r="AN244"/>
  <c r="AO244"/>
  <c r="AP244"/>
  <c r="AQ244"/>
  <c r="AR244"/>
  <c r="AS244"/>
  <c r="AT244"/>
  <c r="AU244"/>
  <c r="AV244"/>
  <c r="BT244" s="1"/>
  <c r="AW244"/>
  <c r="AX244"/>
  <c r="BV244" s="1"/>
  <c r="AY244"/>
  <c r="BG244"/>
  <c r="BK244"/>
  <c r="BL244"/>
  <c r="BM244"/>
  <c r="BN244"/>
  <c r="BO244"/>
  <c r="BP244"/>
  <c r="BQ244"/>
  <c r="BR244"/>
  <c r="BU244"/>
  <c r="AN245"/>
  <c r="AO245"/>
  <c r="AP245"/>
  <c r="AQ245"/>
  <c r="AR245"/>
  <c r="AS245"/>
  <c r="AT245"/>
  <c r="AU245"/>
  <c r="AV245"/>
  <c r="BT245" s="1"/>
  <c r="AW245"/>
  <c r="BU245" s="1"/>
  <c r="AX245"/>
  <c r="BV245" s="1"/>
  <c r="AY245"/>
  <c r="BG245"/>
  <c r="BK245"/>
  <c r="BL245"/>
  <c r="BM245"/>
  <c r="BN245"/>
  <c r="BO245"/>
  <c r="BP245"/>
  <c r="BQ245"/>
  <c r="BR245"/>
  <c r="AN246"/>
  <c r="AO246"/>
  <c r="AP246"/>
  <c r="AQ246"/>
  <c r="AR246"/>
  <c r="AS246"/>
  <c r="AT246"/>
  <c r="AU246"/>
  <c r="AV246"/>
  <c r="BT246" s="1"/>
  <c r="AW246"/>
  <c r="AX246"/>
  <c r="BV246" s="1"/>
  <c r="AY246"/>
  <c r="BG246"/>
  <c r="BK246"/>
  <c r="BL246"/>
  <c r="BM246"/>
  <c r="BN246"/>
  <c r="BO246"/>
  <c r="BP246"/>
  <c r="BQ246"/>
  <c r="BR246"/>
  <c r="BU246"/>
  <c r="BG247"/>
  <c r="BK247"/>
  <c r="AN248"/>
  <c r="AO248"/>
  <c r="AP248"/>
  <c r="AQ248"/>
  <c r="AR248"/>
  <c r="AS248"/>
  <c r="AT248"/>
  <c r="AU248"/>
  <c r="AV248"/>
  <c r="BT248" s="1"/>
  <c r="AW248"/>
  <c r="AX248"/>
  <c r="BV248" s="1"/>
  <c r="AY248"/>
  <c r="BG248"/>
  <c r="BK248"/>
  <c r="BL248"/>
  <c r="BM248"/>
  <c r="BN248"/>
  <c r="BO248"/>
  <c r="BP248"/>
  <c r="BQ248"/>
  <c r="BR248"/>
  <c r="BU248"/>
  <c r="AN249"/>
  <c r="BL249" s="1"/>
  <c r="AO249"/>
  <c r="BM249" s="1"/>
  <c r="AP249"/>
  <c r="BN249" s="1"/>
  <c r="AQ249"/>
  <c r="BO249" s="1"/>
  <c r="AR249"/>
  <c r="BP249" s="1"/>
  <c r="AS249"/>
  <c r="BQ249" s="1"/>
  <c r="AT249"/>
  <c r="BR249" s="1"/>
  <c r="AU249"/>
  <c r="AV249"/>
  <c r="BT249" s="1"/>
  <c r="AW249"/>
  <c r="BU249" s="1"/>
  <c r="AX249"/>
  <c r="BV249" s="1"/>
  <c r="AY249"/>
  <c r="BG249"/>
  <c r="BK249"/>
  <c r="AN250"/>
  <c r="AO250"/>
  <c r="AP250"/>
  <c r="AQ250"/>
  <c r="AR250"/>
  <c r="AS250"/>
  <c r="AT250"/>
  <c r="AU250"/>
  <c r="AV250"/>
  <c r="BT250" s="1"/>
  <c r="AW250"/>
  <c r="AX250"/>
  <c r="BV250" s="1"/>
  <c r="AY250"/>
  <c r="BG250"/>
  <c r="BK250"/>
  <c r="BL250"/>
  <c r="BM250"/>
  <c r="BN250"/>
  <c r="BO250"/>
  <c r="BP250"/>
  <c r="BQ250"/>
  <c r="BR250"/>
  <c r="BU250"/>
  <c r="AN253"/>
  <c r="AO253"/>
  <c r="AP253"/>
  <c r="AQ253"/>
  <c r="AR253"/>
  <c r="AS253"/>
  <c r="AT253"/>
  <c r="AU253"/>
  <c r="AV253"/>
  <c r="BT253" s="1"/>
  <c r="AW253"/>
  <c r="AX253"/>
  <c r="BV253" s="1"/>
  <c r="AY253"/>
  <c r="BG253"/>
  <c r="BK253"/>
  <c r="BL253"/>
  <c r="BM253"/>
  <c r="BN253"/>
  <c r="BO253"/>
  <c r="BP253"/>
  <c r="BQ253"/>
  <c r="BR253"/>
  <c r="BU253"/>
  <c r="AN254"/>
  <c r="AO254"/>
  <c r="AP254"/>
  <c r="AQ254"/>
  <c r="AR254"/>
  <c r="AS254"/>
  <c r="AT254"/>
  <c r="AU254"/>
  <c r="AV254"/>
  <c r="BT254" s="1"/>
  <c r="AW254"/>
  <c r="AX254"/>
  <c r="BV254" s="1"/>
  <c r="AY254"/>
  <c r="BG254"/>
  <c r="BK254"/>
  <c r="BL254"/>
  <c r="BM254"/>
  <c r="BN254"/>
  <c r="BO254"/>
  <c r="BP254"/>
  <c r="BQ254"/>
  <c r="BR254"/>
  <c r="BU254"/>
  <c r="AN255"/>
  <c r="AO255"/>
  <c r="AP255"/>
  <c r="AQ255"/>
  <c r="AR255"/>
  <c r="AS255"/>
  <c r="AT255"/>
  <c r="AU255"/>
  <c r="AV255"/>
  <c r="BT255" s="1"/>
  <c r="AW255"/>
  <c r="AX255"/>
  <c r="BV255" s="1"/>
  <c r="AY255"/>
  <c r="BG255"/>
  <c r="BK255"/>
  <c r="BL255"/>
  <c r="BM255"/>
  <c r="BN255"/>
  <c r="BO255"/>
  <c r="BP255"/>
  <c r="BQ255"/>
  <c r="BR255"/>
  <c r="BU255"/>
  <c r="BG256"/>
  <c r="BK256"/>
  <c r="AN257"/>
  <c r="BL257" s="1"/>
  <c r="AO257"/>
  <c r="BM257" s="1"/>
  <c r="AP257"/>
  <c r="BN257" s="1"/>
  <c r="AQ257"/>
  <c r="BO257" s="1"/>
  <c r="AR257"/>
  <c r="BP257" s="1"/>
  <c r="AS257"/>
  <c r="BQ257" s="1"/>
  <c r="AT257"/>
  <c r="BR257" s="1"/>
  <c r="AU257"/>
  <c r="AV257"/>
  <c r="BT257" s="1"/>
  <c r="AW257"/>
  <c r="BU257" s="1"/>
  <c r="AX257"/>
  <c r="BV257" s="1"/>
  <c r="AY257"/>
  <c r="BG257"/>
  <c r="BK257"/>
  <c r="AN258"/>
  <c r="BL258" s="1"/>
  <c r="AO258"/>
  <c r="AP258"/>
  <c r="BN258" s="1"/>
  <c r="AQ258"/>
  <c r="BO258" s="1"/>
  <c r="AR258"/>
  <c r="BP258" s="1"/>
  <c r="AS258"/>
  <c r="BQ258" s="1"/>
  <c r="AT258"/>
  <c r="BR258" s="1"/>
  <c r="AV258"/>
  <c r="BT258" s="1"/>
  <c r="AW258"/>
  <c r="AX258"/>
  <c r="BV258" s="1"/>
  <c r="AY258"/>
  <c r="BG258"/>
  <c r="BK258"/>
  <c r="BM258"/>
  <c r="BU258"/>
  <c r="AN259"/>
  <c r="AO259"/>
  <c r="AP259"/>
  <c r="AQ259"/>
  <c r="AR259"/>
  <c r="AS259"/>
  <c r="AT259"/>
  <c r="AU259"/>
  <c r="AV259"/>
  <c r="BT259" s="1"/>
  <c r="AW259"/>
  <c r="AX259"/>
  <c r="BV259" s="1"/>
  <c r="AY259"/>
  <c r="BG259"/>
  <c r="BK259"/>
  <c r="BL259"/>
  <c r="BM259"/>
  <c r="BN259"/>
  <c r="BO259"/>
  <c r="BP259"/>
  <c r="BQ259"/>
  <c r="BR259"/>
  <c r="BU259"/>
  <c r="AN260"/>
  <c r="AO260"/>
  <c r="AP260"/>
  <c r="AQ260"/>
  <c r="AR260"/>
  <c r="AS260"/>
  <c r="AT260"/>
  <c r="AU260"/>
  <c r="AV260"/>
  <c r="BT260" s="1"/>
  <c r="AW260"/>
  <c r="AX260"/>
  <c r="BV260" s="1"/>
  <c r="AY260"/>
  <c r="BG260"/>
  <c r="BK260"/>
  <c r="BL260"/>
  <c r="BM260"/>
  <c r="BN260"/>
  <c r="BO260"/>
  <c r="BP260"/>
  <c r="BQ260"/>
  <c r="BR260"/>
  <c r="BU260"/>
  <c r="AN261"/>
  <c r="AO261"/>
  <c r="AP261"/>
  <c r="AQ261"/>
  <c r="AR261"/>
  <c r="AS261"/>
  <c r="AT261"/>
  <c r="AU261"/>
  <c r="AV261"/>
  <c r="BT261" s="1"/>
  <c r="AW261"/>
  <c r="AX261"/>
  <c r="BV261" s="1"/>
  <c r="AY261"/>
  <c r="BG261"/>
  <c r="BK261"/>
  <c r="BL261"/>
  <c r="BM261"/>
  <c r="BN261"/>
  <c r="BO261"/>
  <c r="BP261"/>
  <c r="BQ261"/>
  <c r="BR261"/>
  <c r="BU261"/>
  <c r="AN262"/>
  <c r="BL262" s="1"/>
  <c r="AO262"/>
  <c r="BM262" s="1"/>
  <c r="AQ262"/>
  <c r="BO262" s="1"/>
  <c r="AR262"/>
  <c r="BP262" s="1"/>
  <c r="AS262"/>
  <c r="AT262"/>
  <c r="BR262" s="1"/>
  <c r="AU262"/>
  <c r="AV262"/>
  <c r="BT262" s="1"/>
  <c r="AW262"/>
  <c r="BU262" s="1"/>
  <c r="AX262"/>
  <c r="BV262" s="1"/>
  <c r="AY262"/>
  <c r="BG262"/>
  <c r="BK262"/>
  <c r="BN262"/>
  <c r="BQ262"/>
  <c r="AN263"/>
  <c r="BL263" s="1"/>
  <c r="AO263"/>
  <c r="AQ263"/>
  <c r="BO263" s="1"/>
  <c r="AR263"/>
  <c r="BP263" s="1"/>
  <c r="AS263"/>
  <c r="BQ263" s="1"/>
  <c r="AT263"/>
  <c r="BR263" s="1"/>
  <c r="AU263"/>
  <c r="AV263"/>
  <c r="BT263" s="1"/>
  <c r="AW263"/>
  <c r="BU263" s="1"/>
  <c r="AX263"/>
  <c r="BV263" s="1"/>
  <c r="AY263"/>
  <c r="BG263"/>
  <c r="BK263"/>
  <c r="BM263"/>
  <c r="BN263"/>
  <c r="AN264"/>
  <c r="AO264"/>
  <c r="AQ264"/>
  <c r="AR264"/>
  <c r="AT264"/>
  <c r="AU264"/>
  <c r="AV264"/>
  <c r="BT264" s="1"/>
  <c r="AW264"/>
  <c r="AX264"/>
  <c r="BV264" s="1"/>
  <c r="AY264"/>
  <c r="BG264"/>
  <c r="BK264"/>
  <c r="BL264"/>
  <c r="BM264"/>
  <c r="BO264"/>
  <c r="BP264"/>
  <c r="BR264"/>
  <c r="BU264"/>
  <c r="BG265"/>
  <c r="BK265"/>
  <c r="AN266"/>
  <c r="AO266"/>
  <c r="AP266"/>
  <c r="AQ266"/>
  <c r="AR266"/>
  <c r="AS266"/>
  <c r="AT266"/>
  <c r="AU266"/>
  <c r="AV266"/>
  <c r="BT266" s="1"/>
  <c r="AW266"/>
  <c r="AX266"/>
  <c r="BV266" s="1"/>
  <c r="AY266"/>
  <c r="BG266"/>
  <c r="BK266"/>
  <c r="BL266"/>
  <c r="BM266"/>
  <c r="BN266"/>
  <c r="BO266"/>
  <c r="BP266"/>
  <c r="BQ266"/>
  <c r="BR266"/>
  <c r="BU266"/>
  <c r="AN267"/>
  <c r="AO267"/>
  <c r="AP267"/>
  <c r="AQ267"/>
  <c r="BO267" s="1"/>
  <c r="AR267"/>
  <c r="BP267" s="1"/>
  <c r="AS267"/>
  <c r="AT267"/>
  <c r="BR267" s="1"/>
  <c r="AU267"/>
  <c r="AV267"/>
  <c r="BT267" s="1"/>
  <c r="AW267"/>
  <c r="BU267" s="1"/>
  <c r="AX267"/>
  <c r="BV267" s="1"/>
  <c r="AY267"/>
  <c r="BG267"/>
  <c r="BK267"/>
  <c r="BL267"/>
  <c r="BM267"/>
  <c r="BN267"/>
  <c r="BQ267"/>
  <c r="AN268"/>
  <c r="AO268"/>
  <c r="BM268" s="1"/>
  <c r="AP268"/>
  <c r="BN268" s="1"/>
  <c r="AQ268"/>
  <c r="BO268" s="1"/>
  <c r="AR268"/>
  <c r="BP268" s="1"/>
  <c r="AS268"/>
  <c r="BQ268" s="1"/>
  <c r="AT268"/>
  <c r="BR268" s="1"/>
  <c r="AU268"/>
  <c r="AV268"/>
  <c r="BT268" s="1"/>
  <c r="AW268"/>
  <c r="BU268" s="1"/>
  <c r="AX268"/>
  <c r="BV268" s="1"/>
  <c r="AY268"/>
  <c r="BG268"/>
  <c r="BK268"/>
  <c r="BL268"/>
  <c r="BG269"/>
  <c r="BK269"/>
  <c r="AN270"/>
  <c r="AO270"/>
  <c r="AP270"/>
  <c r="AQ270"/>
  <c r="AR270"/>
  <c r="AS270"/>
  <c r="AT270"/>
  <c r="AU270"/>
  <c r="AV270"/>
  <c r="BT270" s="1"/>
  <c r="AW270"/>
  <c r="AX270"/>
  <c r="BV270" s="1"/>
  <c r="AY270"/>
  <c r="BG270"/>
  <c r="BK270"/>
  <c r="BL270"/>
  <c r="BM270"/>
  <c r="BN270"/>
  <c r="BO270"/>
  <c r="BP270"/>
  <c r="BQ270"/>
  <c r="BR270"/>
  <c r="BU270"/>
  <c r="AN271"/>
  <c r="AO271"/>
  <c r="AP271"/>
  <c r="AQ271"/>
  <c r="BO271" s="1"/>
  <c r="AR271"/>
  <c r="BP271" s="1"/>
  <c r="AS271"/>
  <c r="AT271"/>
  <c r="BR271" s="1"/>
  <c r="AU271"/>
  <c r="AV271"/>
  <c r="BT271" s="1"/>
  <c r="AW271"/>
  <c r="BU271" s="1"/>
  <c r="AX271"/>
  <c r="BV271" s="1"/>
  <c r="AY271"/>
  <c r="BG271"/>
  <c r="BK271"/>
  <c r="BL271"/>
  <c r="BM271"/>
  <c r="BN271"/>
  <c r="BQ271"/>
  <c r="BG272"/>
  <c r="BK272"/>
  <c r="AN273"/>
  <c r="AO273"/>
  <c r="AP273"/>
  <c r="AQ273"/>
  <c r="BO273" s="1"/>
  <c r="AR273"/>
  <c r="BP273" s="1"/>
  <c r="AS273"/>
  <c r="BQ273" s="1"/>
  <c r="AT273"/>
  <c r="BR273" s="1"/>
  <c r="AU273"/>
  <c r="AV273"/>
  <c r="BT273" s="1"/>
  <c r="AW273"/>
  <c r="BU273" s="1"/>
  <c r="AX273"/>
  <c r="BV273" s="1"/>
  <c r="AY273"/>
  <c r="BG273"/>
  <c r="BK273"/>
  <c r="BL273"/>
  <c r="BM273"/>
  <c r="BN273"/>
  <c r="AN274"/>
  <c r="AO274"/>
  <c r="AP274"/>
  <c r="AQ274"/>
  <c r="AR274"/>
  <c r="AS274"/>
  <c r="AT274"/>
  <c r="AU274"/>
  <c r="AV274"/>
  <c r="BT274" s="1"/>
  <c r="AW274"/>
  <c r="AX274"/>
  <c r="BV274" s="1"/>
  <c r="AY274"/>
  <c r="BG274"/>
  <c r="BK274"/>
  <c r="BL274"/>
  <c r="BM274"/>
  <c r="BN274"/>
  <c r="BO274"/>
  <c r="BP274"/>
  <c r="BQ274"/>
  <c r="BR274"/>
  <c r="BU274"/>
  <c r="AN275"/>
  <c r="AO275"/>
  <c r="AP275"/>
  <c r="AQ275"/>
  <c r="AR275"/>
  <c r="AS275"/>
  <c r="AT275"/>
  <c r="AU275"/>
  <c r="AV275"/>
  <c r="BT275" s="1"/>
  <c r="AW275"/>
  <c r="AX275"/>
  <c r="BV275" s="1"/>
  <c r="AY275"/>
  <c r="BG275"/>
  <c r="BK275"/>
  <c r="BL275"/>
  <c r="BM275"/>
  <c r="BN275"/>
  <c r="BO275"/>
  <c r="BP275"/>
  <c r="BQ275"/>
  <c r="BR275"/>
  <c r="BU275"/>
  <c r="BG276"/>
  <c r="BK276"/>
  <c r="AN277"/>
  <c r="AO277"/>
  <c r="AP277"/>
  <c r="AQ277"/>
  <c r="AR277"/>
  <c r="AS277"/>
  <c r="AT277"/>
  <c r="AU277"/>
  <c r="AV277"/>
  <c r="BT277" s="1"/>
  <c r="AW277"/>
  <c r="AX277"/>
  <c r="BV277" s="1"/>
  <c r="AY277"/>
  <c r="BG277"/>
  <c r="BK277"/>
  <c r="BL277"/>
  <c r="BM277"/>
  <c r="BN277"/>
  <c r="BO277"/>
  <c r="BP277"/>
  <c r="BQ277"/>
  <c r="BR277"/>
  <c r="BU277"/>
  <c r="AN278"/>
  <c r="BL278" s="1"/>
  <c r="AO278"/>
  <c r="BM278" s="1"/>
  <c r="AP278"/>
  <c r="BN278" s="1"/>
  <c r="AQ278"/>
  <c r="BO278" s="1"/>
  <c r="AR278"/>
  <c r="BP278" s="1"/>
  <c r="AS278"/>
  <c r="BQ278" s="1"/>
  <c r="AT278"/>
  <c r="BR278" s="1"/>
  <c r="AV278"/>
  <c r="BT278" s="1"/>
  <c r="AW278"/>
  <c r="BU278" s="1"/>
  <c r="AX278"/>
  <c r="BV278" s="1"/>
  <c r="AY278"/>
  <c r="BG278"/>
  <c r="BK278"/>
  <c r="AN279"/>
  <c r="BL279" s="1"/>
  <c r="AO279"/>
  <c r="BM279" s="1"/>
  <c r="AP279"/>
  <c r="BN279" s="1"/>
  <c r="AQ279"/>
  <c r="BO279" s="1"/>
  <c r="AR279"/>
  <c r="BP279" s="1"/>
  <c r="AS279"/>
  <c r="BQ279" s="1"/>
  <c r="AT279"/>
  <c r="BR279" s="1"/>
  <c r="AV279"/>
  <c r="BT279" s="1"/>
  <c r="AW279"/>
  <c r="BU279" s="1"/>
  <c r="AX279"/>
  <c r="BV279" s="1"/>
  <c r="AY279"/>
  <c r="BG279"/>
  <c r="BK279"/>
  <c r="AN280"/>
  <c r="BL280" s="1"/>
  <c r="AO280"/>
  <c r="BM280" s="1"/>
  <c r="AP280"/>
  <c r="BN280" s="1"/>
  <c r="AQ280"/>
  <c r="BO280" s="1"/>
  <c r="AR280"/>
  <c r="BP280" s="1"/>
  <c r="AS280"/>
  <c r="BQ280" s="1"/>
  <c r="AT280"/>
  <c r="BR280" s="1"/>
  <c r="AV280"/>
  <c r="BT280" s="1"/>
  <c r="AW280"/>
  <c r="BU280" s="1"/>
  <c r="AX280"/>
  <c r="BV280" s="1"/>
  <c r="AY280"/>
  <c r="BG280"/>
  <c r="BK280"/>
  <c r="AN281"/>
  <c r="BL281" s="1"/>
  <c r="AO281"/>
  <c r="BM281" s="1"/>
  <c r="AP281"/>
  <c r="BN281" s="1"/>
  <c r="AQ281"/>
  <c r="BO281" s="1"/>
  <c r="AR281"/>
  <c r="BP281" s="1"/>
  <c r="AS281"/>
  <c r="BQ281" s="1"/>
  <c r="AT281"/>
  <c r="BR281" s="1"/>
  <c r="AV281"/>
  <c r="BT281" s="1"/>
  <c r="AW281"/>
  <c r="BU281" s="1"/>
  <c r="AX281"/>
  <c r="BV281" s="1"/>
  <c r="AY281"/>
  <c r="BG281"/>
  <c r="BK281"/>
  <c r="AN282"/>
  <c r="BL282" s="1"/>
  <c r="AO282"/>
  <c r="AP282"/>
  <c r="BN282" s="1"/>
  <c r="AQ282"/>
  <c r="BO282" s="1"/>
  <c r="AR282"/>
  <c r="BP282" s="1"/>
  <c r="AS282"/>
  <c r="BQ282" s="1"/>
  <c r="AT282"/>
  <c r="BR282" s="1"/>
  <c r="AV282"/>
  <c r="BT282" s="1"/>
  <c r="AW282"/>
  <c r="BU282" s="1"/>
  <c r="AX282"/>
  <c r="BV282" s="1"/>
  <c r="AY282"/>
  <c r="BG282"/>
  <c r="BK282"/>
  <c r="BM282"/>
  <c r="AN283"/>
  <c r="BL283" s="1"/>
  <c r="AO283"/>
  <c r="AP283"/>
  <c r="BN283" s="1"/>
  <c r="AQ283"/>
  <c r="BO283" s="1"/>
  <c r="AR283"/>
  <c r="BP283" s="1"/>
  <c r="AS283"/>
  <c r="BQ283" s="1"/>
  <c r="AT283"/>
  <c r="BR283" s="1"/>
  <c r="AV283"/>
  <c r="BT283" s="1"/>
  <c r="AW283"/>
  <c r="AX283"/>
  <c r="BV283" s="1"/>
  <c r="AY283"/>
  <c r="BG283"/>
  <c r="BK283"/>
  <c r="BM283"/>
  <c r="BU283"/>
  <c r="BG284"/>
  <c r="BK284"/>
  <c r="AN285"/>
  <c r="AO285"/>
  <c r="AP285"/>
  <c r="AQ285"/>
  <c r="AR285"/>
  <c r="AS285"/>
  <c r="AT285"/>
  <c r="AU285"/>
  <c r="AV285"/>
  <c r="BT285" s="1"/>
  <c r="AW285"/>
  <c r="BU285" s="1"/>
  <c r="AX285"/>
  <c r="BV285" s="1"/>
  <c r="AY285"/>
  <c r="BG285"/>
  <c r="BK285"/>
  <c r="BL285"/>
  <c r="BM285"/>
  <c r="BN285"/>
  <c r="BO285"/>
  <c r="BP285"/>
  <c r="BQ285"/>
  <c r="BR285"/>
  <c r="AN286"/>
  <c r="AO286"/>
  <c r="AP286"/>
  <c r="AQ286"/>
  <c r="AR286"/>
  <c r="AS286"/>
  <c r="AT286"/>
  <c r="AU286"/>
  <c r="AV286"/>
  <c r="BT286" s="1"/>
  <c r="AW286"/>
  <c r="AX286"/>
  <c r="BV286" s="1"/>
  <c r="AY286"/>
  <c r="BG286"/>
  <c r="BK286"/>
  <c r="BL286"/>
  <c r="BM286"/>
  <c r="BN286"/>
  <c r="BO286"/>
  <c r="BP286"/>
  <c r="BQ286"/>
  <c r="BR286"/>
  <c r="BU286"/>
  <c r="AN287"/>
  <c r="AO287"/>
  <c r="AP287"/>
  <c r="AQ287"/>
  <c r="AR287"/>
  <c r="AS287"/>
  <c r="AT287"/>
  <c r="AU287"/>
  <c r="AV287"/>
  <c r="BT287" s="1"/>
  <c r="AW287"/>
  <c r="BU287" s="1"/>
  <c r="AX287"/>
  <c r="BV287" s="1"/>
  <c r="AY287"/>
  <c r="BG287"/>
  <c r="BK287"/>
  <c r="BL287"/>
  <c r="BM287"/>
  <c r="BN287"/>
  <c r="BO287"/>
  <c r="BP287"/>
  <c r="BQ287"/>
  <c r="BR287"/>
  <c r="AN288"/>
  <c r="AO288"/>
  <c r="AP288"/>
  <c r="AQ288"/>
  <c r="AR288"/>
  <c r="AS288"/>
  <c r="AT288"/>
  <c r="AU288"/>
  <c r="AV288"/>
  <c r="BT288" s="1"/>
  <c r="AW288"/>
  <c r="AX288"/>
  <c r="BV288" s="1"/>
  <c r="AY288"/>
  <c r="BG288"/>
  <c r="BK288"/>
  <c r="BL288"/>
  <c r="BM288"/>
  <c r="BN288"/>
  <c r="BO288"/>
  <c r="BP288"/>
  <c r="BQ288"/>
  <c r="BR288"/>
  <c r="BU288"/>
  <c r="BG289"/>
  <c r="BK289"/>
  <c r="AN290"/>
  <c r="AO290"/>
  <c r="AP290"/>
  <c r="AQ290"/>
  <c r="AR290"/>
  <c r="AS290"/>
  <c r="AT290"/>
  <c r="AU290"/>
  <c r="AV290"/>
  <c r="BT290" s="1"/>
  <c r="AW290"/>
  <c r="AX290"/>
  <c r="BV290" s="1"/>
  <c r="AY290"/>
  <c r="BG290"/>
  <c r="BK290"/>
  <c r="BL290"/>
  <c r="BM290"/>
  <c r="BN290"/>
  <c r="BO290"/>
  <c r="BP290"/>
  <c r="BQ290"/>
  <c r="BR290"/>
  <c r="BU290"/>
  <c r="AN291"/>
  <c r="AO291"/>
  <c r="AP291"/>
  <c r="AQ291"/>
  <c r="AR291"/>
  <c r="AS291"/>
  <c r="AT291"/>
  <c r="AU291"/>
  <c r="AV291"/>
  <c r="BT291" s="1"/>
  <c r="AW291"/>
  <c r="BU291" s="1"/>
  <c r="AX291"/>
  <c r="BV291" s="1"/>
  <c r="AY291"/>
  <c r="BG291"/>
  <c r="BK291"/>
  <c r="BL291"/>
  <c r="BM291"/>
  <c r="BN291"/>
  <c r="BO291"/>
  <c r="BP291"/>
  <c r="BQ291"/>
  <c r="BR291"/>
  <c r="BG292"/>
  <c r="BK292"/>
  <c r="AN293"/>
  <c r="AO293"/>
  <c r="AP293"/>
  <c r="AQ293"/>
  <c r="AR293"/>
  <c r="AS293"/>
  <c r="AT293"/>
  <c r="AU293"/>
  <c r="AV293"/>
  <c r="BT293" s="1"/>
  <c r="AW293"/>
  <c r="AX293"/>
  <c r="BV293" s="1"/>
  <c r="AY293"/>
  <c r="BG293"/>
  <c r="BK293"/>
  <c r="BL293"/>
  <c r="BM293"/>
  <c r="BN293"/>
  <c r="BO293"/>
  <c r="BP293"/>
  <c r="BQ293"/>
  <c r="BR293"/>
  <c r="BU293"/>
  <c r="AN294"/>
  <c r="AO294"/>
  <c r="AP294"/>
  <c r="AQ294"/>
  <c r="AR294"/>
  <c r="AS294"/>
  <c r="AT294"/>
  <c r="AU294"/>
  <c r="AV294"/>
  <c r="BT294" s="1"/>
  <c r="AW294"/>
  <c r="BU294" s="1"/>
  <c r="AX294"/>
  <c r="BV294" s="1"/>
  <c r="AY294"/>
  <c r="BG294"/>
  <c r="BK294"/>
  <c r="BL294"/>
  <c r="BM294"/>
  <c r="BN294"/>
  <c r="BO294"/>
  <c r="BP294"/>
  <c r="BQ294"/>
  <c r="BR294"/>
  <c r="AN295"/>
  <c r="AO295"/>
  <c r="AP295"/>
  <c r="AQ295"/>
  <c r="AR295"/>
  <c r="AS295"/>
  <c r="AT295"/>
  <c r="AU295"/>
  <c r="AV295"/>
  <c r="BT295" s="1"/>
  <c r="AW295"/>
  <c r="AX295"/>
  <c r="BV295" s="1"/>
  <c r="AY295"/>
  <c r="BG295"/>
  <c r="BK295"/>
  <c r="BL295"/>
  <c r="BM295"/>
  <c r="BN295"/>
  <c r="BO295"/>
  <c r="BP295"/>
  <c r="BQ295"/>
  <c r="BR295"/>
  <c r="BU295"/>
  <c r="AN296"/>
  <c r="AO296"/>
  <c r="AP296"/>
  <c r="AQ296"/>
  <c r="AR296"/>
  <c r="AS296"/>
  <c r="AT296"/>
  <c r="AU296"/>
  <c r="AV296"/>
  <c r="BT296" s="1"/>
  <c r="AW296"/>
  <c r="BU296" s="1"/>
  <c r="AX296"/>
  <c r="BV296" s="1"/>
  <c r="AY296"/>
  <c r="BG296"/>
  <c r="BK296"/>
  <c r="BL296"/>
  <c r="BM296"/>
  <c r="BN296"/>
  <c r="BO296"/>
  <c r="BP296"/>
  <c r="BQ296"/>
  <c r="BR296"/>
  <c r="BG297"/>
  <c r="BK297"/>
  <c r="AN298"/>
  <c r="AO298"/>
  <c r="AP298"/>
  <c r="AQ298"/>
  <c r="BO298" s="1"/>
  <c r="AR298"/>
  <c r="BP298" s="1"/>
  <c r="AS298"/>
  <c r="AT298"/>
  <c r="BR298" s="1"/>
  <c r="AU298"/>
  <c r="AV298"/>
  <c r="BT298" s="1"/>
  <c r="AW298"/>
  <c r="BU298" s="1"/>
  <c r="AX298"/>
  <c r="BV298" s="1"/>
  <c r="AY298"/>
  <c r="BG298"/>
  <c r="BK298"/>
  <c r="BL298"/>
  <c r="BM298"/>
  <c r="BN298"/>
  <c r="BQ298"/>
  <c r="AN299"/>
  <c r="AO299"/>
  <c r="AP299"/>
  <c r="AQ299"/>
  <c r="AR299"/>
  <c r="AS299"/>
  <c r="AT299"/>
  <c r="AU299"/>
  <c r="AV299"/>
  <c r="BT299" s="1"/>
  <c r="AW299"/>
  <c r="BU299" s="1"/>
  <c r="AX299"/>
  <c r="BV299" s="1"/>
  <c r="AY299"/>
  <c r="BG299"/>
  <c r="BK299"/>
  <c r="BL299"/>
  <c r="BM299"/>
  <c r="BN299"/>
  <c r="BO299"/>
  <c r="BP299"/>
  <c r="BQ299"/>
  <c r="BR299"/>
  <c r="BG300"/>
  <c r="BK300"/>
  <c r="AN301"/>
  <c r="AO301"/>
  <c r="AP301"/>
  <c r="AQ301"/>
  <c r="AR301"/>
  <c r="AS301"/>
  <c r="AT301"/>
  <c r="AU301"/>
  <c r="AV301"/>
  <c r="BT301" s="1"/>
  <c r="AW301"/>
  <c r="AX301"/>
  <c r="BV301" s="1"/>
  <c r="AY301"/>
  <c r="BG301"/>
  <c r="BK301"/>
  <c r="BL301"/>
  <c r="BM301"/>
  <c r="BN301"/>
  <c r="BO301"/>
  <c r="BP301"/>
  <c r="BQ301"/>
  <c r="BR301"/>
  <c r="BU301"/>
  <c r="AN302"/>
  <c r="BL302" s="1"/>
  <c r="AO302"/>
  <c r="BM302" s="1"/>
  <c r="AP302"/>
  <c r="BN302" s="1"/>
  <c r="AQ302"/>
  <c r="BO302" s="1"/>
  <c r="AR302"/>
  <c r="BP302" s="1"/>
  <c r="AS302"/>
  <c r="BQ302" s="1"/>
  <c r="AT302"/>
  <c r="BR302" s="1"/>
  <c r="AU302"/>
  <c r="AV302"/>
  <c r="BT302" s="1"/>
  <c r="AW302"/>
  <c r="BU302" s="1"/>
  <c r="AY302"/>
  <c r="BG302"/>
  <c r="BK302"/>
  <c r="BG303"/>
  <c r="BK303"/>
  <c r="AN304"/>
  <c r="AO304"/>
  <c r="AP304"/>
  <c r="AQ304"/>
  <c r="AR304"/>
  <c r="AS304"/>
  <c r="AT304"/>
  <c r="AU304"/>
  <c r="AV304"/>
  <c r="BT304" s="1"/>
  <c r="AW304"/>
  <c r="AX304"/>
  <c r="BV304" s="1"/>
  <c r="AY304"/>
  <c r="BG304"/>
  <c r="BK304"/>
  <c r="BL304"/>
  <c r="BM304"/>
  <c r="BN304"/>
  <c r="BO304"/>
  <c r="BP304"/>
  <c r="BQ304"/>
  <c r="BR304"/>
  <c r="BU304"/>
  <c r="AN305"/>
  <c r="AO305"/>
  <c r="AP305"/>
  <c r="AQ305"/>
  <c r="AR305"/>
  <c r="AS305"/>
  <c r="AT305"/>
  <c r="AU305"/>
  <c r="AV305"/>
  <c r="BT305" s="1"/>
  <c r="AW305"/>
  <c r="BU305" s="1"/>
  <c r="AX305"/>
  <c r="BV305" s="1"/>
  <c r="AY305"/>
  <c r="BG305"/>
  <c r="BK305"/>
  <c r="BL305"/>
  <c r="BM305"/>
  <c r="BN305"/>
  <c r="BO305"/>
  <c r="BP305"/>
  <c r="BQ305"/>
  <c r="BR305"/>
  <c r="BG306"/>
  <c r="BK306"/>
  <c r="AN307"/>
  <c r="AO307"/>
  <c r="AP307"/>
  <c r="AQ307"/>
  <c r="AR307"/>
  <c r="AS307"/>
  <c r="AT307"/>
  <c r="AU307"/>
  <c r="AV307"/>
  <c r="BT307" s="1"/>
  <c r="AW307"/>
  <c r="AX307"/>
  <c r="BV307" s="1"/>
  <c r="AY307"/>
  <c r="BG307"/>
  <c r="BK307"/>
  <c r="BL307"/>
  <c r="BM307"/>
  <c r="BN307"/>
  <c r="BO307"/>
  <c r="BP307"/>
  <c r="BQ307"/>
  <c r="BR307"/>
  <c r="BU307"/>
  <c r="AN308"/>
  <c r="BL308" s="1"/>
  <c r="AO308"/>
  <c r="BM308" s="1"/>
  <c r="AP308"/>
  <c r="AQ308"/>
  <c r="BO308" s="1"/>
  <c r="AR308"/>
  <c r="BP308" s="1"/>
  <c r="AS308"/>
  <c r="BQ308" s="1"/>
  <c r="AT308"/>
  <c r="BR308" s="1"/>
  <c r="AU308"/>
  <c r="AV308"/>
  <c r="BT308" s="1"/>
  <c r="AW308"/>
  <c r="BU308" s="1"/>
  <c r="AX308"/>
  <c r="BV308" s="1"/>
  <c r="AY308"/>
  <c r="BG308"/>
  <c r="BK308"/>
  <c r="BN308"/>
  <c r="AN309"/>
  <c r="AO309"/>
  <c r="AP309"/>
  <c r="AQ309"/>
  <c r="AR309"/>
  <c r="AS309"/>
  <c r="AT309"/>
  <c r="AU309"/>
  <c r="AV309"/>
  <c r="BT309" s="1"/>
  <c r="AW309"/>
  <c r="AX309"/>
  <c r="BV309" s="1"/>
  <c r="AY309"/>
  <c r="BG309"/>
  <c r="BK309"/>
  <c r="BL309"/>
  <c r="BM309"/>
  <c r="BN309"/>
  <c r="BO309"/>
  <c r="BP309"/>
  <c r="BQ309"/>
  <c r="BR309"/>
  <c r="BU309"/>
  <c r="BG310"/>
  <c r="BK310"/>
  <c r="AN311"/>
  <c r="BL311" s="1"/>
  <c r="AO311"/>
  <c r="BM311" s="1"/>
  <c r="AP311"/>
  <c r="BN311" s="1"/>
  <c r="AQ311"/>
  <c r="BO311" s="1"/>
  <c r="AR311"/>
  <c r="BP311" s="1"/>
  <c r="AS311"/>
  <c r="BQ311" s="1"/>
  <c r="AT311"/>
  <c r="BR311" s="1"/>
  <c r="AU311"/>
  <c r="AV311"/>
  <c r="BT311" s="1"/>
  <c r="AW311"/>
  <c r="BU311" s="1"/>
  <c r="AX311"/>
  <c r="BV311" s="1"/>
  <c r="AY311"/>
  <c r="BG311"/>
  <c r="BK311"/>
  <c r="AN312"/>
  <c r="AO312"/>
  <c r="AP312"/>
  <c r="AQ312"/>
  <c r="AR312"/>
  <c r="AS312"/>
  <c r="AT312"/>
  <c r="AU312"/>
  <c r="AV312"/>
  <c r="BT312" s="1"/>
  <c r="AW312"/>
  <c r="AX312"/>
  <c r="BV312" s="1"/>
  <c r="AY312"/>
  <c r="BG312"/>
  <c r="BK312"/>
  <c r="BL312"/>
  <c r="BM312"/>
  <c r="BN312"/>
  <c r="BO312"/>
  <c r="BP312"/>
  <c r="BQ312"/>
  <c r="BR312"/>
  <c r="BU312"/>
  <c r="AN313"/>
  <c r="BL313" s="1"/>
  <c r="AO313"/>
  <c r="BM313" s="1"/>
  <c r="AP313"/>
  <c r="AQ313"/>
  <c r="BO313" s="1"/>
  <c r="AR313"/>
  <c r="BP313" s="1"/>
  <c r="AS313"/>
  <c r="BQ313" s="1"/>
  <c r="AT313"/>
  <c r="BR313" s="1"/>
  <c r="AU313"/>
  <c r="AV313"/>
  <c r="BT313" s="1"/>
  <c r="AW313"/>
  <c r="BU313" s="1"/>
  <c r="AX313"/>
  <c r="BV313" s="1"/>
  <c r="AY313"/>
  <c r="BG313"/>
  <c r="BK313"/>
  <c r="BN313"/>
  <c r="BG314"/>
  <c r="BK314"/>
  <c r="AN315"/>
  <c r="AO315"/>
  <c r="AP315"/>
  <c r="AQ315"/>
  <c r="AR315"/>
  <c r="AS315"/>
  <c r="AT315"/>
  <c r="AU315"/>
  <c r="AV315"/>
  <c r="BT315" s="1"/>
  <c r="AW315"/>
  <c r="AX315"/>
  <c r="BV315" s="1"/>
  <c r="AY315"/>
  <c r="BG315"/>
  <c r="BK315"/>
  <c r="BL315"/>
  <c r="BM315"/>
  <c r="BN315"/>
  <c r="BO315"/>
  <c r="BP315"/>
  <c r="BQ315"/>
  <c r="BR315"/>
  <c r="BU315"/>
  <c r="AN316"/>
  <c r="BL316" s="1"/>
  <c r="AO316"/>
  <c r="BM316" s="1"/>
  <c r="AP316"/>
  <c r="BN316" s="1"/>
  <c r="AQ316"/>
  <c r="BO316" s="1"/>
  <c r="AR316"/>
  <c r="BP316" s="1"/>
  <c r="AS316"/>
  <c r="BQ316" s="1"/>
  <c r="AT316"/>
  <c r="BR316" s="1"/>
  <c r="AU316"/>
  <c r="AV316"/>
  <c r="AW316"/>
  <c r="BU316" s="1"/>
  <c r="AX316"/>
  <c r="BV316" s="1"/>
  <c r="AY316"/>
  <c r="BG316"/>
  <c r="BK316"/>
  <c r="BT316"/>
  <c r="BG317"/>
  <c r="BK317"/>
  <c r="AN318"/>
  <c r="AO318"/>
  <c r="AP318"/>
  <c r="AQ318"/>
  <c r="AR318"/>
  <c r="AS318"/>
  <c r="AT318"/>
  <c r="AU318"/>
  <c r="AV318"/>
  <c r="BT318" s="1"/>
  <c r="AW318"/>
  <c r="AX318"/>
  <c r="BV318" s="1"/>
  <c r="AY318"/>
  <c r="BG318"/>
  <c r="BK318"/>
  <c r="BL318"/>
  <c r="BM318"/>
  <c r="BN318"/>
  <c r="BO318"/>
  <c r="BP318"/>
  <c r="BQ318"/>
  <c r="BR318"/>
  <c r="BU318"/>
  <c r="AN319"/>
  <c r="AO319"/>
  <c r="AP319"/>
  <c r="AQ319"/>
  <c r="AR319"/>
  <c r="AS319"/>
  <c r="AT319"/>
  <c r="AU319"/>
  <c r="AV319"/>
  <c r="BT319" s="1"/>
  <c r="AW319"/>
  <c r="BU319" s="1"/>
  <c r="AX319"/>
  <c r="BV319" s="1"/>
  <c r="AY319"/>
  <c r="BG319"/>
  <c r="BK319"/>
  <c r="BL319"/>
  <c r="BM319"/>
  <c r="BN319"/>
  <c r="BO319"/>
  <c r="BP319"/>
  <c r="BQ319"/>
  <c r="BR319"/>
  <c r="BG320"/>
  <c r="BK320"/>
  <c r="AN321"/>
  <c r="BL321" s="1"/>
  <c r="AO321"/>
  <c r="BM321" s="1"/>
  <c r="AP321"/>
  <c r="BN321" s="1"/>
  <c r="AQ321"/>
  <c r="BO321" s="1"/>
  <c r="AR321"/>
  <c r="BP321" s="1"/>
  <c r="AS321"/>
  <c r="BQ321" s="1"/>
  <c r="AT321"/>
  <c r="BR321" s="1"/>
  <c r="AU321"/>
  <c r="AV321"/>
  <c r="BT321" s="1"/>
  <c r="AW321"/>
  <c r="BU321" s="1"/>
  <c r="AX321"/>
  <c r="BV321" s="1"/>
  <c r="AY321"/>
  <c r="BG321"/>
  <c r="BK321"/>
  <c r="AN322"/>
  <c r="AO322"/>
  <c r="AP322"/>
  <c r="AQ322"/>
  <c r="AR322"/>
  <c r="AS322"/>
  <c r="AT322"/>
  <c r="AU322"/>
  <c r="AV322"/>
  <c r="BT322" s="1"/>
  <c r="AW322"/>
  <c r="BU322" s="1"/>
  <c r="AX322"/>
  <c r="BV322" s="1"/>
  <c r="AY322"/>
  <c r="BG322"/>
  <c r="BK322"/>
  <c r="BL322"/>
  <c r="BM322"/>
  <c r="BN322"/>
  <c r="BO322"/>
  <c r="BP322"/>
  <c r="BQ322"/>
  <c r="BR322"/>
  <c r="AN323"/>
  <c r="AO323"/>
  <c r="AP323"/>
  <c r="AQ323"/>
  <c r="AR323"/>
  <c r="AS323"/>
  <c r="AT323"/>
  <c r="AU323"/>
  <c r="AV323"/>
  <c r="BT323" s="1"/>
  <c r="AW323"/>
  <c r="AX323"/>
  <c r="BV323" s="1"/>
  <c r="AY323"/>
  <c r="BG323"/>
  <c r="BK323"/>
  <c r="BL323"/>
  <c r="BM323"/>
  <c r="BN323"/>
  <c r="BO323"/>
  <c r="BP323"/>
  <c r="BQ323"/>
  <c r="BR323"/>
  <c r="BU323"/>
  <c r="AN324"/>
  <c r="AO324"/>
  <c r="AP324"/>
  <c r="AQ324"/>
  <c r="AR324"/>
  <c r="AS324"/>
  <c r="AT324"/>
  <c r="AU324"/>
  <c r="AV324"/>
  <c r="BT324" s="1"/>
  <c r="AW324"/>
  <c r="BU324" s="1"/>
  <c r="AX324"/>
  <c r="BV324" s="1"/>
  <c r="AY324"/>
  <c r="BG324"/>
  <c r="BK324"/>
  <c r="BL324"/>
  <c r="BM324"/>
  <c r="BN324"/>
  <c r="BO324"/>
  <c r="BP324"/>
  <c r="BQ324"/>
  <c r="BR324"/>
  <c r="AN325"/>
  <c r="AO325"/>
  <c r="BM325" s="1"/>
  <c r="AP325"/>
  <c r="AQ325"/>
  <c r="BO325" s="1"/>
  <c r="AR325"/>
  <c r="AS325"/>
  <c r="BQ325" s="1"/>
  <c r="AT325"/>
  <c r="AU325"/>
  <c r="AV325"/>
  <c r="BT325" s="1"/>
  <c r="AW325"/>
  <c r="BU325" s="1"/>
  <c r="AX325"/>
  <c r="BV325" s="1"/>
  <c r="AY325"/>
  <c r="BG325"/>
  <c r="BK325"/>
  <c r="BL325"/>
  <c r="BN325"/>
  <c r="BP325"/>
  <c r="BR325"/>
  <c r="AN326"/>
  <c r="AO326"/>
  <c r="AP326"/>
  <c r="AQ326"/>
  <c r="AR326"/>
  <c r="AS326"/>
  <c r="AT326"/>
  <c r="AU326"/>
  <c r="AV326"/>
  <c r="BT326" s="1"/>
  <c r="AW326"/>
  <c r="BU326" s="1"/>
  <c r="AX326"/>
  <c r="BV326" s="1"/>
  <c r="AY326"/>
  <c r="BG326"/>
  <c r="BK326"/>
  <c r="BL326"/>
  <c r="BM326"/>
  <c r="BN326"/>
  <c r="BO326"/>
  <c r="BP326"/>
  <c r="BQ326"/>
  <c r="BR326"/>
  <c r="AN327"/>
  <c r="AO327"/>
  <c r="AP327"/>
  <c r="AQ327"/>
  <c r="AR327"/>
  <c r="AS327"/>
  <c r="AT327"/>
  <c r="AU327"/>
  <c r="AV327"/>
  <c r="BT327" s="1"/>
  <c r="AW327"/>
  <c r="AX327"/>
  <c r="BV327" s="1"/>
  <c r="AY327"/>
  <c r="BG327"/>
  <c r="BK327"/>
  <c r="BL327"/>
  <c r="BM327"/>
  <c r="BN327"/>
  <c r="BO327"/>
  <c r="BP327"/>
  <c r="BQ327"/>
  <c r="BR327"/>
  <c r="BU327"/>
  <c r="AN328"/>
  <c r="AO328"/>
  <c r="AP328"/>
  <c r="AQ328"/>
  <c r="AR328"/>
  <c r="AS328"/>
  <c r="AT328"/>
  <c r="AU328"/>
  <c r="AV328"/>
  <c r="BT328" s="1"/>
  <c r="AW328"/>
  <c r="BU328" s="1"/>
  <c r="AX328"/>
  <c r="BV328" s="1"/>
  <c r="AY328"/>
  <c r="BG328"/>
  <c r="BK328"/>
  <c r="BL328"/>
  <c r="BM328"/>
  <c r="BN328"/>
  <c r="BO328"/>
  <c r="BP328"/>
  <c r="BQ328"/>
  <c r="BR328"/>
  <c r="AN329"/>
  <c r="BL329" s="1"/>
  <c r="AO329"/>
  <c r="AP329"/>
  <c r="BN329" s="1"/>
  <c r="AQ329"/>
  <c r="BO329" s="1"/>
  <c r="AR329"/>
  <c r="BP329" s="1"/>
  <c r="AS329"/>
  <c r="BQ329" s="1"/>
  <c r="AT329"/>
  <c r="BR329" s="1"/>
  <c r="AV329"/>
  <c r="BT329" s="1"/>
  <c r="AW329"/>
  <c r="BU329" s="1"/>
  <c r="AX329"/>
  <c r="BV329" s="1"/>
  <c r="AY329"/>
  <c r="BG329"/>
  <c r="BK329"/>
  <c r="BM329"/>
  <c r="BG330"/>
  <c r="BK330"/>
  <c r="AN331"/>
  <c r="AO331"/>
  <c r="AP331"/>
  <c r="AQ331"/>
  <c r="AR331"/>
  <c r="AS331"/>
  <c r="AT331"/>
  <c r="AU331"/>
  <c r="AV331"/>
  <c r="BT331" s="1"/>
  <c r="AW331"/>
  <c r="AX331"/>
  <c r="BV331" s="1"/>
  <c r="AY331"/>
  <c r="BG331"/>
  <c r="BK331"/>
  <c r="BL331"/>
  <c r="BM331"/>
  <c r="BN331"/>
  <c r="BO331"/>
  <c r="BP331"/>
  <c r="BQ331"/>
  <c r="BR331"/>
  <c r="BU331"/>
  <c r="BG332"/>
  <c r="BK332"/>
  <c r="AN333"/>
  <c r="BL333" s="1"/>
  <c r="AO333"/>
  <c r="BM333" s="1"/>
  <c r="AP333"/>
  <c r="BN333" s="1"/>
  <c r="AQ333"/>
  <c r="BO333" s="1"/>
  <c r="AR333"/>
  <c r="BP333" s="1"/>
  <c r="AS333"/>
  <c r="BQ333" s="1"/>
  <c r="AT333"/>
  <c r="BR333" s="1"/>
  <c r="AU333"/>
  <c r="AV333"/>
  <c r="BT333" s="1"/>
  <c r="AW333"/>
  <c r="BU333" s="1"/>
  <c r="AX333"/>
  <c r="BV333" s="1"/>
  <c r="AY333"/>
  <c r="BG333"/>
  <c r="BK333"/>
  <c r="AN334"/>
  <c r="BL334" s="1"/>
  <c r="AO334"/>
  <c r="AP334"/>
  <c r="BN334" s="1"/>
  <c r="AQ334"/>
  <c r="BO334" s="1"/>
  <c r="AR334"/>
  <c r="BP334" s="1"/>
  <c r="AS334"/>
  <c r="BQ334" s="1"/>
  <c r="AT334"/>
  <c r="BR334" s="1"/>
  <c r="AV334"/>
  <c r="BT334" s="1"/>
  <c r="AW334"/>
  <c r="BU334" s="1"/>
  <c r="AX334"/>
  <c r="BV334" s="1"/>
  <c r="AY334"/>
  <c r="BG334"/>
  <c r="BK334"/>
  <c r="BM334"/>
  <c r="AN335"/>
  <c r="BL335" s="1"/>
  <c r="AO335"/>
  <c r="AP335"/>
  <c r="BN335" s="1"/>
  <c r="AQ335"/>
  <c r="BO335" s="1"/>
  <c r="AR335"/>
  <c r="BP335" s="1"/>
  <c r="AS335"/>
  <c r="BQ335" s="1"/>
  <c r="AT335"/>
  <c r="BR335" s="1"/>
  <c r="AV335"/>
  <c r="BT335" s="1"/>
  <c r="AW335"/>
  <c r="BU335" s="1"/>
  <c r="AX335"/>
  <c r="BV335" s="1"/>
  <c r="AY335"/>
  <c r="BG335"/>
  <c r="BK335"/>
  <c r="BM335"/>
  <c r="AN336"/>
  <c r="BL336" s="1"/>
  <c r="AO336"/>
  <c r="AP336"/>
  <c r="BN336" s="1"/>
  <c r="AQ336"/>
  <c r="BO336" s="1"/>
  <c r="AR336"/>
  <c r="BP336" s="1"/>
  <c r="AS336"/>
  <c r="BQ336" s="1"/>
  <c r="AT336"/>
  <c r="BR336" s="1"/>
  <c r="AV336"/>
  <c r="BT336" s="1"/>
  <c r="AW336"/>
  <c r="BU336" s="1"/>
  <c r="AX336"/>
  <c r="BV336" s="1"/>
  <c r="AY336"/>
  <c r="BG336"/>
  <c r="BK336"/>
  <c r="BM336"/>
  <c r="AN337"/>
  <c r="BL337" s="1"/>
  <c r="AO337"/>
  <c r="AP337"/>
  <c r="BN337" s="1"/>
  <c r="AQ337"/>
  <c r="BO337" s="1"/>
  <c r="AR337"/>
  <c r="BP337" s="1"/>
  <c r="AS337"/>
  <c r="BQ337" s="1"/>
  <c r="AT337"/>
  <c r="BR337" s="1"/>
  <c r="AV337"/>
  <c r="BT337" s="1"/>
  <c r="AW337"/>
  <c r="BU337" s="1"/>
  <c r="AX337"/>
  <c r="BV337" s="1"/>
  <c r="AY337"/>
  <c r="BG337"/>
  <c r="BK337"/>
  <c r="BM337"/>
  <c r="AN338"/>
  <c r="BL338" s="1"/>
  <c r="AO338"/>
  <c r="AP338"/>
  <c r="BN338" s="1"/>
  <c r="AQ338"/>
  <c r="BO338" s="1"/>
  <c r="AR338"/>
  <c r="BP338" s="1"/>
  <c r="AS338"/>
  <c r="BQ338" s="1"/>
  <c r="AT338"/>
  <c r="BR338" s="1"/>
  <c r="AV338"/>
  <c r="BT338" s="1"/>
  <c r="AW338"/>
  <c r="BU338" s="1"/>
  <c r="AX338"/>
  <c r="BV338" s="1"/>
  <c r="AY338"/>
  <c r="BG338"/>
  <c r="BK338"/>
  <c r="BM338"/>
  <c r="AN339"/>
  <c r="BL339" s="1"/>
  <c r="AO339"/>
  <c r="AP339"/>
  <c r="BN339" s="1"/>
  <c r="AQ339"/>
  <c r="BO339" s="1"/>
  <c r="AR339"/>
  <c r="BP339" s="1"/>
  <c r="AS339"/>
  <c r="BQ339" s="1"/>
  <c r="AT339"/>
  <c r="BR339" s="1"/>
  <c r="AV339"/>
  <c r="BT339" s="1"/>
  <c r="AW339"/>
  <c r="BU339" s="1"/>
  <c r="AX339"/>
  <c r="BV339" s="1"/>
  <c r="AY339"/>
  <c r="BG339"/>
  <c r="BK339"/>
  <c r="BM339"/>
  <c r="AN340"/>
  <c r="BL340" s="1"/>
  <c r="AO340"/>
  <c r="AP340"/>
  <c r="BN340" s="1"/>
  <c r="AQ340"/>
  <c r="BO340" s="1"/>
  <c r="AR340"/>
  <c r="BP340" s="1"/>
  <c r="AS340"/>
  <c r="BQ340" s="1"/>
  <c r="AT340"/>
  <c r="BR340" s="1"/>
  <c r="AV340"/>
  <c r="BT340" s="1"/>
  <c r="AW340"/>
  <c r="BU340" s="1"/>
  <c r="AX340"/>
  <c r="BV340" s="1"/>
  <c r="AY340"/>
  <c r="BG340"/>
  <c r="BK340"/>
  <c r="BM340"/>
  <c r="AN341"/>
  <c r="BL341" s="1"/>
  <c r="AO341"/>
  <c r="AP341"/>
  <c r="BN341" s="1"/>
  <c r="AQ341"/>
  <c r="BO341" s="1"/>
  <c r="AR341"/>
  <c r="BP341" s="1"/>
  <c r="AS341"/>
  <c r="BQ341" s="1"/>
  <c r="AT341"/>
  <c r="BR341" s="1"/>
  <c r="AV341"/>
  <c r="BT341" s="1"/>
  <c r="AW341"/>
  <c r="BU341" s="1"/>
  <c r="AX341"/>
  <c r="BV341" s="1"/>
  <c r="AY341"/>
  <c r="BG341"/>
  <c r="BK341"/>
  <c r="BM341"/>
  <c r="AN342"/>
  <c r="BL342" s="1"/>
  <c r="AO342"/>
  <c r="AP342"/>
  <c r="BN342" s="1"/>
  <c r="AQ342"/>
  <c r="BO342" s="1"/>
  <c r="AR342"/>
  <c r="BP342" s="1"/>
  <c r="AS342"/>
  <c r="BQ342" s="1"/>
  <c r="AT342"/>
  <c r="BR342" s="1"/>
  <c r="AV342"/>
  <c r="BT342" s="1"/>
  <c r="AW342"/>
  <c r="BU342" s="1"/>
  <c r="AX342"/>
  <c r="BV342" s="1"/>
  <c r="AY342"/>
  <c r="BG342"/>
  <c r="BK342"/>
  <c r="BM342"/>
  <c r="AN343"/>
  <c r="BL343" s="1"/>
  <c r="AO343"/>
  <c r="AP343"/>
  <c r="BN343" s="1"/>
  <c r="AQ343"/>
  <c r="BO343" s="1"/>
  <c r="AR343"/>
  <c r="BP343" s="1"/>
  <c r="AS343"/>
  <c r="BQ343" s="1"/>
  <c r="AT343"/>
  <c r="BR343" s="1"/>
  <c r="AV343"/>
  <c r="BT343" s="1"/>
  <c r="AW343"/>
  <c r="BU343" s="1"/>
  <c r="AX343"/>
  <c r="BV343" s="1"/>
  <c r="AY343"/>
  <c r="BG343"/>
  <c r="BK343"/>
  <c r="BM343"/>
  <c r="AN344"/>
  <c r="BL344" s="1"/>
  <c r="AO344"/>
  <c r="AP344"/>
  <c r="BN344" s="1"/>
  <c r="AQ344"/>
  <c r="BO344" s="1"/>
  <c r="AR344"/>
  <c r="BP344" s="1"/>
  <c r="AS344"/>
  <c r="BQ344" s="1"/>
  <c r="AT344"/>
  <c r="BR344" s="1"/>
  <c r="AV344"/>
  <c r="BT344" s="1"/>
  <c r="AW344"/>
  <c r="BU344" s="1"/>
  <c r="AX344"/>
  <c r="BV344" s="1"/>
  <c r="AY344"/>
  <c r="BG344"/>
  <c r="BK344"/>
  <c r="BM344"/>
  <c r="AN345"/>
  <c r="BL345" s="1"/>
  <c r="AO345"/>
  <c r="AP345"/>
  <c r="BN345" s="1"/>
  <c r="AQ345"/>
  <c r="BO345" s="1"/>
  <c r="AR345"/>
  <c r="BP345" s="1"/>
  <c r="AS345"/>
  <c r="BQ345" s="1"/>
  <c r="AT345"/>
  <c r="BR345" s="1"/>
  <c r="AV345"/>
  <c r="BT345" s="1"/>
  <c r="AW345"/>
  <c r="BU345" s="1"/>
  <c r="AX345"/>
  <c r="BV345" s="1"/>
  <c r="AY345"/>
  <c r="BG345"/>
  <c r="BK345"/>
  <c r="BM345"/>
  <c r="AN346"/>
  <c r="BL346" s="1"/>
  <c r="AO346"/>
  <c r="AP346"/>
  <c r="BN346" s="1"/>
  <c r="AQ346"/>
  <c r="BO346" s="1"/>
  <c r="AR346"/>
  <c r="BP346" s="1"/>
  <c r="AS346"/>
  <c r="BQ346" s="1"/>
  <c r="AT346"/>
  <c r="BR346" s="1"/>
  <c r="AV346"/>
  <c r="BT346" s="1"/>
  <c r="AW346"/>
  <c r="BU346" s="1"/>
  <c r="AX346"/>
  <c r="BV346" s="1"/>
  <c r="AY346"/>
  <c r="BG346"/>
  <c r="BK346"/>
  <c r="BM346"/>
  <c r="AN347"/>
  <c r="BL347" s="1"/>
  <c r="AO347"/>
  <c r="AP347"/>
  <c r="BN347" s="1"/>
  <c r="AQ347"/>
  <c r="BO347" s="1"/>
  <c r="AR347"/>
  <c r="BP347" s="1"/>
  <c r="AS347"/>
  <c r="BQ347" s="1"/>
  <c r="AT347"/>
  <c r="BR347" s="1"/>
  <c r="AV347"/>
  <c r="BT347" s="1"/>
  <c r="AW347"/>
  <c r="BU347" s="1"/>
  <c r="AX347"/>
  <c r="BV347" s="1"/>
  <c r="AY347"/>
  <c r="BG347"/>
  <c r="BK347"/>
  <c r="BM347"/>
  <c r="AN348"/>
  <c r="AO348"/>
  <c r="AP348"/>
  <c r="AQ348"/>
  <c r="AR348"/>
  <c r="AS348"/>
  <c r="AV348"/>
  <c r="BT348" s="1"/>
  <c r="AW348"/>
  <c r="BU348" s="1"/>
  <c r="AX348"/>
  <c r="BV348" s="1"/>
  <c r="AY348"/>
  <c r="BG348"/>
  <c r="BK348"/>
  <c r="BL348"/>
  <c r="BM348"/>
  <c r="BN348"/>
  <c r="BO348"/>
  <c r="BP348"/>
  <c r="BQ348"/>
  <c r="AN349"/>
  <c r="BL349" s="1"/>
  <c r="AO349"/>
  <c r="AP349"/>
  <c r="BN349" s="1"/>
  <c r="AQ349"/>
  <c r="BO349" s="1"/>
  <c r="AR349"/>
  <c r="BP349" s="1"/>
  <c r="AS349"/>
  <c r="BQ349" s="1"/>
  <c r="AT349"/>
  <c r="BR349" s="1"/>
  <c r="AV349"/>
  <c r="BT349" s="1"/>
  <c r="AW349"/>
  <c r="BU349" s="1"/>
  <c r="AX349"/>
  <c r="BV349" s="1"/>
  <c r="AY349"/>
  <c r="BG349"/>
  <c r="BK349"/>
  <c r="BM349"/>
  <c r="AN350"/>
  <c r="BL350" s="1"/>
  <c r="AO350"/>
  <c r="AP350"/>
  <c r="BN350" s="1"/>
  <c r="AQ350"/>
  <c r="BO350" s="1"/>
  <c r="AR350"/>
  <c r="BP350" s="1"/>
  <c r="AS350"/>
  <c r="BQ350" s="1"/>
  <c r="AT350"/>
  <c r="BR350" s="1"/>
  <c r="AV350"/>
  <c r="BT350" s="1"/>
  <c r="AW350"/>
  <c r="AX350"/>
  <c r="BV350" s="1"/>
  <c r="AY350"/>
  <c r="BG350"/>
  <c r="BK350"/>
  <c r="BM350"/>
  <c r="BU350"/>
  <c r="AN351"/>
  <c r="BL351" s="1"/>
  <c r="AO351"/>
  <c r="AP351"/>
  <c r="BN351" s="1"/>
  <c r="AQ351"/>
  <c r="BO351" s="1"/>
  <c r="AR351"/>
  <c r="BP351" s="1"/>
  <c r="AS351"/>
  <c r="BQ351" s="1"/>
  <c r="AT351"/>
  <c r="BR351" s="1"/>
  <c r="AV351"/>
  <c r="BT351" s="1"/>
  <c r="AW351"/>
  <c r="BU351" s="1"/>
  <c r="AX351"/>
  <c r="BV351" s="1"/>
  <c r="AY351"/>
  <c r="BG351"/>
  <c r="BK351"/>
  <c r="BM351"/>
  <c r="AN352"/>
  <c r="AO352"/>
  <c r="AP352"/>
  <c r="AQ352"/>
  <c r="AR352"/>
  <c r="AS352"/>
  <c r="AV352"/>
  <c r="BT352" s="1"/>
  <c r="AW352"/>
  <c r="BU352" s="1"/>
  <c r="AX352"/>
  <c r="BV352" s="1"/>
  <c r="AY352"/>
  <c r="BG352"/>
  <c r="BK352"/>
  <c r="BL352"/>
  <c r="BM352"/>
  <c r="BN352"/>
  <c r="BO352"/>
  <c r="BP352"/>
  <c r="BQ352"/>
  <c r="AN353"/>
  <c r="BL353" s="1"/>
  <c r="AO353"/>
  <c r="AP353"/>
  <c r="BN353" s="1"/>
  <c r="AQ353"/>
  <c r="BO353" s="1"/>
  <c r="AR353"/>
  <c r="BP353" s="1"/>
  <c r="AS353"/>
  <c r="BQ353" s="1"/>
  <c r="AT353"/>
  <c r="BR353" s="1"/>
  <c r="AV353"/>
  <c r="BT353" s="1"/>
  <c r="AW353"/>
  <c r="BU353" s="1"/>
  <c r="AX353"/>
  <c r="BV353" s="1"/>
  <c r="AY353"/>
  <c r="BG353"/>
  <c r="BK353"/>
  <c r="BM353"/>
  <c r="AN354"/>
  <c r="BL354" s="1"/>
  <c r="AO354"/>
  <c r="AP354"/>
  <c r="BN354" s="1"/>
  <c r="AQ354"/>
  <c r="BO354" s="1"/>
  <c r="AR354"/>
  <c r="BP354" s="1"/>
  <c r="AS354"/>
  <c r="BQ354" s="1"/>
  <c r="AT354"/>
  <c r="BR354" s="1"/>
  <c r="AV354"/>
  <c r="BT354" s="1"/>
  <c r="AW354"/>
  <c r="BU354" s="1"/>
  <c r="AX354"/>
  <c r="BV354" s="1"/>
  <c r="AY354"/>
  <c r="BG354"/>
  <c r="BK354"/>
  <c r="BM354"/>
  <c r="AN355"/>
  <c r="BL355" s="1"/>
  <c r="AO355"/>
  <c r="AP355"/>
  <c r="BN355" s="1"/>
  <c r="AQ355"/>
  <c r="BO355" s="1"/>
  <c r="AR355"/>
  <c r="BP355" s="1"/>
  <c r="AS355"/>
  <c r="BQ355" s="1"/>
  <c r="AT355"/>
  <c r="BR355" s="1"/>
  <c r="AV355"/>
  <c r="BT355" s="1"/>
  <c r="AW355"/>
  <c r="BU355" s="1"/>
  <c r="AX355"/>
  <c r="BV355" s="1"/>
  <c r="AY355"/>
  <c r="BG355"/>
  <c r="BK355"/>
  <c r="BM355"/>
  <c r="AN356"/>
  <c r="BL356" s="1"/>
  <c r="AO356"/>
  <c r="AP356"/>
  <c r="BN356" s="1"/>
  <c r="AQ356"/>
  <c r="BO356" s="1"/>
  <c r="AR356"/>
  <c r="BP356" s="1"/>
  <c r="AS356"/>
  <c r="BQ356" s="1"/>
  <c r="AT356"/>
  <c r="BR356" s="1"/>
  <c r="AV356"/>
  <c r="BT356" s="1"/>
  <c r="AW356"/>
  <c r="BU356" s="1"/>
  <c r="AX356"/>
  <c r="BV356" s="1"/>
  <c r="AY356"/>
  <c r="BG356"/>
  <c r="BK356"/>
  <c r="BM356"/>
  <c r="AN357"/>
  <c r="BL357" s="1"/>
  <c r="AO357"/>
  <c r="AP357"/>
  <c r="BN357" s="1"/>
  <c r="AQ357"/>
  <c r="BO357" s="1"/>
  <c r="AR357"/>
  <c r="BP357" s="1"/>
  <c r="AS357"/>
  <c r="BQ357" s="1"/>
  <c r="AT357"/>
  <c r="BR357" s="1"/>
  <c r="AV357"/>
  <c r="BT357" s="1"/>
  <c r="AW357"/>
  <c r="BU357" s="1"/>
  <c r="AX357"/>
  <c r="BV357" s="1"/>
  <c r="AY357"/>
  <c r="BG357"/>
  <c r="BK357"/>
  <c r="BM357"/>
  <c r="AN358"/>
  <c r="BL358" s="1"/>
  <c r="AO358"/>
  <c r="AP358"/>
  <c r="BN358" s="1"/>
  <c r="AQ358"/>
  <c r="BO358" s="1"/>
  <c r="AR358"/>
  <c r="BP358" s="1"/>
  <c r="AS358"/>
  <c r="BQ358" s="1"/>
  <c r="AT358"/>
  <c r="BR358" s="1"/>
  <c r="AV358"/>
  <c r="BT358" s="1"/>
  <c r="AW358"/>
  <c r="AX358"/>
  <c r="BV358" s="1"/>
  <c r="AY358"/>
  <c r="BG358"/>
  <c r="BK358"/>
  <c r="BM358"/>
  <c r="BU358"/>
  <c r="AN359"/>
  <c r="BL359" s="1"/>
  <c r="AO359"/>
  <c r="AP359"/>
  <c r="BN359" s="1"/>
  <c r="AQ359"/>
  <c r="BO359" s="1"/>
  <c r="AR359"/>
  <c r="BP359" s="1"/>
  <c r="AS359"/>
  <c r="BQ359" s="1"/>
  <c r="AT359"/>
  <c r="BR359" s="1"/>
  <c r="AV359"/>
  <c r="BT359" s="1"/>
  <c r="AW359"/>
  <c r="BU359" s="1"/>
  <c r="AX359"/>
  <c r="BV359" s="1"/>
  <c r="AY359"/>
  <c r="BG359"/>
  <c r="BK359"/>
  <c r="BM359"/>
  <c r="AN360"/>
  <c r="BL360" s="1"/>
  <c r="AO360"/>
  <c r="AP360"/>
  <c r="BN360" s="1"/>
  <c r="AQ360"/>
  <c r="BO360" s="1"/>
  <c r="AR360"/>
  <c r="BP360" s="1"/>
  <c r="AS360"/>
  <c r="BQ360" s="1"/>
  <c r="AT360"/>
  <c r="BR360" s="1"/>
  <c r="AV360"/>
  <c r="BT360" s="1"/>
  <c r="AW360"/>
  <c r="AX360"/>
  <c r="BV360" s="1"/>
  <c r="AY360"/>
  <c r="BG360"/>
  <c r="BK360"/>
  <c r="BM360"/>
  <c r="BU360"/>
  <c r="AN361"/>
  <c r="BL361" s="1"/>
  <c r="AO361"/>
  <c r="AP361"/>
  <c r="BN361" s="1"/>
  <c r="AQ361"/>
  <c r="BO361" s="1"/>
  <c r="AR361"/>
  <c r="BP361" s="1"/>
  <c r="AS361"/>
  <c r="BQ361" s="1"/>
  <c r="AT361"/>
  <c r="BR361" s="1"/>
  <c r="AV361"/>
  <c r="BT361" s="1"/>
  <c r="AW361"/>
  <c r="BU361" s="1"/>
  <c r="AX361"/>
  <c r="BV361" s="1"/>
  <c r="AY361"/>
  <c r="BG361"/>
  <c r="BK361"/>
  <c r="BM361"/>
  <c r="AN362"/>
  <c r="BL362" s="1"/>
  <c r="AO362"/>
  <c r="AP362"/>
  <c r="BN362" s="1"/>
  <c r="AQ362"/>
  <c r="BO362" s="1"/>
  <c r="AR362"/>
  <c r="BP362" s="1"/>
  <c r="AS362"/>
  <c r="BQ362" s="1"/>
  <c r="AT362"/>
  <c r="BR362" s="1"/>
  <c r="AV362"/>
  <c r="BT362" s="1"/>
  <c r="AW362"/>
  <c r="BU362" s="1"/>
  <c r="AX362"/>
  <c r="BV362" s="1"/>
  <c r="AY362"/>
  <c r="BG362"/>
  <c r="BK362"/>
  <c r="BM362"/>
  <c r="AN363"/>
  <c r="BL363" s="1"/>
  <c r="AO363"/>
  <c r="AP363"/>
  <c r="BN363" s="1"/>
  <c r="AQ363"/>
  <c r="BO363" s="1"/>
  <c r="AR363"/>
  <c r="BP363" s="1"/>
  <c r="AS363"/>
  <c r="BQ363" s="1"/>
  <c r="AT363"/>
  <c r="BR363" s="1"/>
  <c r="AV363"/>
  <c r="BT363" s="1"/>
  <c r="AW363"/>
  <c r="BU363" s="1"/>
  <c r="AX363"/>
  <c r="BV363" s="1"/>
  <c r="AY363"/>
  <c r="BG363"/>
  <c r="BK363"/>
  <c r="BM363"/>
  <c r="AN364"/>
  <c r="BL364" s="1"/>
  <c r="AO364"/>
  <c r="AP364"/>
  <c r="BN364" s="1"/>
  <c r="AQ364"/>
  <c r="BO364" s="1"/>
  <c r="AR364"/>
  <c r="BP364" s="1"/>
  <c r="AS364"/>
  <c r="BQ364" s="1"/>
  <c r="AT364"/>
  <c r="BR364" s="1"/>
  <c r="AV364"/>
  <c r="BT364" s="1"/>
  <c r="AW364"/>
  <c r="BU364" s="1"/>
  <c r="AX364"/>
  <c r="BV364" s="1"/>
  <c r="AY364"/>
  <c r="BG364"/>
  <c r="BK364"/>
  <c r="BM364"/>
  <c r="AN365"/>
  <c r="BL365" s="1"/>
  <c r="AO365"/>
  <c r="AP365"/>
  <c r="BN365" s="1"/>
  <c r="AQ365"/>
  <c r="BO365" s="1"/>
  <c r="AR365"/>
  <c r="BP365" s="1"/>
  <c r="AS365"/>
  <c r="BQ365" s="1"/>
  <c r="AT365"/>
  <c r="BR365" s="1"/>
  <c r="AV365"/>
  <c r="BT365" s="1"/>
  <c r="AW365"/>
  <c r="BU365" s="1"/>
  <c r="AX365"/>
  <c r="BV365" s="1"/>
  <c r="AY365"/>
  <c r="BG365"/>
  <c r="BK365"/>
  <c r="BM365"/>
  <c r="AN366"/>
  <c r="BL366" s="1"/>
  <c r="AO366"/>
  <c r="AP366"/>
  <c r="BN366" s="1"/>
  <c r="AQ366"/>
  <c r="BO366" s="1"/>
  <c r="AR366"/>
  <c r="BP366" s="1"/>
  <c r="AS366"/>
  <c r="BQ366" s="1"/>
  <c r="AT366"/>
  <c r="BR366" s="1"/>
  <c r="AV366"/>
  <c r="BT366" s="1"/>
  <c r="AW366"/>
  <c r="AX366"/>
  <c r="BV366" s="1"/>
  <c r="AY366"/>
  <c r="BG366"/>
  <c r="BK366"/>
  <c r="BM366"/>
  <c r="BU366"/>
  <c r="AN367"/>
  <c r="BL367" s="1"/>
  <c r="AO367"/>
  <c r="AP367"/>
  <c r="BN367" s="1"/>
  <c r="AQ367"/>
  <c r="BO367" s="1"/>
  <c r="AR367"/>
  <c r="BP367" s="1"/>
  <c r="AS367"/>
  <c r="BQ367" s="1"/>
  <c r="AT367"/>
  <c r="BR367" s="1"/>
  <c r="AV367"/>
  <c r="BT367" s="1"/>
  <c r="AW367"/>
  <c r="BU367" s="1"/>
  <c r="AX367"/>
  <c r="BV367" s="1"/>
  <c r="AY367"/>
  <c r="BG367"/>
  <c r="BK367"/>
  <c r="BM367"/>
  <c r="AN368"/>
  <c r="BL368" s="1"/>
  <c r="AO368"/>
  <c r="AP368"/>
  <c r="BN368" s="1"/>
  <c r="AQ368"/>
  <c r="BO368" s="1"/>
  <c r="AR368"/>
  <c r="BP368" s="1"/>
  <c r="AS368"/>
  <c r="BQ368" s="1"/>
  <c r="AT368"/>
  <c r="BR368" s="1"/>
  <c r="AV368"/>
  <c r="BT368" s="1"/>
  <c r="AW368"/>
  <c r="AX368"/>
  <c r="BV368" s="1"/>
  <c r="AY368"/>
  <c r="BG368"/>
  <c r="BK368"/>
  <c r="BM368"/>
  <c r="BU368"/>
  <c r="AN369"/>
  <c r="BL369" s="1"/>
  <c r="AO369"/>
  <c r="AP369"/>
  <c r="BN369" s="1"/>
  <c r="AQ369"/>
  <c r="BO369" s="1"/>
  <c r="AR369"/>
  <c r="BP369" s="1"/>
  <c r="AS369"/>
  <c r="BQ369" s="1"/>
  <c r="AT369"/>
  <c r="BR369" s="1"/>
  <c r="AV369"/>
  <c r="BT369" s="1"/>
  <c r="AW369"/>
  <c r="BU369" s="1"/>
  <c r="AX369"/>
  <c r="BV369" s="1"/>
  <c r="AY369"/>
  <c r="BG369"/>
  <c r="BK369"/>
  <c r="BM369"/>
  <c r="AN370"/>
  <c r="AO370"/>
  <c r="AP370"/>
  <c r="AQ370"/>
  <c r="AR370"/>
  <c r="AS370"/>
  <c r="AV370"/>
  <c r="BT370" s="1"/>
  <c r="AW370"/>
  <c r="BU370" s="1"/>
  <c r="AX370"/>
  <c r="BV370" s="1"/>
  <c r="AY370"/>
  <c r="BG370"/>
  <c r="BK370"/>
  <c r="BL370"/>
  <c r="BM370"/>
  <c r="BN370"/>
  <c r="BO370"/>
  <c r="BP370"/>
  <c r="BQ370"/>
  <c r="AN371"/>
  <c r="BL371" s="1"/>
  <c r="AO371"/>
  <c r="AP371"/>
  <c r="BN371" s="1"/>
  <c r="AQ371"/>
  <c r="BO371" s="1"/>
  <c r="AR371"/>
  <c r="BP371" s="1"/>
  <c r="AS371"/>
  <c r="BQ371" s="1"/>
  <c r="AT371"/>
  <c r="BR371" s="1"/>
  <c r="AV371"/>
  <c r="BT371" s="1"/>
  <c r="AW371"/>
  <c r="BU371" s="1"/>
  <c r="AX371"/>
  <c r="BV371" s="1"/>
  <c r="AY371"/>
  <c r="BG371"/>
  <c r="BK371"/>
  <c r="BM371"/>
  <c r="AN372"/>
  <c r="BL372" s="1"/>
  <c r="AO372"/>
  <c r="AP372"/>
  <c r="BN372" s="1"/>
  <c r="AQ372"/>
  <c r="BO372" s="1"/>
  <c r="AR372"/>
  <c r="BP372" s="1"/>
  <c r="AS372"/>
  <c r="BQ372" s="1"/>
  <c r="AT372"/>
  <c r="BR372" s="1"/>
  <c r="AV372"/>
  <c r="BT372" s="1"/>
  <c r="AW372"/>
  <c r="AX372"/>
  <c r="BV372" s="1"/>
  <c r="AY372"/>
  <c r="BG372"/>
  <c r="BK372"/>
  <c r="BM372"/>
  <c r="BU372"/>
  <c r="AN373"/>
  <c r="BL373" s="1"/>
  <c r="AO373"/>
  <c r="AP373"/>
  <c r="BN373" s="1"/>
  <c r="AQ373"/>
  <c r="BO373" s="1"/>
  <c r="AR373"/>
  <c r="BP373" s="1"/>
  <c r="AS373"/>
  <c r="BQ373" s="1"/>
  <c r="AT373"/>
  <c r="BR373" s="1"/>
  <c r="AV373"/>
  <c r="BT373" s="1"/>
  <c r="AW373"/>
  <c r="BU373" s="1"/>
  <c r="AX373"/>
  <c r="BV373" s="1"/>
  <c r="AY373"/>
  <c r="BG373"/>
  <c r="BK373"/>
  <c r="BM373"/>
  <c r="AN374"/>
  <c r="BL374" s="1"/>
  <c r="AO374"/>
  <c r="AP374"/>
  <c r="BN374" s="1"/>
  <c r="AQ374"/>
  <c r="BO374" s="1"/>
  <c r="AR374"/>
  <c r="BP374" s="1"/>
  <c r="AS374"/>
  <c r="BQ374" s="1"/>
  <c r="AT374"/>
  <c r="BR374" s="1"/>
  <c r="AV374"/>
  <c r="BT374" s="1"/>
  <c r="AW374"/>
  <c r="BU374" s="1"/>
  <c r="AX374"/>
  <c r="BV374" s="1"/>
  <c r="AY374"/>
  <c r="BG374"/>
  <c r="BK374"/>
  <c r="BM374"/>
  <c r="AN375"/>
  <c r="BL375" s="1"/>
  <c r="AO375"/>
  <c r="AP375"/>
  <c r="BN375" s="1"/>
  <c r="AQ375"/>
  <c r="BO375" s="1"/>
  <c r="AR375"/>
  <c r="BP375" s="1"/>
  <c r="AS375"/>
  <c r="BQ375" s="1"/>
  <c r="AT375"/>
  <c r="BR375" s="1"/>
  <c r="AV375"/>
  <c r="BT375" s="1"/>
  <c r="AW375"/>
  <c r="BU375" s="1"/>
  <c r="AX375"/>
  <c r="BV375" s="1"/>
  <c r="AY375"/>
  <c r="BG375"/>
  <c r="BK375"/>
  <c r="BM375"/>
  <c r="AN376"/>
  <c r="BL376" s="1"/>
  <c r="AO376"/>
  <c r="AP376"/>
  <c r="BN376" s="1"/>
  <c r="AQ376"/>
  <c r="BO376" s="1"/>
  <c r="AR376"/>
  <c r="BP376" s="1"/>
  <c r="AS376"/>
  <c r="BQ376" s="1"/>
  <c r="AT376"/>
  <c r="BR376" s="1"/>
  <c r="AV376"/>
  <c r="BT376" s="1"/>
  <c r="AW376"/>
  <c r="AX376"/>
  <c r="BV376" s="1"/>
  <c r="AY376"/>
  <c r="BG376"/>
  <c r="BK376"/>
  <c r="BM376"/>
  <c r="BU376"/>
  <c r="AN377"/>
  <c r="BL377" s="1"/>
  <c r="AO377"/>
  <c r="AP377"/>
  <c r="BN377" s="1"/>
  <c r="AQ377"/>
  <c r="BO377" s="1"/>
  <c r="AR377"/>
  <c r="BP377" s="1"/>
  <c r="AS377"/>
  <c r="BQ377" s="1"/>
  <c r="AT377"/>
  <c r="BR377" s="1"/>
  <c r="AV377"/>
  <c r="BT377" s="1"/>
  <c r="AW377"/>
  <c r="BU377" s="1"/>
  <c r="AX377"/>
  <c r="BV377" s="1"/>
  <c r="AY377"/>
  <c r="BG377"/>
  <c r="BK377"/>
  <c r="BM377"/>
  <c r="AN378"/>
  <c r="BL378" s="1"/>
  <c r="AO378"/>
  <c r="AP378"/>
  <c r="BN378" s="1"/>
  <c r="AQ378"/>
  <c r="BO378" s="1"/>
  <c r="AR378"/>
  <c r="BP378" s="1"/>
  <c r="AS378"/>
  <c r="BQ378" s="1"/>
  <c r="AT378"/>
  <c r="BR378" s="1"/>
  <c r="AV378"/>
  <c r="BT378" s="1"/>
  <c r="AW378"/>
  <c r="AX378"/>
  <c r="BV378" s="1"/>
  <c r="AY378"/>
  <c r="BG378"/>
  <c r="BK378"/>
  <c r="BM378"/>
  <c r="BU378"/>
  <c r="AN379"/>
  <c r="BL379" s="1"/>
  <c r="AO379"/>
  <c r="AP379"/>
  <c r="BN379" s="1"/>
  <c r="AQ379"/>
  <c r="BO379" s="1"/>
  <c r="AR379"/>
  <c r="BP379" s="1"/>
  <c r="AS379"/>
  <c r="BQ379" s="1"/>
  <c r="AT379"/>
  <c r="BR379" s="1"/>
  <c r="AV379"/>
  <c r="BT379" s="1"/>
  <c r="AW379"/>
  <c r="BU379" s="1"/>
  <c r="AX379"/>
  <c r="BV379" s="1"/>
  <c r="AY379"/>
  <c r="BG379"/>
  <c r="BK379"/>
  <c r="BM379"/>
  <c r="AN380"/>
  <c r="BL380" s="1"/>
  <c r="AO380"/>
  <c r="AP380"/>
  <c r="BN380" s="1"/>
  <c r="AQ380"/>
  <c r="BO380" s="1"/>
  <c r="AR380"/>
  <c r="BP380" s="1"/>
  <c r="AS380"/>
  <c r="BQ380" s="1"/>
  <c r="AT380"/>
  <c r="BR380" s="1"/>
  <c r="AV380"/>
  <c r="BT380" s="1"/>
  <c r="AW380"/>
  <c r="AX380"/>
  <c r="BV380" s="1"/>
  <c r="AY380"/>
  <c r="BG380"/>
  <c r="BK380"/>
  <c r="BM380"/>
  <c r="BU380"/>
  <c r="AN381"/>
  <c r="BL381" s="1"/>
  <c r="AO381"/>
  <c r="AP381"/>
  <c r="BN381" s="1"/>
  <c r="AQ381"/>
  <c r="BO381" s="1"/>
  <c r="AR381"/>
  <c r="BP381" s="1"/>
  <c r="AS381"/>
  <c r="BQ381" s="1"/>
  <c r="AT381"/>
  <c r="BR381" s="1"/>
  <c r="AV381"/>
  <c r="BT381" s="1"/>
  <c r="AW381"/>
  <c r="BU381" s="1"/>
  <c r="AX381"/>
  <c r="BV381" s="1"/>
  <c r="AY381"/>
  <c r="BG381"/>
  <c r="BK381"/>
  <c r="BM381"/>
  <c r="AN382"/>
  <c r="BL382" s="1"/>
  <c r="AO382"/>
  <c r="AP382"/>
  <c r="BN382" s="1"/>
  <c r="AQ382"/>
  <c r="BO382" s="1"/>
  <c r="AR382"/>
  <c r="BP382" s="1"/>
  <c r="AS382"/>
  <c r="BQ382" s="1"/>
  <c r="AT382"/>
  <c r="BR382" s="1"/>
  <c r="AV382"/>
  <c r="BT382" s="1"/>
  <c r="AW382"/>
  <c r="BU382" s="1"/>
  <c r="AX382"/>
  <c r="BV382" s="1"/>
  <c r="AY382"/>
  <c r="BG382"/>
  <c r="BK382"/>
  <c r="BM382"/>
  <c r="AN383"/>
  <c r="BL383" s="1"/>
  <c r="AO383"/>
  <c r="AP383"/>
  <c r="BN383" s="1"/>
  <c r="AQ383"/>
  <c r="BO383" s="1"/>
  <c r="AR383"/>
  <c r="BP383" s="1"/>
  <c r="AS383"/>
  <c r="BQ383" s="1"/>
  <c r="AT383"/>
  <c r="BR383" s="1"/>
  <c r="AV383"/>
  <c r="BT383" s="1"/>
  <c r="AW383"/>
  <c r="BU383" s="1"/>
  <c r="AX383"/>
  <c r="BV383" s="1"/>
  <c r="AY383"/>
  <c r="BG383"/>
  <c r="BK383"/>
  <c r="BM383"/>
  <c r="AN384"/>
  <c r="AO384"/>
  <c r="AP384"/>
  <c r="AQ384"/>
  <c r="AR384"/>
  <c r="AS384"/>
  <c r="AV384"/>
  <c r="BT384" s="1"/>
  <c r="AW384"/>
  <c r="BU384" s="1"/>
  <c r="AX384"/>
  <c r="BV384" s="1"/>
  <c r="AY384"/>
  <c r="BG384"/>
  <c r="BK384"/>
  <c r="BL384"/>
  <c r="BM384"/>
  <c r="BN384"/>
  <c r="BO384"/>
  <c r="BP384"/>
  <c r="BQ384"/>
  <c r="AN385"/>
  <c r="BL385" s="1"/>
  <c r="AO385"/>
  <c r="AP385"/>
  <c r="BN385" s="1"/>
  <c r="AQ385"/>
  <c r="BO385" s="1"/>
  <c r="AR385"/>
  <c r="BP385" s="1"/>
  <c r="AS385"/>
  <c r="BQ385" s="1"/>
  <c r="AT385"/>
  <c r="BR385" s="1"/>
  <c r="AV385"/>
  <c r="BT385" s="1"/>
  <c r="AW385"/>
  <c r="BU385" s="1"/>
  <c r="AX385"/>
  <c r="BV385" s="1"/>
  <c r="AY385"/>
  <c r="BG385"/>
  <c r="BK385"/>
  <c r="BM385"/>
  <c r="AN386"/>
  <c r="BL386" s="1"/>
  <c r="AO386"/>
  <c r="AP386"/>
  <c r="BN386" s="1"/>
  <c r="AQ386"/>
  <c r="BO386" s="1"/>
  <c r="AR386"/>
  <c r="BP386" s="1"/>
  <c r="AS386"/>
  <c r="BQ386" s="1"/>
  <c r="AT386"/>
  <c r="BR386" s="1"/>
  <c r="AV386"/>
  <c r="BT386" s="1"/>
  <c r="AW386"/>
  <c r="BU386" s="1"/>
  <c r="AX386"/>
  <c r="BV386" s="1"/>
  <c r="AY386"/>
  <c r="BG386"/>
  <c r="BK386"/>
  <c r="BM386"/>
  <c r="AN387"/>
  <c r="BL387" s="1"/>
  <c r="AO387"/>
  <c r="AP387"/>
  <c r="BN387" s="1"/>
  <c r="AQ387"/>
  <c r="BO387" s="1"/>
  <c r="AR387"/>
  <c r="BP387" s="1"/>
  <c r="AS387"/>
  <c r="BQ387" s="1"/>
  <c r="AT387"/>
  <c r="BR387" s="1"/>
  <c r="AV387"/>
  <c r="BT387" s="1"/>
  <c r="AW387"/>
  <c r="BU387" s="1"/>
  <c r="AX387"/>
  <c r="BV387" s="1"/>
  <c r="AY387"/>
  <c r="BG387"/>
  <c r="BK387"/>
  <c r="BM387"/>
  <c r="AN388"/>
  <c r="BL388" s="1"/>
  <c r="AO388"/>
  <c r="AP388"/>
  <c r="BN388" s="1"/>
  <c r="AQ388"/>
  <c r="BO388" s="1"/>
  <c r="AR388"/>
  <c r="BP388" s="1"/>
  <c r="AS388"/>
  <c r="BQ388" s="1"/>
  <c r="AT388"/>
  <c r="BR388" s="1"/>
  <c r="AV388"/>
  <c r="BT388" s="1"/>
  <c r="AW388"/>
  <c r="AX388"/>
  <c r="BV388" s="1"/>
  <c r="AY388"/>
  <c r="BG388"/>
  <c r="BK388"/>
  <c r="BM388"/>
  <c r="BU388"/>
  <c r="AN389"/>
  <c r="BL389" s="1"/>
  <c r="AO389"/>
  <c r="AP389"/>
  <c r="BN389" s="1"/>
  <c r="AQ389"/>
  <c r="BO389" s="1"/>
  <c r="AR389"/>
  <c r="BP389" s="1"/>
  <c r="AS389"/>
  <c r="BQ389" s="1"/>
  <c r="AT389"/>
  <c r="BR389" s="1"/>
  <c r="AV389"/>
  <c r="BT389" s="1"/>
  <c r="AW389"/>
  <c r="BU389" s="1"/>
  <c r="AX389"/>
  <c r="BV389" s="1"/>
  <c r="AY389"/>
  <c r="BG389"/>
  <c r="BK389"/>
  <c r="BM389"/>
  <c r="AN390"/>
  <c r="BL390" s="1"/>
  <c r="AO390"/>
  <c r="AP390"/>
  <c r="BN390" s="1"/>
  <c r="AQ390"/>
  <c r="BO390" s="1"/>
  <c r="AR390"/>
  <c r="BP390" s="1"/>
  <c r="AS390"/>
  <c r="BQ390" s="1"/>
  <c r="AT390"/>
  <c r="BR390" s="1"/>
  <c r="AV390"/>
  <c r="BT390" s="1"/>
  <c r="AW390"/>
  <c r="AX390"/>
  <c r="BV390" s="1"/>
  <c r="AY390"/>
  <c r="BG390"/>
  <c r="BK390"/>
  <c r="BM390"/>
  <c r="BU390"/>
  <c r="AN391"/>
  <c r="BL391" s="1"/>
  <c r="AO391"/>
  <c r="AP391"/>
  <c r="BN391" s="1"/>
  <c r="AQ391"/>
  <c r="BO391" s="1"/>
  <c r="AR391"/>
  <c r="BP391" s="1"/>
  <c r="AS391"/>
  <c r="BQ391" s="1"/>
  <c r="AT391"/>
  <c r="BR391" s="1"/>
  <c r="AV391"/>
  <c r="BT391" s="1"/>
  <c r="AW391"/>
  <c r="BU391" s="1"/>
  <c r="AX391"/>
  <c r="BV391" s="1"/>
  <c r="AY391"/>
  <c r="BG391"/>
  <c r="BK391"/>
  <c r="BM391"/>
  <c r="AN392"/>
  <c r="BL392" s="1"/>
  <c r="AO392"/>
  <c r="AP392"/>
  <c r="BN392" s="1"/>
  <c r="AQ392"/>
  <c r="BO392" s="1"/>
  <c r="AR392"/>
  <c r="BP392" s="1"/>
  <c r="AS392"/>
  <c r="BQ392" s="1"/>
  <c r="AT392"/>
  <c r="BR392" s="1"/>
  <c r="AV392"/>
  <c r="BT392" s="1"/>
  <c r="AW392"/>
  <c r="BU392" s="1"/>
  <c r="AX392"/>
  <c r="BV392" s="1"/>
  <c r="AY392"/>
  <c r="BG392"/>
  <c r="BK392"/>
  <c r="BM392"/>
  <c r="AN393"/>
  <c r="BL393" s="1"/>
  <c r="AO393"/>
  <c r="AP393"/>
  <c r="BN393" s="1"/>
  <c r="AQ393"/>
  <c r="BO393" s="1"/>
  <c r="AR393"/>
  <c r="BP393" s="1"/>
  <c r="AS393"/>
  <c r="BQ393" s="1"/>
  <c r="AT393"/>
  <c r="BR393" s="1"/>
  <c r="AV393"/>
  <c r="BT393" s="1"/>
  <c r="AW393"/>
  <c r="BU393" s="1"/>
  <c r="AX393"/>
  <c r="BV393" s="1"/>
  <c r="AY393"/>
  <c r="BG393"/>
  <c r="BK393"/>
  <c r="BM393"/>
  <c r="AN394"/>
  <c r="BL394" s="1"/>
  <c r="AO394"/>
  <c r="AP394"/>
  <c r="BN394" s="1"/>
  <c r="AQ394"/>
  <c r="BO394" s="1"/>
  <c r="AR394"/>
  <c r="BP394" s="1"/>
  <c r="AS394"/>
  <c r="BQ394" s="1"/>
  <c r="AT394"/>
  <c r="BR394" s="1"/>
  <c r="AV394"/>
  <c r="BT394" s="1"/>
  <c r="AW394"/>
  <c r="AX394"/>
  <c r="BV394" s="1"/>
  <c r="AY394"/>
  <c r="BG394"/>
  <c r="BK394"/>
  <c r="BM394"/>
  <c r="BU394"/>
  <c r="AN395"/>
  <c r="BL395" s="1"/>
  <c r="AO395"/>
  <c r="AP395"/>
  <c r="BN395" s="1"/>
  <c r="AQ395"/>
  <c r="BO395" s="1"/>
  <c r="AR395"/>
  <c r="BP395" s="1"/>
  <c r="AS395"/>
  <c r="BQ395" s="1"/>
  <c r="AT395"/>
  <c r="BR395" s="1"/>
  <c r="AV395"/>
  <c r="BT395" s="1"/>
  <c r="AW395"/>
  <c r="BU395" s="1"/>
  <c r="AX395"/>
  <c r="BV395" s="1"/>
  <c r="AY395"/>
  <c r="BG395"/>
  <c r="BK395"/>
  <c r="BM395"/>
  <c r="AN396"/>
  <c r="BL396" s="1"/>
  <c r="AO396"/>
  <c r="AP396"/>
  <c r="BN396" s="1"/>
  <c r="AQ396"/>
  <c r="BO396" s="1"/>
  <c r="AR396"/>
  <c r="BP396" s="1"/>
  <c r="AS396"/>
  <c r="BQ396" s="1"/>
  <c r="AT396"/>
  <c r="BR396" s="1"/>
  <c r="AV396"/>
  <c r="BT396" s="1"/>
  <c r="AW396"/>
  <c r="AX396"/>
  <c r="BV396" s="1"/>
  <c r="AY396"/>
  <c r="BG396"/>
  <c r="BK396"/>
  <c r="BM396"/>
  <c r="BU396"/>
  <c r="AN397"/>
  <c r="BL397" s="1"/>
  <c r="AO397"/>
  <c r="AP397"/>
  <c r="BN397" s="1"/>
  <c r="AQ397"/>
  <c r="BO397" s="1"/>
  <c r="AR397"/>
  <c r="BP397" s="1"/>
  <c r="AS397"/>
  <c r="BQ397" s="1"/>
  <c r="AT397"/>
  <c r="BR397" s="1"/>
  <c r="AV397"/>
  <c r="BT397" s="1"/>
  <c r="AW397"/>
  <c r="BU397" s="1"/>
  <c r="AX397"/>
  <c r="BV397" s="1"/>
  <c r="AY397"/>
  <c r="BG397"/>
  <c r="BK397"/>
  <c r="BM397"/>
  <c r="AN398"/>
  <c r="BL398" s="1"/>
  <c r="AO398"/>
  <c r="AP398"/>
  <c r="BN398" s="1"/>
  <c r="AQ398"/>
  <c r="BO398" s="1"/>
  <c r="AR398"/>
  <c r="BP398" s="1"/>
  <c r="AS398"/>
  <c r="BQ398" s="1"/>
  <c r="AT398"/>
  <c r="BR398" s="1"/>
  <c r="AV398"/>
  <c r="BT398" s="1"/>
  <c r="AW398"/>
  <c r="AX398"/>
  <c r="BV398" s="1"/>
  <c r="AY398"/>
  <c r="BG398"/>
  <c r="BK398"/>
  <c r="BM398"/>
  <c r="BU398"/>
  <c r="AN399"/>
  <c r="BL399" s="1"/>
  <c r="AO399"/>
  <c r="AP399"/>
  <c r="BN399" s="1"/>
  <c r="AQ399"/>
  <c r="BO399" s="1"/>
  <c r="AR399"/>
  <c r="BP399" s="1"/>
  <c r="AS399"/>
  <c r="BQ399" s="1"/>
  <c r="AT399"/>
  <c r="BR399" s="1"/>
  <c r="AV399"/>
  <c r="BT399" s="1"/>
  <c r="AW399"/>
  <c r="BU399" s="1"/>
  <c r="AX399"/>
  <c r="BV399" s="1"/>
  <c r="AY399"/>
  <c r="BG399"/>
  <c r="BK399"/>
  <c r="BM399"/>
  <c r="AN400"/>
  <c r="BL400" s="1"/>
  <c r="AO400"/>
  <c r="AP400"/>
  <c r="BN400" s="1"/>
  <c r="AQ400"/>
  <c r="BO400" s="1"/>
  <c r="AR400"/>
  <c r="BP400" s="1"/>
  <c r="AS400"/>
  <c r="BQ400" s="1"/>
  <c r="AT400"/>
  <c r="BR400" s="1"/>
  <c r="AV400"/>
  <c r="BT400" s="1"/>
  <c r="AW400"/>
  <c r="BU400" s="1"/>
  <c r="AX400"/>
  <c r="BV400" s="1"/>
  <c r="AY400"/>
  <c r="BG400"/>
  <c r="BK400"/>
  <c r="BM400"/>
  <c r="AN401"/>
  <c r="BL401" s="1"/>
  <c r="AO401"/>
  <c r="AP401"/>
  <c r="BN401" s="1"/>
  <c r="AQ401"/>
  <c r="BO401" s="1"/>
  <c r="AR401"/>
  <c r="BP401" s="1"/>
  <c r="AS401"/>
  <c r="BQ401" s="1"/>
  <c r="AT401"/>
  <c r="BR401" s="1"/>
  <c r="AV401"/>
  <c r="BT401" s="1"/>
  <c r="AW401"/>
  <c r="BU401" s="1"/>
  <c r="AX401"/>
  <c r="BV401" s="1"/>
  <c r="AY401"/>
  <c r="BG401"/>
  <c r="BK401"/>
  <c r="BM401"/>
  <c r="AN402"/>
  <c r="BL402" s="1"/>
  <c r="AO402"/>
  <c r="AP402"/>
  <c r="BN402" s="1"/>
  <c r="AQ402"/>
  <c r="BO402" s="1"/>
  <c r="AR402"/>
  <c r="BP402" s="1"/>
  <c r="AS402"/>
  <c r="BQ402" s="1"/>
  <c r="AT402"/>
  <c r="BR402" s="1"/>
  <c r="AV402"/>
  <c r="BT402" s="1"/>
  <c r="AW402"/>
  <c r="AX402"/>
  <c r="BV402" s="1"/>
  <c r="AY402"/>
  <c r="BG402"/>
  <c r="BK402"/>
  <c r="BM402"/>
  <c r="BU402"/>
  <c r="AN403"/>
  <c r="BL403" s="1"/>
  <c r="AO403"/>
  <c r="AP403"/>
  <c r="BN403" s="1"/>
  <c r="AQ403"/>
  <c r="BO403" s="1"/>
  <c r="AR403"/>
  <c r="BP403" s="1"/>
  <c r="AS403"/>
  <c r="BQ403" s="1"/>
  <c r="AT403"/>
  <c r="BR403" s="1"/>
  <c r="AV403"/>
  <c r="BT403" s="1"/>
  <c r="AW403"/>
  <c r="BU403" s="1"/>
  <c r="AX403"/>
  <c r="BV403" s="1"/>
  <c r="AY403"/>
  <c r="BG403"/>
  <c r="BK403"/>
  <c r="BM403"/>
  <c r="AN404"/>
  <c r="BL404" s="1"/>
  <c r="AO404"/>
  <c r="AP404"/>
  <c r="BN404" s="1"/>
  <c r="AQ404"/>
  <c r="BO404" s="1"/>
  <c r="AR404"/>
  <c r="BP404" s="1"/>
  <c r="AS404"/>
  <c r="BQ404" s="1"/>
  <c r="AT404"/>
  <c r="BR404" s="1"/>
  <c r="AV404"/>
  <c r="BT404" s="1"/>
  <c r="AW404"/>
  <c r="AX404"/>
  <c r="BV404" s="1"/>
  <c r="AY404"/>
  <c r="BG404"/>
  <c r="BK404"/>
  <c r="BM404"/>
  <c r="BU404"/>
  <c r="AN405"/>
  <c r="BL405" s="1"/>
  <c r="AO405"/>
  <c r="AP405"/>
  <c r="BN405" s="1"/>
  <c r="AQ405"/>
  <c r="BO405" s="1"/>
  <c r="AR405"/>
  <c r="BP405" s="1"/>
  <c r="AS405"/>
  <c r="BQ405" s="1"/>
  <c r="AT405"/>
  <c r="BR405" s="1"/>
  <c r="AV405"/>
  <c r="BT405" s="1"/>
  <c r="AW405"/>
  <c r="BU405" s="1"/>
  <c r="AX405"/>
  <c r="BV405" s="1"/>
  <c r="AY405"/>
  <c r="BG405"/>
  <c r="BK405"/>
  <c r="BM405"/>
  <c r="AN406"/>
  <c r="BL406" s="1"/>
  <c r="AO406"/>
  <c r="AP406"/>
  <c r="BN406" s="1"/>
  <c r="AQ406"/>
  <c r="BO406" s="1"/>
  <c r="AR406"/>
  <c r="BP406" s="1"/>
  <c r="AS406"/>
  <c r="BQ406" s="1"/>
  <c r="AT406"/>
  <c r="BR406" s="1"/>
  <c r="AV406"/>
  <c r="BT406" s="1"/>
  <c r="AW406"/>
  <c r="AX406"/>
  <c r="BV406" s="1"/>
  <c r="AY406"/>
  <c r="BG406"/>
  <c r="BK406"/>
  <c r="BM406"/>
  <c r="BU406"/>
  <c r="AN407"/>
  <c r="BL407" s="1"/>
  <c r="AO407"/>
  <c r="AP407"/>
  <c r="BN407" s="1"/>
  <c r="AQ407"/>
  <c r="BO407" s="1"/>
  <c r="AR407"/>
  <c r="BP407" s="1"/>
  <c r="AS407"/>
  <c r="BQ407" s="1"/>
  <c r="AT407"/>
  <c r="BR407" s="1"/>
  <c r="AV407"/>
  <c r="BT407" s="1"/>
  <c r="AW407"/>
  <c r="BU407" s="1"/>
  <c r="AX407"/>
  <c r="BV407" s="1"/>
  <c r="AY407"/>
  <c r="BG407"/>
  <c r="BK407"/>
  <c r="BM407"/>
  <c r="AN408"/>
  <c r="BL408" s="1"/>
  <c r="AO408"/>
  <c r="AP408"/>
  <c r="BN408" s="1"/>
  <c r="AQ408"/>
  <c r="BO408" s="1"/>
  <c r="AR408"/>
  <c r="BP408" s="1"/>
  <c r="AS408"/>
  <c r="BQ408" s="1"/>
  <c r="AT408"/>
  <c r="BR408" s="1"/>
  <c r="AV408"/>
  <c r="BT408" s="1"/>
  <c r="AW408"/>
  <c r="BU408" s="1"/>
  <c r="AX408"/>
  <c r="BV408" s="1"/>
  <c r="AY408"/>
  <c r="BG408"/>
  <c r="BK408"/>
  <c r="BM408"/>
  <c r="AN409"/>
  <c r="AO409"/>
  <c r="AP409"/>
  <c r="AQ409"/>
  <c r="AR409"/>
  <c r="AS409"/>
  <c r="AV409"/>
  <c r="AW409"/>
  <c r="BU409" s="1"/>
  <c r="AX409"/>
  <c r="BV409" s="1"/>
  <c r="AY409"/>
  <c r="BG409"/>
  <c r="BK409"/>
  <c r="BL409"/>
  <c r="BM409"/>
  <c r="BN409"/>
  <c r="BO409"/>
  <c r="BP409"/>
  <c r="BQ409"/>
  <c r="BT409"/>
  <c r="AN410"/>
  <c r="AO410"/>
  <c r="AP410"/>
  <c r="AQ410"/>
  <c r="AR410"/>
  <c r="AS410"/>
  <c r="AV410"/>
  <c r="BT410" s="1"/>
  <c r="AW410"/>
  <c r="BU410" s="1"/>
  <c r="AX410"/>
  <c r="BV410" s="1"/>
  <c r="AY410"/>
  <c r="BG410"/>
  <c r="BK410"/>
  <c r="BL410"/>
  <c r="BM410"/>
  <c r="BN410"/>
  <c r="BO410"/>
  <c r="BP410"/>
  <c r="BQ410"/>
  <c r="AN411"/>
  <c r="BL411" s="1"/>
  <c r="AO411"/>
  <c r="AP411"/>
  <c r="BN411" s="1"/>
  <c r="AQ411"/>
  <c r="BO411" s="1"/>
  <c r="AR411"/>
  <c r="BP411" s="1"/>
  <c r="AS411"/>
  <c r="BQ411" s="1"/>
  <c r="AT411"/>
  <c r="BR411" s="1"/>
  <c r="AV411"/>
  <c r="BT411" s="1"/>
  <c r="AW411"/>
  <c r="BU411" s="1"/>
  <c r="AX411"/>
  <c r="BV411" s="1"/>
  <c r="AY411"/>
  <c r="BG411"/>
  <c r="BK411"/>
  <c r="BM411"/>
  <c r="AN412"/>
  <c r="BL412" s="1"/>
  <c r="AO412"/>
  <c r="AP412"/>
  <c r="BN412" s="1"/>
  <c r="AQ412"/>
  <c r="BO412" s="1"/>
  <c r="AR412"/>
  <c r="BP412" s="1"/>
  <c r="AS412"/>
  <c r="BQ412" s="1"/>
  <c r="AT412"/>
  <c r="BR412" s="1"/>
  <c r="AV412"/>
  <c r="BT412" s="1"/>
  <c r="AW412"/>
  <c r="BU412" s="1"/>
  <c r="AX412"/>
  <c r="BV412" s="1"/>
  <c r="AY412"/>
  <c r="BG412"/>
  <c r="BK412"/>
  <c r="BM412"/>
  <c r="AN413"/>
  <c r="BL413" s="1"/>
  <c r="AO413"/>
  <c r="AP413"/>
  <c r="BN413" s="1"/>
  <c r="AQ413"/>
  <c r="BO413" s="1"/>
  <c r="AR413"/>
  <c r="BP413" s="1"/>
  <c r="AS413"/>
  <c r="BQ413" s="1"/>
  <c r="AT413"/>
  <c r="BR413" s="1"/>
  <c r="AV413"/>
  <c r="BT413" s="1"/>
  <c r="AW413"/>
  <c r="BU413" s="1"/>
  <c r="AX413"/>
  <c r="BV413" s="1"/>
  <c r="AY413"/>
  <c r="BG413"/>
  <c r="BK413"/>
  <c r="BM413"/>
  <c r="AN414"/>
  <c r="BL414" s="1"/>
  <c r="AO414"/>
  <c r="AP414"/>
  <c r="BN414" s="1"/>
  <c r="AQ414"/>
  <c r="BO414" s="1"/>
  <c r="AR414"/>
  <c r="BP414" s="1"/>
  <c r="AS414"/>
  <c r="BQ414" s="1"/>
  <c r="AT414"/>
  <c r="BR414" s="1"/>
  <c r="AV414"/>
  <c r="BT414" s="1"/>
  <c r="AW414"/>
  <c r="AX414"/>
  <c r="BV414" s="1"/>
  <c r="AY414"/>
  <c r="BG414"/>
  <c r="BK414"/>
  <c r="BM414"/>
  <c r="BU414"/>
  <c r="AN415"/>
  <c r="BL415" s="1"/>
  <c r="AO415"/>
  <c r="AP415"/>
  <c r="BN415" s="1"/>
  <c r="AQ415"/>
  <c r="BO415" s="1"/>
  <c r="AR415"/>
  <c r="BP415" s="1"/>
  <c r="AS415"/>
  <c r="BQ415" s="1"/>
  <c r="AT415"/>
  <c r="BR415" s="1"/>
  <c r="AV415"/>
  <c r="BT415" s="1"/>
  <c r="AW415"/>
  <c r="BU415" s="1"/>
  <c r="AX415"/>
  <c r="BV415" s="1"/>
  <c r="AY415"/>
  <c r="BG415"/>
  <c r="BK415"/>
  <c r="BM415"/>
  <c r="AN416"/>
  <c r="BL416" s="1"/>
  <c r="AO416"/>
  <c r="AP416"/>
  <c r="BN416" s="1"/>
  <c r="AQ416"/>
  <c r="BO416" s="1"/>
  <c r="AR416"/>
  <c r="BP416" s="1"/>
  <c r="AS416"/>
  <c r="BQ416" s="1"/>
  <c r="AT416"/>
  <c r="BR416" s="1"/>
  <c r="AV416"/>
  <c r="BT416" s="1"/>
  <c r="AW416"/>
  <c r="AX416"/>
  <c r="BV416" s="1"/>
  <c r="AY416"/>
  <c r="BG416"/>
  <c r="BK416"/>
  <c r="BM416"/>
  <c r="BU416"/>
  <c r="AN417"/>
  <c r="BL417" s="1"/>
  <c r="AO417"/>
  <c r="AP417"/>
  <c r="BN417" s="1"/>
  <c r="AQ417"/>
  <c r="BO417" s="1"/>
  <c r="AR417"/>
  <c r="BP417" s="1"/>
  <c r="AS417"/>
  <c r="BQ417" s="1"/>
  <c r="AT417"/>
  <c r="BR417" s="1"/>
  <c r="AV417"/>
  <c r="BT417" s="1"/>
  <c r="AW417"/>
  <c r="BU417" s="1"/>
  <c r="AX417"/>
  <c r="BV417" s="1"/>
  <c r="AY417"/>
  <c r="BG417"/>
  <c r="BK417"/>
  <c r="BM417"/>
  <c r="AN418"/>
  <c r="BL418" s="1"/>
  <c r="AO418"/>
  <c r="AP418"/>
  <c r="BN418" s="1"/>
  <c r="AQ418"/>
  <c r="BO418" s="1"/>
  <c r="AR418"/>
  <c r="BP418" s="1"/>
  <c r="AS418"/>
  <c r="BQ418" s="1"/>
  <c r="AT418"/>
  <c r="BR418" s="1"/>
  <c r="AV418"/>
  <c r="BT418" s="1"/>
  <c r="AW418"/>
  <c r="AX418"/>
  <c r="BV418" s="1"/>
  <c r="AY418"/>
  <c r="BG418"/>
  <c r="BK418"/>
  <c r="BM418"/>
  <c r="BU418"/>
  <c r="AN419"/>
  <c r="BL419" s="1"/>
  <c r="AO419"/>
  <c r="AP419"/>
  <c r="BN419" s="1"/>
  <c r="AQ419"/>
  <c r="BO419" s="1"/>
  <c r="AR419"/>
  <c r="BP419" s="1"/>
  <c r="AS419"/>
  <c r="BQ419" s="1"/>
  <c r="AT419"/>
  <c r="BR419" s="1"/>
  <c r="AV419"/>
  <c r="BT419" s="1"/>
  <c r="AW419"/>
  <c r="BU419" s="1"/>
  <c r="AX419"/>
  <c r="BV419" s="1"/>
  <c r="AY419"/>
  <c r="BG419"/>
  <c r="BK419"/>
  <c r="BM419"/>
  <c r="AN420"/>
  <c r="BL420" s="1"/>
  <c r="AO420"/>
  <c r="AP420"/>
  <c r="BN420" s="1"/>
  <c r="AQ420"/>
  <c r="BO420" s="1"/>
  <c r="AR420"/>
  <c r="BP420" s="1"/>
  <c r="AS420"/>
  <c r="BQ420" s="1"/>
  <c r="AT420"/>
  <c r="BR420" s="1"/>
  <c r="AV420"/>
  <c r="BT420" s="1"/>
  <c r="AW420"/>
  <c r="BU420" s="1"/>
  <c r="AX420"/>
  <c r="BV420" s="1"/>
  <c r="AY420"/>
  <c r="BG420"/>
  <c r="BK420"/>
  <c r="BM420"/>
  <c r="AN421"/>
  <c r="BL421" s="1"/>
  <c r="AO421"/>
  <c r="AP421"/>
  <c r="BN421" s="1"/>
  <c r="AQ421"/>
  <c r="BO421" s="1"/>
  <c r="AR421"/>
  <c r="BP421" s="1"/>
  <c r="AS421"/>
  <c r="BQ421" s="1"/>
  <c r="AT421"/>
  <c r="BR421" s="1"/>
  <c r="AV421"/>
  <c r="BT421" s="1"/>
  <c r="AW421"/>
  <c r="BU421" s="1"/>
  <c r="AX421"/>
  <c r="BV421" s="1"/>
  <c r="AY421"/>
  <c r="BG421"/>
  <c r="BK421"/>
  <c r="BM421"/>
  <c r="AN422"/>
  <c r="AO422"/>
  <c r="AP422"/>
  <c r="AQ422"/>
  <c r="AR422"/>
  <c r="AS422"/>
  <c r="AV422"/>
  <c r="BT422" s="1"/>
  <c r="AW422"/>
  <c r="BU422" s="1"/>
  <c r="AX422"/>
  <c r="BV422" s="1"/>
  <c r="AY422"/>
  <c r="BG422"/>
  <c r="BK422"/>
  <c r="BL422"/>
  <c r="BM422"/>
  <c r="BN422"/>
  <c r="BO422"/>
  <c r="BP422"/>
  <c r="BQ422"/>
  <c r="AN423"/>
  <c r="BL423" s="1"/>
  <c r="AO423"/>
  <c r="AP423"/>
  <c r="BN423" s="1"/>
  <c r="AQ423"/>
  <c r="BO423" s="1"/>
  <c r="AR423"/>
  <c r="BP423" s="1"/>
  <c r="AS423"/>
  <c r="BQ423" s="1"/>
  <c r="AT423"/>
  <c r="BR423" s="1"/>
  <c r="AV423"/>
  <c r="BT423" s="1"/>
  <c r="AW423"/>
  <c r="BU423" s="1"/>
  <c r="AX423"/>
  <c r="BV423" s="1"/>
  <c r="AY423"/>
  <c r="BG423"/>
  <c r="BK423"/>
  <c r="BM423"/>
  <c r="AN424"/>
  <c r="BL424" s="1"/>
  <c r="AO424"/>
  <c r="AP424"/>
  <c r="BN424" s="1"/>
  <c r="AQ424"/>
  <c r="BO424" s="1"/>
  <c r="AR424"/>
  <c r="BP424" s="1"/>
  <c r="AS424"/>
  <c r="BQ424" s="1"/>
  <c r="AT424"/>
  <c r="BR424" s="1"/>
  <c r="AV424"/>
  <c r="BT424" s="1"/>
  <c r="AW424"/>
  <c r="AX424"/>
  <c r="BV424" s="1"/>
  <c r="AY424"/>
  <c r="BG424"/>
  <c r="BK424"/>
  <c r="BM424"/>
  <c r="BU424"/>
  <c r="AN425"/>
  <c r="BL425" s="1"/>
  <c r="AO425"/>
  <c r="AP425"/>
  <c r="BN425" s="1"/>
  <c r="AQ425"/>
  <c r="BO425" s="1"/>
  <c r="AR425"/>
  <c r="BP425" s="1"/>
  <c r="AS425"/>
  <c r="BQ425" s="1"/>
  <c r="AT425"/>
  <c r="BR425" s="1"/>
  <c r="AV425"/>
  <c r="BT425" s="1"/>
  <c r="AW425"/>
  <c r="BU425" s="1"/>
  <c r="AX425"/>
  <c r="BV425" s="1"/>
  <c r="AY425"/>
  <c r="BG425"/>
  <c r="BK425"/>
  <c r="BM425"/>
  <c r="AN426"/>
  <c r="BL426" s="1"/>
  <c r="AO426"/>
  <c r="AP426"/>
  <c r="BN426" s="1"/>
  <c r="AQ426"/>
  <c r="BO426" s="1"/>
  <c r="AR426"/>
  <c r="BP426" s="1"/>
  <c r="AS426"/>
  <c r="BQ426" s="1"/>
  <c r="AT426"/>
  <c r="BR426" s="1"/>
  <c r="AV426"/>
  <c r="BT426" s="1"/>
  <c r="AW426"/>
  <c r="AX426"/>
  <c r="BV426" s="1"/>
  <c r="AY426"/>
  <c r="BG426"/>
  <c r="BK426"/>
  <c r="BM426"/>
  <c r="BU426"/>
  <c r="AN427"/>
  <c r="BL427" s="1"/>
  <c r="AO427"/>
  <c r="AP427"/>
  <c r="BN427" s="1"/>
  <c r="AQ427"/>
  <c r="BO427" s="1"/>
  <c r="AR427"/>
  <c r="BP427" s="1"/>
  <c r="AS427"/>
  <c r="BQ427" s="1"/>
  <c r="AT427"/>
  <c r="BR427" s="1"/>
  <c r="AV427"/>
  <c r="BT427" s="1"/>
  <c r="AW427"/>
  <c r="BU427" s="1"/>
  <c r="AX427"/>
  <c r="BV427" s="1"/>
  <c r="AY427"/>
  <c r="BG427"/>
  <c r="BK427"/>
  <c r="BM427"/>
  <c r="AN428"/>
  <c r="BL428" s="1"/>
  <c r="AO428"/>
  <c r="AP428"/>
  <c r="BN428" s="1"/>
  <c r="AQ428"/>
  <c r="BO428" s="1"/>
  <c r="AR428"/>
  <c r="BP428" s="1"/>
  <c r="AS428"/>
  <c r="BQ428" s="1"/>
  <c r="AT428"/>
  <c r="BR428" s="1"/>
  <c r="AV428"/>
  <c r="BT428" s="1"/>
  <c r="AW428"/>
  <c r="AX428"/>
  <c r="BV428" s="1"/>
  <c r="AY428"/>
  <c r="BG428"/>
  <c r="BK428"/>
  <c r="BM428"/>
  <c r="BU428"/>
  <c r="AN429"/>
  <c r="BL429" s="1"/>
  <c r="AO429"/>
  <c r="AP429"/>
  <c r="BN429" s="1"/>
  <c r="AQ429"/>
  <c r="BO429" s="1"/>
  <c r="AR429"/>
  <c r="BP429" s="1"/>
  <c r="AS429"/>
  <c r="BQ429" s="1"/>
  <c r="AT429"/>
  <c r="BR429" s="1"/>
  <c r="AV429"/>
  <c r="BT429" s="1"/>
  <c r="AW429"/>
  <c r="BU429" s="1"/>
  <c r="AX429"/>
  <c r="BV429" s="1"/>
  <c r="AY429"/>
  <c r="BG429"/>
  <c r="BK429"/>
  <c r="BM429"/>
  <c r="AN430"/>
  <c r="BL430" s="1"/>
  <c r="AO430"/>
  <c r="AP430"/>
  <c r="BN430" s="1"/>
  <c r="AQ430"/>
  <c r="BO430" s="1"/>
  <c r="AR430"/>
  <c r="BP430" s="1"/>
  <c r="AS430"/>
  <c r="BQ430" s="1"/>
  <c r="AT430"/>
  <c r="BR430" s="1"/>
  <c r="AV430"/>
  <c r="BT430" s="1"/>
  <c r="AW430"/>
  <c r="BU430" s="1"/>
  <c r="AX430"/>
  <c r="BV430" s="1"/>
  <c r="AY430"/>
  <c r="BG430"/>
  <c r="BK430"/>
  <c r="BM430"/>
  <c r="AN431"/>
  <c r="BL431" s="1"/>
  <c r="AO431"/>
  <c r="AP431"/>
  <c r="BN431" s="1"/>
  <c r="AQ431"/>
  <c r="BO431" s="1"/>
  <c r="AR431"/>
  <c r="BP431" s="1"/>
  <c r="AS431"/>
  <c r="BQ431" s="1"/>
  <c r="AT431"/>
  <c r="BR431" s="1"/>
  <c r="AV431"/>
  <c r="BT431" s="1"/>
  <c r="AW431"/>
  <c r="BU431" s="1"/>
  <c r="AX431"/>
  <c r="BV431" s="1"/>
  <c r="AY431"/>
  <c r="BG431"/>
  <c r="BK431"/>
  <c r="BM431"/>
  <c r="AN432"/>
  <c r="BL432" s="1"/>
  <c r="AO432"/>
  <c r="BM432" s="1"/>
  <c r="AP432"/>
  <c r="BN432" s="1"/>
  <c r="AQ432"/>
  <c r="BO432" s="1"/>
  <c r="AR432"/>
  <c r="BP432" s="1"/>
  <c r="AS432"/>
  <c r="BQ432" s="1"/>
  <c r="AT432"/>
  <c r="BR432" s="1"/>
  <c r="AV432"/>
  <c r="BT432" s="1"/>
  <c r="AW432"/>
  <c r="BU432" s="1"/>
  <c r="AX432"/>
  <c r="BV432" s="1"/>
  <c r="AY432"/>
  <c r="BG432"/>
  <c r="BK432"/>
  <c r="AN433"/>
  <c r="BL433" s="1"/>
  <c r="AO433"/>
  <c r="AP433"/>
  <c r="BN433" s="1"/>
  <c r="AQ433"/>
  <c r="BO433" s="1"/>
  <c r="AR433"/>
  <c r="BP433" s="1"/>
  <c r="AS433"/>
  <c r="BQ433" s="1"/>
  <c r="AT433"/>
  <c r="BR433" s="1"/>
  <c r="AV433"/>
  <c r="BT433" s="1"/>
  <c r="AW433"/>
  <c r="BU433" s="1"/>
  <c r="AX433"/>
  <c r="BV433" s="1"/>
  <c r="AY433"/>
  <c r="BG433"/>
  <c r="BK433"/>
  <c r="BM433"/>
  <c r="AN434"/>
  <c r="BL434" s="1"/>
  <c r="AO434"/>
  <c r="AP434"/>
  <c r="BN434" s="1"/>
  <c r="AQ434"/>
  <c r="BO434" s="1"/>
  <c r="AR434"/>
  <c r="BP434" s="1"/>
  <c r="AS434"/>
  <c r="BQ434" s="1"/>
  <c r="AT434"/>
  <c r="BR434" s="1"/>
  <c r="AV434"/>
  <c r="BT434" s="1"/>
  <c r="AW434"/>
  <c r="AX434"/>
  <c r="BV434" s="1"/>
  <c r="AY434"/>
  <c r="BG434"/>
  <c r="BK434"/>
  <c r="BM434"/>
  <c r="BU434"/>
  <c r="AN435"/>
  <c r="BL435" s="1"/>
  <c r="AO435"/>
  <c r="AP435"/>
  <c r="BN435" s="1"/>
  <c r="AQ435"/>
  <c r="BO435" s="1"/>
  <c r="AR435"/>
  <c r="BP435" s="1"/>
  <c r="AS435"/>
  <c r="BQ435" s="1"/>
  <c r="AT435"/>
  <c r="BR435" s="1"/>
  <c r="AV435"/>
  <c r="BT435" s="1"/>
  <c r="AW435"/>
  <c r="BU435" s="1"/>
  <c r="AX435"/>
  <c r="BV435" s="1"/>
  <c r="AY435"/>
  <c r="BG435"/>
  <c r="BK435"/>
  <c r="BM435"/>
  <c r="AN436"/>
  <c r="AO436"/>
  <c r="AP436"/>
  <c r="AQ436"/>
  <c r="AR436"/>
  <c r="AS436"/>
  <c r="AV436"/>
  <c r="BT436" s="1"/>
  <c r="AW436"/>
  <c r="BU436" s="1"/>
  <c r="AX436"/>
  <c r="BV436" s="1"/>
  <c r="AY436"/>
  <c r="BG436"/>
  <c r="BK436"/>
  <c r="BL436"/>
  <c r="BM436"/>
  <c r="BN436"/>
  <c r="BO436"/>
  <c r="BP436"/>
  <c r="BQ436"/>
  <c r="AN437"/>
  <c r="BL437" s="1"/>
  <c r="AO437"/>
  <c r="AP437"/>
  <c r="BN437" s="1"/>
  <c r="AQ437"/>
  <c r="BO437" s="1"/>
  <c r="AR437"/>
  <c r="BP437" s="1"/>
  <c r="AS437"/>
  <c r="BQ437" s="1"/>
  <c r="AT437"/>
  <c r="BR437" s="1"/>
  <c r="AV437"/>
  <c r="BT437" s="1"/>
  <c r="AW437"/>
  <c r="BU437" s="1"/>
  <c r="AX437"/>
  <c r="BV437" s="1"/>
  <c r="AY437"/>
  <c r="BG437"/>
  <c r="BK437"/>
  <c r="BM437"/>
  <c r="AN438"/>
  <c r="BL438" s="1"/>
  <c r="AO438"/>
  <c r="AP438"/>
  <c r="BN438" s="1"/>
  <c r="AQ438"/>
  <c r="BO438" s="1"/>
  <c r="AR438"/>
  <c r="BP438" s="1"/>
  <c r="AS438"/>
  <c r="BQ438" s="1"/>
  <c r="AT438"/>
  <c r="BR438" s="1"/>
  <c r="AV438"/>
  <c r="BT438" s="1"/>
  <c r="AW438"/>
  <c r="AX438"/>
  <c r="BV438" s="1"/>
  <c r="AY438"/>
  <c r="BG438"/>
  <c r="BK438"/>
  <c r="BM438"/>
  <c r="BU438"/>
  <c r="AN439"/>
  <c r="BL439" s="1"/>
  <c r="AO439"/>
  <c r="AP439"/>
  <c r="BN439" s="1"/>
  <c r="AQ439"/>
  <c r="BO439" s="1"/>
  <c r="AR439"/>
  <c r="BP439" s="1"/>
  <c r="AS439"/>
  <c r="BQ439" s="1"/>
  <c r="AT439"/>
  <c r="BR439" s="1"/>
  <c r="AV439"/>
  <c r="BT439" s="1"/>
  <c r="AW439"/>
  <c r="BU439" s="1"/>
  <c r="AX439"/>
  <c r="BV439" s="1"/>
  <c r="AY439"/>
  <c r="BG439"/>
  <c r="BK439"/>
  <c r="BM439"/>
  <c r="AN440"/>
  <c r="BL440" s="1"/>
  <c r="AO440"/>
  <c r="AP440"/>
  <c r="BN440" s="1"/>
  <c r="AQ440"/>
  <c r="BO440" s="1"/>
  <c r="AR440"/>
  <c r="BP440" s="1"/>
  <c r="AS440"/>
  <c r="BQ440" s="1"/>
  <c r="AT440"/>
  <c r="BR440" s="1"/>
  <c r="AV440"/>
  <c r="BT440" s="1"/>
  <c r="AW440"/>
  <c r="BU440" s="1"/>
  <c r="AX440"/>
  <c r="BV440" s="1"/>
  <c r="AY440"/>
  <c r="BG440"/>
  <c r="BK440"/>
  <c r="BM440"/>
  <c r="AN441"/>
  <c r="BL441" s="1"/>
  <c r="AO441"/>
  <c r="AP441"/>
  <c r="BN441" s="1"/>
  <c r="AQ441"/>
  <c r="BO441" s="1"/>
  <c r="AR441"/>
  <c r="BP441" s="1"/>
  <c r="AS441"/>
  <c r="BQ441" s="1"/>
  <c r="AT441"/>
  <c r="BR441" s="1"/>
  <c r="AV441"/>
  <c r="BT441" s="1"/>
  <c r="AW441"/>
  <c r="BU441" s="1"/>
  <c r="AX441"/>
  <c r="BV441" s="1"/>
  <c r="AY441"/>
  <c r="BG441"/>
  <c r="BK441"/>
  <c r="BM441"/>
  <c r="AN442"/>
  <c r="BL442" s="1"/>
  <c r="AO442"/>
  <c r="AP442"/>
  <c r="BN442" s="1"/>
  <c r="AQ442"/>
  <c r="BO442" s="1"/>
  <c r="AR442"/>
  <c r="BP442" s="1"/>
  <c r="AS442"/>
  <c r="BQ442" s="1"/>
  <c r="AT442"/>
  <c r="BR442" s="1"/>
  <c r="AV442"/>
  <c r="BT442" s="1"/>
  <c r="AW442"/>
  <c r="AX442"/>
  <c r="BV442" s="1"/>
  <c r="AY442"/>
  <c r="BG442"/>
  <c r="BK442"/>
  <c r="BM442"/>
  <c r="BU442"/>
  <c r="AN443"/>
  <c r="BL443" s="1"/>
  <c r="AO443"/>
  <c r="AP443"/>
  <c r="BN443" s="1"/>
  <c r="AQ443"/>
  <c r="BO443" s="1"/>
  <c r="AR443"/>
  <c r="BP443" s="1"/>
  <c r="AS443"/>
  <c r="BQ443" s="1"/>
  <c r="AT443"/>
  <c r="BR443" s="1"/>
  <c r="AV443"/>
  <c r="BT443" s="1"/>
  <c r="AW443"/>
  <c r="BU443" s="1"/>
  <c r="AX443"/>
  <c r="BV443" s="1"/>
  <c r="AY443"/>
  <c r="BG443"/>
  <c r="BK443"/>
  <c r="BM443"/>
  <c r="AN444"/>
  <c r="BL444" s="1"/>
  <c r="AO444"/>
  <c r="AP444"/>
  <c r="BN444" s="1"/>
  <c r="AQ444"/>
  <c r="BO444" s="1"/>
  <c r="AR444"/>
  <c r="BP444" s="1"/>
  <c r="AS444"/>
  <c r="BQ444" s="1"/>
  <c r="AT444"/>
  <c r="BR444" s="1"/>
  <c r="AV444"/>
  <c r="BT444" s="1"/>
  <c r="AW444"/>
  <c r="AX444"/>
  <c r="BV444" s="1"/>
  <c r="AY444"/>
  <c r="BG444"/>
  <c r="BK444"/>
  <c r="BM444"/>
  <c r="BU444"/>
  <c r="AN445"/>
  <c r="BL445" s="1"/>
  <c r="AO445"/>
  <c r="AP445"/>
  <c r="BN445" s="1"/>
  <c r="AQ445"/>
  <c r="BO445" s="1"/>
  <c r="AR445"/>
  <c r="BP445" s="1"/>
  <c r="AS445"/>
  <c r="BQ445" s="1"/>
  <c r="AT445"/>
  <c r="BR445" s="1"/>
  <c r="AV445"/>
  <c r="BT445" s="1"/>
  <c r="AW445"/>
  <c r="BU445" s="1"/>
  <c r="AX445"/>
  <c r="BV445" s="1"/>
  <c r="AY445"/>
  <c r="BG445"/>
  <c r="BK445"/>
  <c r="BM445"/>
  <c r="AN446"/>
  <c r="BL446" s="1"/>
  <c r="AO446"/>
  <c r="AP446"/>
  <c r="BN446" s="1"/>
  <c r="AQ446"/>
  <c r="BO446" s="1"/>
  <c r="AR446"/>
  <c r="BP446" s="1"/>
  <c r="AS446"/>
  <c r="BQ446" s="1"/>
  <c r="AT446"/>
  <c r="BR446" s="1"/>
  <c r="AV446"/>
  <c r="BT446" s="1"/>
  <c r="AW446"/>
  <c r="AX446"/>
  <c r="BV446" s="1"/>
  <c r="AY446"/>
  <c r="BG446"/>
  <c r="BK446"/>
  <c r="BM446"/>
  <c r="BU446"/>
  <c r="AN447"/>
  <c r="BL447" s="1"/>
  <c r="AO447"/>
  <c r="AP447"/>
  <c r="BN447" s="1"/>
  <c r="AQ447"/>
  <c r="BO447" s="1"/>
  <c r="AR447"/>
  <c r="BP447" s="1"/>
  <c r="AS447"/>
  <c r="BQ447" s="1"/>
  <c r="AT447"/>
  <c r="BR447" s="1"/>
  <c r="AV447"/>
  <c r="BT447" s="1"/>
  <c r="AW447"/>
  <c r="BU447" s="1"/>
  <c r="AX447"/>
  <c r="BV447" s="1"/>
  <c r="AY447"/>
  <c r="BG447"/>
  <c r="BK447"/>
  <c r="BM447"/>
  <c r="AN448"/>
  <c r="BL448" s="1"/>
  <c r="AO448"/>
  <c r="AP448"/>
  <c r="BN448" s="1"/>
  <c r="AQ448"/>
  <c r="BO448" s="1"/>
  <c r="AR448"/>
  <c r="BP448" s="1"/>
  <c r="AS448"/>
  <c r="BQ448" s="1"/>
  <c r="AT448"/>
  <c r="BR448" s="1"/>
  <c r="AV448"/>
  <c r="BT448" s="1"/>
  <c r="AW448"/>
  <c r="BU448" s="1"/>
  <c r="AX448"/>
  <c r="BV448" s="1"/>
  <c r="AY448"/>
  <c r="BG448"/>
  <c r="BK448"/>
  <c r="BM448"/>
  <c r="AN449"/>
  <c r="BL449" s="1"/>
  <c r="AO449"/>
  <c r="AP449"/>
  <c r="BN449" s="1"/>
  <c r="AQ449"/>
  <c r="BO449" s="1"/>
  <c r="AR449"/>
  <c r="BP449" s="1"/>
  <c r="AS449"/>
  <c r="BQ449" s="1"/>
  <c r="AT449"/>
  <c r="BR449" s="1"/>
  <c r="AV449"/>
  <c r="BT449" s="1"/>
  <c r="AW449"/>
  <c r="BU449" s="1"/>
  <c r="AX449"/>
  <c r="BV449" s="1"/>
  <c r="AY449"/>
  <c r="BG449"/>
  <c r="BK449"/>
  <c r="BM449"/>
  <c r="AN450"/>
  <c r="BL450" s="1"/>
  <c r="AO450"/>
  <c r="AP450"/>
  <c r="BN450" s="1"/>
  <c r="AQ450"/>
  <c r="BO450" s="1"/>
  <c r="AR450"/>
  <c r="BP450" s="1"/>
  <c r="AS450"/>
  <c r="BQ450" s="1"/>
  <c r="AT450"/>
  <c r="BR450" s="1"/>
  <c r="AV450"/>
  <c r="BT450" s="1"/>
  <c r="AW450"/>
  <c r="BU450" s="1"/>
  <c r="AX450"/>
  <c r="BV450" s="1"/>
  <c r="AY450"/>
  <c r="BG450"/>
  <c r="BK450"/>
  <c r="BM450"/>
  <c r="AN451"/>
  <c r="BL451" s="1"/>
  <c r="AO451"/>
  <c r="AP451"/>
  <c r="BN451" s="1"/>
  <c r="AQ451"/>
  <c r="BO451" s="1"/>
  <c r="AR451"/>
  <c r="BP451" s="1"/>
  <c r="AS451"/>
  <c r="BQ451" s="1"/>
  <c r="AT451"/>
  <c r="BR451" s="1"/>
  <c r="AV451"/>
  <c r="BT451" s="1"/>
  <c r="AW451"/>
  <c r="BU451" s="1"/>
  <c r="AX451"/>
  <c r="BV451" s="1"/>
  <c r="AY451"/>
  <c r="BG451"/>
  <c r="BK451"/>
  <c r="BM451"/>
  <c r="AN452"/>
  <c r="BL452" s="1"/>
  <c r="AO452"/>
  <c r="AP452"/>
  <c r="BN452" s="1"/>
  <c r="AQ452"/>
  <c r="BO452" s="1"/>
  <c r="AR452"/>
  <c r="BP452" s="1"/>
  <c r="AS452"/>
  <c r="BQ452" s="1"/>
  <c r="AT452"/>
  <c r="BR452" s="1"/>
  <c r="AV452"/>
  <c r="BT452" s="1"/>
  <c r="AW452"/>
  <c r="AX452"/>
  <c r="BV452" s="1"/>
  <c r="AY452"/>
  <c r="BG452"/>
  <c r="BK452"/>
  <c r="BM452"/>
  <c r="BU452"/>
  <c r="AN453"/>
  <c r="BL453" s="1"/>
  <c r="AO453"/>
  <c r="AP453"/>
  <c r="BN453" s="1"/>
  <c r="AQ453"/>
  <c r="BO453" s="1"/>
  <c r="AR453"/>
  <c r="BP453" s="1"/>
  <c r="AS453"/>
  <c r="BQ453" s="1"/>
  <c r="AT453"/>
  <c r="BR453" s="1"/>
  <c r="AV453"/>
  <c r="BT453" s="1"/>
  <c r="AW453"/>
  <c r="BU453" s="1"/>
  <c r="AX453"/>
  <c r="BV453" s="1"/>
  <c r="AY453"/>
  <c r="BG453"/>
  <c r="BK453"/>
  <c r="BM453"/>
  <c r="AN454"/>
  <c r="BL454" s="1"/>
  <c r="AO454"/>
  <c r="AP454"/>
  <c r="BN454" s="1"/>
  <c r="AQ454"/>
  <c r="BO454" s="1"/>
  <c r="AR454"/>
  <c r="BP454" s="1"/>
  <c r="AS454"/>
  <c r="BQ454" s="1"/>
  <c r="AT454"/>
  <c r="BR454" s="1"/>
  <c r="AV454"/>
  <c r="BT454" s="1"/>
  <c r="AW454"/>
  <c r="AX454"/>
  <c r="BV454" s="1"/>
  <c r="AY454"/>
  <c r="BG454"/>
  <c r="BK454"/>
  <c r="BM454"/>
  <c r="BU454"/>
  <c r="AN455"/>
  <c r="BL455" s="1"/>
  <c r="AO455"/>
  <c r="AP455"/>
  <c r="BN455" s="1"/>
  <c r="AQ455"/>
  <c r="BO455" s="1"/>
  <c r="AR455"/>
  <c r="BP455" s="1"/>
  <c r="AS455"/>
  <c r="BQ455" s="1"/>
  <c r="AT455"/>
  <c r="BR455" s="1"/>
  <c r="AV455"/>
  <c r="BT455" s="1"/>
  <c r="AW455"/>
  <c r="BU455" s="1"/>
  <c r="AX455"/>
  <c r="BV455" s="1"/>
  <c r="AY455"/>
  <c r="BG455"/>
  <c r="BK455"/>
  <c r="BM455"/>
  <c r="AO456"/>
  <c r="BM456" s="1"/>
  <c r="AP456"/>
  <c r="BN456" s="1"/>
  <c r="AQ456"/>
  <c r="BO456" s="1"/>
  <c r="AR456"/>
  <c r="BP456" s="1"/>
  <c r="AS456"/>
  <c r="BQ456" s="1"/>
  <c r="AT456"/>
  <c r="BR456" s="1"/>
  <c r="AV456"/>
  <c r="BT456" s="1"/>
  <c r="AW456"/>
  <c r="BU456" s="1"/>
  <c r="AX456"/>
  <c r="BV456" s="1"/>
  <c r="AY456"/>
  <c r="BG456"/>
  <c r="BK456"/>
  <c r="BG457"/>
  <c r="BK457"/>
  <c r="AN458"/>
  <c r="AO458"/>
  <c r="AP458"/>
  <c r="AQ458"/>
  <c r="AR458"/>
  <c r="AS458"/>
  <c r="AT458"/>
  <c r="AU458"/>
  <c r="AV458"/>
  <c r="BT458" s="1"/>
  <c r="AW458"/>
  <c r="AX458"/>
  <c r="BV458" s="1"/>
  <c r="AY458"/>
  <c r="BG458"/>
  <c r="BK458"/>
  <c r="BL458"/>
  <c r="BM458"/>
  <c r="BN458"/>
  <c r="BO458"/>
  <c r="BP458"/>
  <c r="BQ458"/>
  <c r="BR458"/>
  <c r="BU458"/>
  <c r="AN459"/>
  <c r="BL459" s="1"/>
  <c r="AO459"/>
  <c r="AP459"/>
  <c r="BN459" s="1"/>
  <c r="AQ459"/>
  <c r="BO459" s="1"/>
  <c r="AR459"/>
  <c r="BP459" s="1"/>
  <c r="AS459"/>
  <c r="BQ459" s="1"/>
  <c r="AT459"/>
  <c r="BR459" s="1"/>
  <c r="AV459"/>
  <c r="BT459" s="1"/>
  <c r="AW459"/>
  <c r="BU459" s="1"/>
  <c r="AX459"/>
  <c r="BV459" s="1"/>
  <c r="AY459"/>
  <c r="BG459"/>
  <c r="BK459"/>
  <c r="BM459"/>
  <c r="AN460"/>
  <c r="BL460" s="1"/>
  <c r="AO460"/>
  <c r="AP460"/>
  <c r="BN460" s="1"/>
  <c r="AQ460"/>
  <c r="BO460" s="1"/>
  <c r="AR460"/>
  <c r="BP460" s="1"/>
  <c r="AS460"/>
  <c r="BQ460" s="1"/>
  <c r="AT460"/>
  <c r="BR460" s="1"/>
  <c r="AV460"/>
  <c r="BT460" s="1"/>
  <c r="AW460"/>
  <c r="AX460"/>
  <c r="BV460" s="1"/>
  <c r="AY460"/>
  <c r="BG460"/>
  <c r="BK460"/>
  <c r="BM460"/>
  <c r="BU460"/>
  <c r="AN461"/>
  <c r="BL461" s="1"/>
  <c r="AO461"/>
  <c r="AP461"/>
  <c r="BN461" s="1"/>
  <c r="AQ461"/>
  <c r="BO461" s="1"/>
  <c r="AR461"/>
  <c r="BP461" s="1"/>
  <c r="AS461"/>
  <c r="BQ461" s="1"/>
  <c r="AT461"/>
  <c r="BR461" s="1"/>
  <c r="AV461"/>
  <c r="BT461" s="1"/>
  <c r="AW461"/>
  <c r="BU461" s="1"/>
  <c r="AX461"/>
  <c r="BV461" s="1"/>
  <c r="AY461"/>
  <c r="BG461"/>
  <c r="BK461"/>
  <c r="BM461"/>
  <c r="AN462"/>
  <c r="BL462" s="1"/>
  <c r="AO462"/>
  <c r="AP462"/>
  <c r="BN462" s="1"/>
  <c r="AQ462"/>
  <c r="BO462" s="1"/>
  <c r="AR462"/>
  <c r="BP462" s="1"/>
  <c r="AS462"/>
  <c r="BQ462" s="1"/>
  <c r="AT462"/>
  <c r="BR462" s="1"/>
  <c r="AV462"/>
  <c r="BT462" s="1"/>
  <c r="AW462"/>
  <c r="BU462" s="1"/>
  <c r="AX462"/>
  <c r="BV462" s="1"/>
  <c r="AY462"/>
  <c r="BG462"/>
  <c r="BK462"/>
  <c r="BM462"/>
  <c r="AN463"/>
  <c r="BL463" s="1"/>
  <c r="AO463"/>
  <c r="AP463"/>
  <c r="BN463" s="1"/>
  <c r="AQ463"/>
  <c r="BO463" s="1"/>
  <c r="AR463"/>
  <c r="BP463" s="1"/>
  <c r="AS463"/>
  <c r="BQ463" s="1"/>
  <c r="AT463"/>
  <c r="BR463" s="1"/>
  <c r="AV463"/>
  <c r="BT463" s="1"/>
  <c r="AW463"/>
  <c r="BU463" s="1"/>
  <c r="AX463"/>
  <c r="BV463" s="1"/>
  <c r="AY463"/>
  <c r="BG463"/>
  <c r="BK463"/>
  <c r="BM463"/>
  <c r="AN464"/>
  <c r="BL464" s="1"/>
  <c r="AO464"/>
  <c r="AP464"/>
  <c r="BN464" s="1"/>
  <c r="AQ464"/>
  <c r="BO464" s="1"/>
  <c r="AR464"/>
  <c r="BP464" s="1"/>
  <c r="AS464"/>
  <c r="BQ464" s="1"/>
  <c r="AT464"/>
  <c r="BR464" s="1"/>
  <c r="AV464"/>
  <c r="BT464" s="1"/>
  <c r="AW464"/>
  <c r="AX464"/>
  <c r="BV464" s="1"/>
  <c r="AY464"/>
  <c r="BG464"/>
  <c r="BK464"/>
  <c r="BM464"/>
  <c r="BU464"/>
  <c r="AN465"/>
  <c r="BL465" s="1"/>
  <c r="AO465"/>
  <c r="AP465"/>
  <c r="BN465" s="1"/>
  <c r="AQ465"/>
  <c r="BO465" s="1"/>
  <c r="AR465"/>
  <c r="BP465" s="1"/>
  <c r="AS465"/>
  <c r="BQ465" s="1"/>
  <c r="AT465"/>
  <c r="BR465" s="1"/>
  <c r="AV465"/>
  <c r="BT465" s="1"/>
  <c r="AW465"/>
  <c r="BU465" s="1"/>
  <c r="AX465"/>
  <c r="BV465" s="1"/>
  <c r="AY465"/>
  <c r="BG465"/>
  <c r="BK465"/>
  <c r="BM465"/>
  <c r="AO466"/>
  <c r="BM466" s="1"/>
  <c r="AP466"/>
  <c r="BN466" s="1"/>
  <c r="AQ466"/>
  <c r="BO466" s="1"/>
  <c r="AR466"/>
  <c r="BP466" s="1"/>
  <c r="AS466"/>
  <c r="BQ466" s="1"/>
  <c r="AT466"/>
  <c r="BR466" s="1"/>
  <c r="AV466"/>
  <c r="BT466" s="1"/>
  <c r="AW466"/>
  <c r="BU466" s="1"/>
  <c r="AX466"/>
  <c r="AY466"/>
  <c r="BG466"/>
  <c r="BK466"/>
  <c r="BV466"/>
  <c r="BG467"/>
  <c r="BK467"/>
  <c r="AN468"/>
  <c r="AO468"/>
  <c r="AP468"/>
  <c r="AQ468"/>
  <c r="AR468"/>
  <c r="AS468"/>
  <c r="AT468"/>
  <c r="AU468"/>
  <c r="AV468"/>
  <c r="BT468" s="1"/>
  <c r="AW468"/>
  <c r="AX468"/>
  <c r="BV468" s="1"/>
  <c r="AY468"/>
  <c r="BG468"/>
  <c r="BK468"/>
  <c r="BL468"/>
  <c r="BM468"/>
  <c r="BN468"/>
  <c r="BO468"/>
  <c r="BP468"/>
  <c r="BQ468"/>
  <c r="BR468"/>
  <c r="BU468"/>
  <c r="AN469"/>
  <c r="BL469" s="1"/>
  <c r="AO469"/>
  <c r="AP469"/>
  <c r="BN469" s="1"/>
  <c r="AQ469"/>
  <c r="BO469" s="1"/>
  <c r="AR469"/>
  <c r="BP469" s="1"/>
  <c r="AS469"/>
  <c r="BQ469" s="1"/>
  <c r="AT469"/>
  <c r="BR469" s="1"/>
  <c r="AV469"/>
  <c r="BT469" s="1"/>
  <c r="AW469"/>
  <c r="BU469" s="1"/>
  <c r="AX469"/>
  <c r="BV469" s="1"/>
  <c r="AY469"/>
  <c r="BG469"/>
  <c r="BK469"/>
  <c r="BM469"/>
  <c r="AT470"/>
  <c r="BR470" s="1"/>
  <c r="AU470"/>
  <c r="AV470"/>
  <c r="BT470" s="1"/>
  <c r="AW470"/>
  <c r="BU470" s="1"/>
  <c r="AX470"/>
  <c r="BV470" s="1"/>
  <c r="BG470"/>
  <c r="BK470"/>
  <c r="AR471"/>
  <c r="BP471" s="1"/>
  <c r="AT471"/>
  <c r="BR471" s="1"/>
  <c r="AU471"/>
  <c r="AV471"/>
  <c r="BT471" s="1"/>
  <c r="AW471"/>
  <c r="AX471"/>
  <c r="BV471" s="1"/>
  <c r="BG471"/>
  <c r="BS471" s="1"/>
  <c r="BK471"/>
  <c r="BU471"/>
  <c r="AT472"/>
  <c r="BR472" s="1"/>
  <c r="AU472"/>
  <c r="AV472"/>
  <c r="BT472" s="1"/>
  <c r="AW472"/>
  <c r="BU472" s="1"/>
  <c r="AX472"/>
  <c r="BV472" s="1"/>
  <c r="BG472"/>
  <c r="BK472"/>
  <c r="BG473"/>
  <c r="BK473"/>
  <c r="AN474"/>
  <c r="BL474" s="1"/>
  <c r="AO474"/>
  <c r="BM474" s="1"/>
  <c r="AP474"/>
  <c r="AQ474"/>
  <c r="BO474" s="1"/>
  <c r="AR474"/>
  <c r="BP474" s="1"/>
  <c r="AS474"/>
  <c r="BQ474" s="1"/>
  <c r="AT474"/>
  <c r="BR474" s="1"/>
  <c r="AU474"/>
  <c r="AV474"/>
  <c r="BT474" s="1"/>
  <c r="AW474"/>
  <c r="BU474" s="1"/>
  <c r="AX474"/>
  <c r="BV474" s="1"/>
  <c r="AY474"/>
  <c r="BG474"/>
  <c r="BK474"/>
  <c r="BN474"/>
  <c r="BW474"/>
  <c r="AR475"/>
  <c r="BP475" s="1"/>
  <c r="AT475"/>
  <c r="BR475" s="1"/>
  <c r="AU475"/>
  <c r="AV475"/>
  <c r="BT475" s="1"/>
  <c r="AW475"/>
  <c r="AX475"/>
  <c r="BV475" s="1"/>
  <c r="BG475"/>
  <c r="BS475" s="1"/>
  <c r="BK475"/>
  <c r="BU475"/>
  <c r="AO476"/>
  <c r="BM476" s="1"/>
  <c r="AP476"/>
  <c r="BN476" s="1"/>
  <c r="AQ476"/>
  <c r="BO476" s="1"/>
  <c r="AR476"/>
  <c r="BP476" s="1"/>
  <c r="AS476"/>
  <c r="BQ476" s="1"/>
  <c r="AT476"/>
  <c r="BR476" s="1"/>
  <c r="AV476"/>
  <c r="BT476" s="1"/>
  <c r="AW476"/>
  <c r="BU476" s="1"/>
  <c r="AX476"/>
  <c r="BV476" s="1"/>
  <c r="AY476"/>
  <c r="BG476"/>
  <c r="BK476"/>
  <c r="BG477"/>
  <c r="BK477"/>
  <c r="AN478"/>
  <c r="AO478"/>
  <c r="AP478"/>
  <c r="AQ478"/>
  <c r="AR478"/>
  <c r="AS478"/>
  <c r="AT478"/>
  <c r="AU478"/>
  <c r="AV478"/>
  <c r="BT478" s="1"/>
  <c r="AW478"/>
  <c r="AX478"/>
  <c r="BV478" s="1"/>
  <c r="AY478"/>
  <c r="BG478"/>
  <c r="BK478"/>
  <c r="BL478"/>
  <c r="BM478"/>
  <c r="BN478"/>
  <c r="BO478"/>
  <c r="BP478"/>
  <c r="BQ478"/>
  <c r="BR478"/>
  <c r="BU478"/>
  <c r="AN479"/>
  <c r="BL479" s="1"/>
  <c r="AO479"/>
  <c r="AP479"/>
  <c r="BN479" s="1"/>
  <c r="AQ479"/>
  <c r="BO479" s="1"/>
  <c r="AR479"/>
  <c r="BP479" s="1"/>
  <c r="AS479"/>
  <c r="BQ479" s="1"/>
  <c r="AT479"/>
  <c r="BR479" s="1"/>
  <c r="AV479"/>
  <c r="BT479" s="1"/>
  <c r="AW479"/>
  <c r="BU479" s="1"/>
  <c r="AX479"/>
  <c r="BV479" s="1"/>
  <c r="AY479"/>
  <c r="BG479"/>
  <c r="BK479"/>
  <c r="BM479"/>
  <c r="AN480"/>
  <c r="BL480" s="1"/>
  <c r="AO480"/>
  <c r="AP480"/>
  <c r="BN480" s="1"/>
  <c r="AQ480"/>
  <c r="BO480" s="1"/>
  <c r="AR480"/>
  <c r="BP480" s="1"/>
  <c r="AS480"/>
  <c r="BQ480" s="1"/>
  <c r="AT480"/>
  <c r="BR480" s="1"/>
  <c r="AV480"/>
  <c r="BT480" s="1"/>
  <c r="AW480"/>
  <c r="BU480" s="1"/>
  <c r="AX480"/>
  <c r="BV480" s="1"/>
  <c r="AY480"/>
  <c r="BG480"/>
  <c r="BK480"/>
  <c r="BM480"/>
  <c r="AO481"/>
  <c r="AP481"/>
  <c r="BN481" s="1"/>
  <c r="AQ481"/>
  <c r="BO481" s="1"/>
  <c r="AR481"/>
  <c r="BP481" s="1"/>
  <c r="AS481"/>
  <c r="BQ481" s="1"/>
  <c r="AT481"/>
  <c r="BR481" s="1"/>
  <c r="AV481"/>
  <c r="BT481" s="1"/>
  <c r="AW481"/>
  <c r="AX481"/>
  <c r="BV481" s="1"/>
  <c r="AY481"/>
  <c r="BG481"/>
  <c r="BK481"/>
  <c r="BM481"/>
  <c r="BU481"/>
  <c r="BG482"/>
  <c r="BK482"/>
  <c r="AN483"/>
  <c r="AO483"/>
  <c r="AP483"/>
  <c r="AQ483"/>
  <c r="AR483"/>
  <c r="AS483"/>
  <c r="AT483"/>
  <c r="AU483"/>
  <c r="AV483"/>
  <c r="BT483" s="1"/>
  <c r="AW483"/>
  <c r="BU483" s="1"/>
  <c r="AX483"/>
  <c r="BV483" s="1"/>
  <c r="AY483"/>
  <c r="BG483"/>
  <c r="BK483"/>
  <c r="BL483"/>
  <c r="BM483"/>
  <c r="BN483"/>
  <c r="BO483"/>
  <c r="BP483"/>
  <c r="BQ483"/>
  <c r="BR483"/>
  <c r="AN484"/>
  <c r="BL484" s="1"/>
  <c r="AO484"/>
  <c r="AP484"/>
  <c r="BN484" s="1"/>
  <c r="AQ484"/>
  <c r="BO484" s="1"/>
  <c r="AR484"/>
  <c r="BP484" s="1"/>
  <c r="AS484"/>
  <c r="BQ484" s="1"/>
  <c r="AT484"/>
  <c r="BR484" s="1"/>
  <c r="AV484"/>
  <c r="BT484" s="1"/>
  <c r="AW484"/>
  <c r="AX484"/>
  <c r="BV484" s="1"/>
  <c r="AY484"/>
  <c r="BG484"/>
  <c r="BK484"/>
  <c r="BM484"/>
  <c r="BU484"/>
  <c r="AN485"/>
  <c r="BL485" s="1"/>
  <c r="AO485"/>
  <c r="AP485"/>
  <c r="BN485" s="1"/>
  <c r="AQ485"/>
  <c r="BO485" s="1"/>
  <c r="AR485"/>
  <c r="BP485" s="1"/>
  <c r="AS485"/>
  <c r="BQ485" s="1"/>
  <c r="AT485"/>
  <c r="BR485" s="1"/>
  <c r="AV485"/>
  <c r="BT485" s="1"/>
  <c r="AW485"/>
  <c r="BU485" s="1"/>
  <c r="AX485"/>
  <c r="BV485" s="1"/>
  <c r="AY485"/>
  <c r="BG485"/>
  <c r="BK485"/>
  <c r="BM485"/>
  <c r="AN486"/>
  <c r="BL486" s="1"/>
  <c r="AO486"/>
  <c r="AP486"/>
  <c r="BN486" s="1"/>
  <c r="AQ486"/>
  <c r="BO486" s="1"/>
  <c r="AR486"/>
  <c r="BP486" s="1"/>
  <c r="AS486"/>
  <c r="BQ486" s="1"/>
  <c r="AT486"/>
  <c r="BR486" s="1"/>
  <c r="AV486"/>
  <c r="BT486" s="1"/>
  <c r="AW486"/>
  <c r="AX486"/>
  <c r="BV486" s="1"/>
  <c r="AY486"/>
  <c r="BG486"/>
  <c r="BK486"/>
  <c r="BM486"/>
  <c r="BU486"/>
  <c r="AN487"/>
  <c r="BL487" s="1"/>
  <c r="AO487"/>
  <c r="AP487"/>
  <c r="BN487" s="1"/>
  <c r="AQ487"/>
  <c r="BO487" s="1"/>
  <c r="AR487"/>
  <c r="BP487" s="1"/>
  <c r="AS487"/>
  <c r="BQ487" s="1"/>
  <c r="AT487"/>
  <c r="BR487" s="1"/>
  <c r="AV487"/>
  <c r="BT487" s="1"/>
  <c r="AW487"/>
  <c r="BU487" s="1"/>
  <c r="AX487"/>
  <c r="BV487" s="1"/>
  <c r="AY487"/>
  <c r="BG487"/>
  <c r="BK487"/>
  <c r="BM487"/>
  <c r="AO488"/>
  <c r="BM488" s="1"/>
  <c r="AP488"/>
  <c r="BN488" s="1"/>
  <c r="AQ488"/>
  <c r="BO488" s="1"/>
  <c r="AR488"/>
  <c r="BP488" s="1"/>
  <c r="AS488"/>
  <c r="BQ488" s="1"/>
  <c r="AT488"/>
  <c r="BR488" s="1"/>
  <c r="AV488"/>
  <c r="BT488" s="1"/>
  <c r="AW488"/>
  <c r="BU488" s="1"/>
  <c r="AX488"/>
  <c r="BV488" s="1"/>
  <c r="AY488"/>
  <c r="BG488"/>
  <c r="BK488"/>
  <c r="BG489"/>
  <c r="BK489"/>
  <c r="AN490"/>
  <c r="AO490"/>
  <c r="AP490"/>
  <c r="AQ490"/>
  <c r="AR490"/>
  <c r="AS490"/>
  <c r="AT490"/>
  <c r="AU490"/>
  <c r="AV490"/>
  <c r="BT490" s="1"/>
  <c r="AW490"/>
  <c r="AX490"/>
  <c r="BV490" s="1"/>
  <c r="AY490"/>
  <c r="BG490"/>
  <c r="BK490"/>
  <c r="BL490"/>
  <c r="BM490"/>
  <c r="BN490"/>
  <c r="BO490"/>
  <c r="BP490"/>
  <c r="BQ490"/>
  <c r="BR490"/>
  <c r="BU490"/>
  <c r="AN491"/>
  <c r="BL491" s="1"/>
  <c r="AO491"/>
  <c r="AP491"/>
  <c r="BN491" s="1"/>
  <c r="AQ491"/>
  <c r="BO491" s="1"/>
  <c r="AR491"/>
  <c r="BP491" s="1"/>
  <c r="AS491"/>
  <c r="BQ491" s="1"/>
  <c r="AT491"/>
  <c r="BR491" s="1"/>
  <c r="AV491"/>
  <c r="BT491" s="1"/>
  <c r="AW491"/>
  <c r="BU491" s="1"/>
  <c r="AX491"/>
  <c r="BV491" s="1"/>
  <c r="AY491"/>
  <c r="BG491"/>
  <c r="BK491"/>
  <c r="BM491"/>
  <c r="AN492"/>
  <c r="BL492" s="1"/>
  <c r="AO492"/>
  <c r="AP492"/>
  <c r="BN492" s="1"/>
  <c r="AQ492"/>
  <c r="BO492" s="1"/>
  <c r="AR492"/>
  <c r="BP492" s="1"/>
  <c r="AS492"/>
  <c r="BQ492" s="1"/>
  <c r="AT492"/>
  <c r="BR492" s="1"/>
  <c r="AV492"/>
  <c r="BT492" s="1"/>
  <c r="AW492"/>
  <c r="BU492" s="1"/>
  <c r="AX492"/>
  <c r="BV492" s="1"/>
  <c r="AY492"/>
  <c r="BG492"/>
  <c r="BK492"/>
  <c r="BM492"/>
  <c r="AO493"/>
  <c r="AP493"/>
  <c r="BN493" s="1"/>
  <c r="AQ493"/>
  <c r="BO493" s="1"/>
  <c r="AR493"/>
  <c r="BP493" s="1"/>
  <c r="AS493"/>
  <c r="BQ493" s="1"/>
  <c r="AT493"/>
  <c r="BR493" s="1"/>
  <c r="AV493"/>
  <c r="BT493" s="1"/>
  <c r="AW493"/>
  <c r="AX493"/>
  <c r="BV493" s="1"/>
  <c r="AY493"/>
  <c r="BG493"/>
  <c r="BK493"/>
  <c r="BM493"/>
  <c r="BU493"/>
  <c r="BG494"/>
  <c r="BK494"/>
  <c r="AN495"/>
  <c r="BL495" s="1"/>
  <c r="AO495"/>
  <c r="BM495" s="1"/>
  <c r="AP495"/>
  <c r="BN495" s="1"/>
  <c r="AQ495"/>
  <c r="BO495" s="1"/>
  <c r="AR495"/>
  <c r="BP495" s="1"/>
  <c r="AS495"/>
  <c r="BQ495" s="1"/>
  <c r="AT495"/>
  <c r="BR495" s="1"/>
  <c r="AU495"/>
  <c r="AV495"/>
  <c r="BT495" s="1"/>
  <c r="AW495"/>
  <c r="BU495" s="1"/>
  <c r="AX495"/>
  <c r="BV495" s="1"/>
  <c r="AY495"/>
  <c r="BG495"/>
  <c r="BK495"/>
  <c r="AN496"/>
  <c r="BL496" s="1"/>
  <c r="AO496"/>
  <c r="AP496"/>
  <c r="BN496" s="1"/>
  <c r="AQ496"/>
  <c r="BO496" s="1"/>
  <c r="AR496"/>
  <c r="BP496" s="1"/>
  <c r="AS496"/>
  <c r="BQ496" s="1"/>
  <c r="AT496"/>
  <c r="BR496" s="1"/>
  <c r="AV496"/>
  <c r="BT496" s="1"/>
  <c r="AW496"/>
  <c r="BU496" s="1"/>
  <c r="AX496"/>
  <c r="BV496" s="1"/>
  <c r="AY496"/>
  <c r="BG496"/>
  <c r="BK496"/>
  <c r="BM496"/>
  <c r="AN497"/>
  <c r="BL497" s="1"/>
  <c r="AO497"/>
  <c r="AP497"/>
  <c r="BN497" s="1"/>
  <c r="AQ497"/>
  <c r="BO497" s="1"/>
  <c r="AR497"/>
  <c r="BP497" s="1"/>
  <c r="AS497"/>
  <c r="BQ497" s="1"/>
  <c r="AT497"/>
  <c r="BR497" s="1"/>
  <c r="AV497"/>
  <c r="BT497" s="1"/>
  <c r="AW497"/>
  <c r="BU497" s="1"/>
  <c r="AX497"/>
  <c r="BV497" s="1"/>
  <c r="AY497"/>
  <c r="BG497"/>
  <c r="BK497"/>
  <c r="BM497"/>
  <c r="AN498"/>
  <c r="BL498" s="1"/>
  <c r="AO498"/>
  <c r="AP498"/>
  <c r="BN498" s="1"/>
  <c r="AQ498"/>
  <c r="BO498" s="1"/>
  <c r="AR498"/>
  <c r="BP498" s="1"/>
  <c r="AS498"/>
  <c r="BQ498" s="1"/>
  <c r="AT498"/>
  <c r="BR498" s="1"/>
  <c r="AV498"/>
  <c r="BT498" s="1"/>
  <c r="AW498"/>
  <c r="BU498" s="1"/>
  <c r="AX498"/>
  <c r="BV498" s="1"/>
  <c r="AY498"/>
  <c r="BG498"/>
  <c r="BK498"/>
  <c r="BM498"/>
  <c r="AN499"/>
  <c r="BL499" s="1"/>
  <c r="AO499"/>
  <c r="AP499"/>
  <c r="BN499" s="1"/>
  <c r="AQ499"/>
  <c r="BO499" s="1"/>
  <c r="AR499"/>
  <c r="BP499" s="1"/>
  <c r="AS499"/>
  <c r="BQ499" s="1"/>
  <c r="AT499"/>
  <c r="BR499" s="1"/>
  <c r="AV499"/>
  <c r="BT499" s="1"/>
  <c r="AW499"/>
  <c r="BU499" s="1"/>
  <c r="AX499"/>
  <c r="BV499" s="1"/>
  <c r="AY499"/>
  <c r="BG499"/>
  <c r="BK499"/>
  <c r="BM499"/>
  <c r="AN500"/>
  <c r="BL500" s="1"/>
  <c r="AO500"/>
  <c r="AP500"/>
  <c r="BN500" s="1"/>
  <c r="AQ500"/>
  <c r="BO500" s="1"/>
  <c r="AR500"/>
  <c r="BP500" s="1"/>
  <c r="AS500"/>
  <c r="BQ500" s="1"/>
  <c r="AT500"/>
  <c r="BR500" s="1"/>
  <c r="AV500"/>
  <c r="BT500" s="1"/>
  <c r="AW500"/>
  <c r="AX500"/>
  <c r="BV500" s="1"/>
  <c r="AY500"/>
  <c r="BG500"/>
  <c r="BK500"/>
  <c r="BM500"/>
  <c r="BU500"/>
  <c r="AN501"/>
  <c r="BL501" s="1"/>
  <c r="AO501"/>
  <c r="AP501"/>
  <c r="BN501" s="1"/>
  <c r="AQ501"/>
  <c r="BO501" s="1"/>
  <c r="AR501"/>
  <c r="BP501" s="1"/>
  <c r="AS501"/>
  <c r="BQ501" s="1"/>
  <c r="AT501"/>
  <c r="BR501" s="1"/>
  <c r="AV501"/>
  <c r="BT501" s="1"/>
  <c r="AW501"/>
  <c r="BU501" s="1"/>
  <c r="AX501"/>
  <c r="BV501" s="1"/>
  <c r="AY501"/>
  <c r="BG501"/>
  <c r="BK501"/>
  <c r="BM501"/>
  <c r="AN502"/>
  <c r="BL502" s="1"/>
  <c r="AO502"/>
  <c r="AP502"/>
  <c r="BN502" s="1"/>
  <c r="AQ502"/>
  <c r="BO502" s="1"/>
  <c r="AR502"/>
  <c r="BP502" s="1"/>
  <c r="AS502"/>
  <c r="BQ502" s="1"/>
  <c r="AT502"/>
  <c r="BR502" s="1"/>
  <c r="AV502"/>
  <c r="BT502" s="1"/>
  <c r="AW502"/>
  <c r="AX502"/>
  <c r="BV502" s="1"/>
  <c r="AY502"/>
  <c r="BG502"/>
  <c r="BK502"/>
  <c r="BM502"/>
  <c r="BU502"/>
  <c r="AN503"/>
  <c r="BL503" s="1"/>
  <c r="AO503"/>
  <c r="AP503"/>
  <c r="BN503" s="1"/>
  <c r="AQ503"/>
  <c r="BO503" s="1"/>
  <c r="AR503"/>
  <c r="BP503" s="1"/>
  <c r="AS503"/>
  <c r="BQ503" s="1"/>
  <c r="AT503"/>
  <c r="BR503" s="1"/>
  <c r="AV503"/>
  <c r="BT503" s="1"/>
  <c r="AW503"/>
  <c r="BU503" s="1"/>
  <c r="AX503"/>
  <c r="BV503" s="1"/>
  <c r="AY503"/>
  <c r="BG503"/>
  <c r="BK503"/>
  <c r="BM503"/>
  <c r="AR504"/>
  <c r="AT504"/>
  <c r="AU504"/>
  <c r="AV504"/>
  <c r="BT504" s="1"/>
  <c r="AW504"/>
  <c r="BU504" s="1"/>
  <c r="AX504"/>
  <c r="BV504" s="1"/>
  <c r="BG504"/>
  <c r="BK504"/>
  <c r="BP504"/>
  <c r="BR504"/>
  <c r="BG505"/>
  <c r="BK505"/>
  <c r="AN506"/>
  <c r="AO506"/>
  <c r="AP506"/>
  <c r="AQ506"/>
  <c r="AR506"/>
  <c r="AS506"/>
  <c r="AT506"/>
  <c r="AU506"/>
  <c r="AV506"/>
  <c r="BT506" s="1"/>
  <c r="AW506"/>
  <c r="AX506"/>
  <c r="BV506" s="1"/>
  <c r="AY506"/>
  <c r="BG506"/>
  <c r="BK506"/>
  <c r="BL506"/>
  <c r="BM506"/>
  <c r="BN506"/>
  <c r="BO506"/>
  <c r="BP506"/>
  <c r="BQ506"/>
  <c r="BR506"/>
  <c r="BU506"/>
  <c r="AN507"/>
  <c r="BL507" s="1"/>
  <c r="AO507"/>
  <c r="AP507"/>
  <c r="BN507" s="1"/>
  <c r="AQ507"/>
  <c r="BO507" s="1"/>
  <c r="AR507"/>
  <c r="BP507" s="1"/>
  <c r="AS507"/>
  <c r="BQ507" s="1"/>
  <c r="AT507"/>
  <c r="BR507" s="1"/>
  <c r="AV507"/>
  <c r="BT507" s="1"/>
  <c r="AW507"/>
  <c r="BU507" s="1"/>
  <c r="AX507"/>
  <c r="BV507" s="1"/>
  <c r="AY507"/>
  <c r="BG507"/>
  <c r="BK507"/>
  <c r="BM507"/>
  <c r="AO508"/>
  <c r="BM508" s="1"/>
  <c r="AP508"/>
  <c r="BN508" s="1"/>
  <c r="AQ508"/>
  <c r="BO508" s="1"/>
  <c r="AR508"/>
  <c r="BP508" s="1"/>
  <c r="AS508"/>
  <c r="BQ508" s="1"/>
  <c r="AT508"/>
  <c r="BR508" s="1"/>
  <c r="AV508"/>
  <c r="BT508" s="1"/>
  <c r="AW508"/>
  <c r="BU508" s="1"/>
  <c r="AX508"/>
  <c r="BV508" s="1"/>
  <c r="AY508"/>
  <c r="BG508"/>
  <c r="BK508"/>
  <c r="BG509"/>
  <c r="BK509"/>
  <c r="AN510"/>
  <c r="BL510" s="1"/>
  <c r="AO510"/>
  <c r="BM510" s="1"/>
  <c r="AP510"/>
  <c r="AQ510"/>
  <c r="BO510" s="1"/>
  <c r="AR510"/>
  <c r="BP510" s="1"/>
  <c r="AS510"/>
  <c r="BQ510" s="1"/>
  <c r="AT510"/>
  <c r="BR510" s="1"/>
  <c r="AU510"/>
  <c r="AV510"/>
  <c r="BT510" s="1"/>
  <c r="AW510"/>
  <c r="BU510" s="1"/>
  <c r="AX510"/>
  <c r="BV510" s="1"/>
  <c r="AY510"/>
  <c r="BG510"/>
  <c r="BK510"/>
  <c r="BN510"/>
  <c r="AN511"/>
  <c r="AO511"/>
  <c r="AQ511"/>
  <c r="AR511"/>
  <c r="AS511"/>
  <c r="AT511"/>
  <c r="AV511"/>
  <c r="AW511"/>
  <c r="BU511" s="1"/>
  <c r="AX511"/>
  <c r="BV511" s="1"/>
  <c r="AY511"/>
  <c r="BG511"/>
  <c r="BK511"/>
  <c r="BL511"/>
  <c r="BM511"/>
  <c r="BO511"/>
  <c r="BP511"/>
  <c r="BQ511"/>
  <c r="BR511"/>
  <c r="BT511"/>
  <c r="AN512"/>
  <c r="AO512"/>
  <c r="AQ512"/>
  <c r="AR512"/>
  <c r="AS512"/>
  <c r="AT512"/>
  <c r="AV512"/>
  <c r="BT512" s="1"/>
  <c r="AW512"/>
  <c r="BU512" s="1"/>
  <c r="AX512"/>
  <c r="BV512" s="1"/>
  <c r="AY512"/>
  <c r="BG512"/>
  <c r="BK512"/>
  <c r="BL512"/>
  <c r="BM512"/>
  <c r="BO512"/>
  <c r="BP512"/>
  <c r="BQ512"/>
  <c r="BR512"/>
  <c r="AN513"/>
  <c r="AO513"/>
  <c r="AQ513"/>
  <c r="AR513"/>
  <c r="AS513"/>
  <c r="AT513"/>
  <c r="AV513"/>
  <c r="AW513"/>
  <c r="BU513" s="1"/>
  <c r="AX513"/>
  <c r="BV513" s="1"/>
  <c r="AY513"/>
  <c r="BG513"/>
  <c r="BK513"/>
  <c r="BL513"/>
  <c r="BM513"/>
  <c r="BO513"/>
  <c r="BP513"/>
  <c r="BQ513"/>
  <c r="BR513"/>
  <c r="BT513"/>
  <c r="AN514"/>
  <c r="BL514" s="1"/>
  <c r="AO514"/>
  <c r="AQ514"/>
  <c r="BO514" s="1"/>
  <c r="AR514"/>
  <c r="BP514" s="1"/>
  <c r="AT514"/>
  <c r="BR514" s="1"/>
  <c r="AV514"/>
  <c r="BT514" s="1"/>
  <c r="AW514"/>
  <c r="BU514" s="1"/>
  <c r="AX514"/>
  <c r="BV514" s="1"/>
  <c r="AY514"/>
  <c r="BG514"/>
  <c r="BK514"/>
  <c r="BM514"/>
  <c r="AN515"/>
  <c r="AO515"/>
  <c r="AQ515"/>
  <c r="AR515"/>
  <c r="AS515"/>
  <c r="AT515"/>
  <c r="AV515"/>
  <c r="AW515"/>
  <c r="BU515" s="1"/>
  <c r="AX515"/>
  <c r="BV515" s="1"/>
  <c r="AY515"/>
  <c r="BG515"/>
  <c r="BK515"/>
  <c r="BL515"/>
  <c r="BM515"/>
  <c r="BO515"/>
  <c r="BP515"/>
  <c r="BQ515"/>
  <c r="BR515"/>
  <c r="BT515"/>
  <c r="AO516"/>
  <c r="BM516" s="1"/>
  <c r="AQ516"/>
  <c r="BO516" s="1"/>
  <c r="AR516"/>
  <c r="BP516" s="1"/>
  <c r="AS516"/>
  <c r="BQ516" s="1"/>
  <c r="AT516"/>
  <c r="BR516" s="1"/>
  <c r="AV516"/>
  <c r="AW516"/>
  <c r="BU516" s="1"/>
  <c r="AX516"/>
  <c r="BV516" s="1"/>
  <c r="AY516"/>
  <c r="BG516"/>
  <c r="BK516"/>
  <c r="BT516"/>
  <c r="BG517"/>
  <c r="BK517"/>
  <c r="AN518"/>
  <c r="AO518"/>
  <c r="AP518"/>
  <c r="AQ518"/>
  <c r="AR518"/>
  <c r="AS518"/>
  <c r="AT518"/>
  <c r="AU518"/>
  <c r="AV518"/>
  <c r="BT518" s="1"/>
  <c r="AW518"/>
  <c r="AX518"/>
  <c r="BV518" s="1"/>
  <c r="AY518"/>
  <c r="BG518"/>
  <c r="BK518"/>
  <c r="BL518"/>
  <c r="BM518"/>
  <c r="BN518"/>
  <c r="BO518"/>
  <c r="BP518"/>
  <c r="BQ518"/>
  <c r="BR518"/>
  <c r="BU518"/>
  <c r="AO519"/>
  <c r="AP519"/>
  <c r="BN519" s="1"/>
  <c r="AQ519"/>
  <c r="BO519" s="1"/>
  <c r="AR519"/>
  <c r="BP519" s="1"/>
  <c r="AS519"/>
  <c r="BQ519" s="1"/>
  <c r="AT519"/>
  <c r="BR519" s="1"/>
  <c r="AV519"/>
  <c r="BT519" s="1"/>
  <c r="AW519"/>
  <c r="AX519"/>
  <c r="BV519" s="1"/>
  <c r="AY519"/>
  <c r="BG519"/>
  <c r="BK519"/>
  <c r="BM519"/>
  <c r="BU519"/>
  <c r="BG520"/>
  <c r="BK520"/>
  <c r="AN521"/>
  <c r="AO521"/>
  <c r="AP521"/>
  <c r="AQ521"/>
  <c r="AR521"/>
  <c r="AS521"/>
  <c r="AT521"/>
  <c r="AU521"/>
  <c r="AV521"/>
  <c r="BT521" s="1"/>
  <c r="AW521"/>
  <c r="BU521" s="1"/>
  <c r="AX521"/>
  <c r="BV521" s="1"/>
  <c r="AY521"/>
  <c r="BG521"/>
  <c r="BK521"/>
  <c r="BL521"/>
  <c r="BM521"/>
  <c r="BN521"/>
  <c r="BO521"/>
  <c r="BP521"/>
  <c r="BQ521"/>
  <c r="BR521"/>
  <c r="AN522"/>
  <c r="BL522" s="1"/>
  <c r="AO522"/>
  <c r="AP522"/>
  <c r="BN522" s="1"/>
  <c r="AQ522"/>
  <c r="BO522" s="1"/>
  <c r="AR522"/>
  <c r="BP522" s="1"/>
  <c r="AS522"/>
  <c r="BQ522" s="1"/>
  <c r="AT522"/>
  <c r="BR522" s="1"/>
  <c r="AV522"/>
  <c r="BT522" s="1"/>
  <c r="AW522"/>
  <c r="BU522" s="1"/>
  <c r="AX522"/>
  <c r="BV522" s="1"/>
  <c r="AY522"/>
  <c r="BG522"/>
  <c r="BK522"/>
  <c r="BM522"/>
  <c r="AN523"/>
  <c r="BL523" s="1"/>
  <c r="AO523"/>
  <c r="AP523"/>
  <c r="BN523" s="1"/>
  <c r="AQ523"/>
  <c r="BO523" s="1"/>
  <c r="AR523"/>
  <c r="BP523" s="1"/>
  <c r="AS523"/>
  <c r="BQ523" s="1"/>
  <c r="AT523"/>
  <c r="BR523" s="1"/>
  <c r="AV523"/>
  <c r="BT523" s="1"/>
  <c r="AW523"/>
  <c r="BU523" s="1"/>
  <c r="AX523"/>
  <c r="BV523" s="1"/>
  <c r="AY523"/>
  <c r="BG523"/>
  <c r="BK523"/>
  <c r="BM523"/>
  <c r="AN524"/>
  <c r="BL524" s="1"/>
  <c r="AO524"/>
  <c r="AP524"/>
  <c r="BN524" s="1"/>
  <c r="AQ524"/>
  <c r="BO524" s="1"/>
  <c r="AR524"/>
  <c r="BP524" s="1"/>
  <c r="AS524"/>
  <c r="BQ524" s="1"/>
  <c r="AT524"/>
  <c r="BR524" s="1"/>
  <c r="AV524"/>
  <c r="BT524" s="1"/>
  <c r="AW524"/>
  <c r="AX524"/>
  <c r="BV524" s="1"/>
  <c r="AY524"/>
  <c r="BG524"/>
  <c r="BK524"/>
  <c r="BM524"/>
  <c r="BU524"/>
  <c r="AO525"/>
  <c r="AP525"/>
  <c r="BN525" s="1"/>
  <c r="AQ525"/>
  <c r="BO525" s="1"/>
  <c r="AR525"/>
  <c r="BP525" s="1"/>
  <c r="AS525"/>
  <c r="BQ525" s="1"/>
  <c r="AT525"/>
  <c r="BR525" s="1"/>
  <c r="AV525"/>
  <c r="BT525" s="1"/>
  <c r="AW525"/>
  <c r="AX525"/>
  <c r="BV525" s="1"/>
  <c r="AY525"/>
  <c r="BG525"/>
  <c r="BK525"/>
  <c r="BM525"/>
  <c r="BU525"/>
  <c r="BG526"/>
  <c r="BK526"/>
  <c r="AN527"/>
  <c r="AO527"/>
  <c r="AP527"/>
  <c r="AQ527"/>
  <c r="AR527"/>
  <c r="AS527"/>
  <c r="AT527"/>
  <c r="AU527"/>
  <c r="AV527"/>
  <c r="BT527" s="1"/>
  <c r="AW527"/>
  <c r="BU527" s="1"/>
  <c r="AX527"/>
  <c r="BV527" s="1"/>
  <c r="AY527"/>
  <c r="BG527"/>
  <c r="BK527"/>
  <c r="BL527"/>
  <c r="BM527"/>
  <c r="BN527"/>
  <c r="BO527"/>
  <c r="BP527"/>
  <c r="BQ527"/>
  <c r="BR527"/>
  <c r="AO528"/>
  <c r="BM528" s="1"/>
  <c r="AP528"/>
  <c r="BN528" s="1"/>
  <c r="AQ528"/>
  <c r="BO528" s="1"/>
  <c r="AR528"/>
  <c r="BP528" s="1"/>
  <c r="AS528"/>
  <c r="BQ528" s="1"/>
  <c r="AT528"/>
  <c r="BR528" s="1"/>
  <c r="AV528"/>
  <c r="BT528" s="1"/>
  <c r="AW528"/>
  <c r="BU528" s="1"/>
  <c r="AX528"/>
  <c r="BV528" s="1"/>
  <c r="AY528"/>
  <c r="BG528"/>
  <c r="BK528"/>
  <c r="BG529"/>
  <c r="BK529"/>
  <c r="AN530"/>
  <c r="AO530"/>
  <c r="AP530"/>
  <c r="AQ530"/>
  <c r="AR530"/>
  <c r="AS530"/>
  <c r="AT530"/>
  <c r="AU530"/>
  <c r="AV530"/>
  <c r="BT530" s="1"/>
  <c r="AW530"/>
  <c r="AX530"/>
  <c r="BV530" s="1"/>
  <c r="AY530"/>
  <c r="BG530"/>
  <c r="BK530"/>
  <c r="BL530"/>
  <c r="BM530"/>
  <c r="BN530"/>
  <c r="BO530"/>
  <c r="BP530"/>
  <c r="BQ530"/>
  <c r="BR530"/>
  <c r="BU530"/>
  <c r="AN531"/>
  <c r="BL531" s="1"/>
  <c r="AO531"/>
  <c r="AP531"/>
  <c r="BN531" s="1"/>
  <c r="AQ531"/>
  <c r="BO531" s="1"/>
  <c r="AR531"/>
  <c r="BP531" s="1"/>
  <c r="AS531"/>
  <c r="BQ531" s="1"/>
  <c r="AT531"/>
  <c r="BR531" s="1"/>
  <c r="AV531"/>
  <c r="BT531" s="1"/>
  <c r="AW531"/>
  <c r="BU531" s="1"/>
  <c r="AX531"/>
  <c r="BV531" s="1"/>
  <c r="AY531"/>
  <c r="BG531"/>
  <c r="BK531"/>
  <c r="BM531"/>
  <c r="AN532"/>
  <c r="BL532" s="1"/>
  <c r="AO532"/>
  <c r="AP532"/>
  <c r="BN532" s="1"/>
  <c r="AQ532"/>
  <c r="BO532" s="1"/>
  <c r="AR532"/>
  <c r="BP532" s="1"/>
  <c r="AS532"/>
  <c r="BQ532" s="1"/>
  <c r="AT532"/>
  <c r="BR532" s="1"/>
  <c r="AV532"/>
  <c r="BT532" s="1"/>
  <c r="AW532"/>
  <c r="AX532"/>
  <c r="BV532" s="1"/>
  <c r="AY532"/>
  <c r="BG532"/>
  <c r="BK532"/>
  <c r="BM532"/>
  <c r="BU532"/>
  <c r="AN533"/>
  <c r="BL533" s="1"/>
  <c r="AO533"/>
  <c r="AP533"/>
  <c r="BN533" s="1"/>
  <c r="AQ533"/>
  <c r="BO533" s="1"/>
  <c r="AR533"/>
  <c r="BP533" s="1"/>
  <c r="AS533"/>
  <c r="BQ533" s="1"/>
  <c r="AT533"/>
  <c r="BR533" s="1"/>
  <c r="AV533"/>
  <c r="BT533" s="1"/>
  <c r="AW533"/>
  <c r="BU533" s="1"/>
  <c r="AX533"/>
  <c r="BV533" s="1"/>
  <c r="AY533"/>
  <c r="BG533"/>
  <c r="BK533"/>
  <c r="BM533"/>
  <c r="AN534"/>
  <c r="BL534" s="1"/>
  <c r="AO534"/>
  <c r="AP534"/>
  <c r="BN534" s="1"/>
  <c r="AQ534"/>
  <c r="BO534" s="1"/>
  <c r="AR534"/>
  <c r="BP534" s="1"/>
  <c r="AS534"/>
  <c r="BQ534" s="1"/>
  <c r="AT534"/>
  <c r="BR534" s="1"/>
  <c r="AV534"/>
  <c r="BT534" s="1"/>
  <c r="AW534"/>
  <c r="BU534" s="1"/>
  <c r="AX534"/>
  <c r="BV534" s="1"/>
  <c r="AY534"/>
  <c r="BG534"/>
  <c r="BK534"/>
  <c r="BM534"/>
  <c r="AO535"/>
  <c r="AP535"/>
  <c r="BN535" s="1"/>
  <c r="AQ535"/>
  <c r="BO535" s="1"/>
  <c r="AR535"/>
  <c r="BP535" s="1"/>
  <c r="AS535"/>
  <c r="BQ535" s="1"/>
  <c r="AT535"/>
  <c r="BR535" s="1"/>
  <c r="AV535"/>
  <c r="BT535" s="1"/>
  <c r="AW535"/>
  <c r="AX535"/>
  <c r="BV535" s="1"/>
  <c r="AY535"/>
  <c r="BG535"/>
  <c r="BK535"/>
  <c r="BM535"/>
  <c r="BU535"/>
  <c r="BG536"/>
  <c r="BK536"/>
  <c r="AN537"/>
  <c r="BL537" s="1"/>
  <c r="AO537"/>
  <c r="BM537" s="1"/>
  <c r="AP537"/>
  <c r="AQ537"/>
  <c r="BO537" s="1"/>
  <c r="AR537"/>
  <c r="BP537" s="1"/>
  <c r="AS537"/>
  <c r="BQ537" s="1"/>
  <c r="AT537"/>
  <c r="BR537" s="1"/>
  <c r="AU537"/>
  <c r="AV537"/>
  <c r="BT537" s="1"/>
  <c r="AW537"/>
  <c r="BU537" s="1"/>
  <c r="AX537"/>
  <c r="BV537" s="1"/>
  <c r="AY537"/>
  <c r="BG537"/>
  <c r="BK537"/>
  <c r="BN537"/>
  <c r="AO538"/>
  <c r="BM538" s="1"/>
  <c r="AP538"/>
  <c r="BN538" s="1"/>
  <c r="AQ538"/>
  <c r="BO538" s="1"/>
  <c r="AR538"/>
  <c r="BP538" s="1"/>
  <c r="AS538"/>
  <c r="BQ538" s="1"/>
  <c r="AT538"/>
  <c r="BR538" s="1"/>
  <c r="AV538"/>
  <c r="BT538" s="1"/>
  <c r="AW538"/>
  <c r="BU538" s="1"/>
  <c r="AX538"/>
  <c r="BV538" s="1"/>
  <c r="AY538"/>
  <c r="BG538"/>
  <c r="BK538"/>
  <c r="BG539"/>
  <c r="BK539"/>
  <c r="AN540"/>
  <c r="AO540"/>
  <c r="AP540"/>
  <c r="AQ540"/>
  <c r="AR540"/>
  <c r="AS540"/>
  <c r="AT540"/>
  <c r="AU540"/>
  <c r="AV540"/>
  <c r="BT540" s="1"/>
  <c r="AW540"/>
  <c r="AX540"/>
  <c r="BV540" s="1"/>
  <c r="AY540"/>
  <c r="BG540"/>
  <c r="BK540"/>
  <c r="BL540"/>
  <c r="BM540"/>
  <c r="BN540"/>
  <c r="BO540"/>
  <c r="BP540"/>
  <c r="BQ540"/>
  <c r="BR540"/>
  <c r="BU540"/>
  <c r="AO541"/>
  <c r="AP541"/>
  <c r="BN541" s="1"/>
  <c r="AQ541"/>
  <c r="BO541" s="1"/>
  <c r="AR541"/>
  <c r="BP541" s="1"/>
  <c r="AS541"/>
  <c r="BQ541" s="1"/>
  <c r="AT541"/>
  <c r="BR541" s="1"/>
  <c r="AV541"/>
  <c r="BT541" s="1"/>
  <c r="AW541"/>
  <c r="AX541"/>
  <c r="BV541" s="1"/>
  <c r="AY541"/>
  <c r="BG541"/>
  <c r="BK541"/>
  <c r="BM541"/>
  <c r="BU541"/>
  <c r="BG542"/>
  <c r="BK542"/>
  <c r="AN543"/>
  <c r="AO543"/>
  <c r="AP543"/>
  <c r="AQ543"/>
  <c r="AR543"/>
  <c r="AS543"/>
  <c r="AT543"/>
  <c r="AU543"/>
  <c r="AV543"/>
  <c r="BT543" s="1"/>
  <c r="AW543"/>
  <c r="BU543" s="1"/>
  <c r="AX543"/>
  <c r="BV543" s="1"/>
  <c r="AY543"/>
  <c r="BG543"/>
  <c r="BK543"/>
  <c r="BL543"/>
  <c r="BM543"/>
  <c r="BN543"/>
  <c r="BO543"/>
  <c r="BP543"/>
  <c r="BQ543"/>
  <c r="BR543"/>
  <c r="AN544"/>
  <c r="BL544" s="1"/>
  <c r="AO544"/>
  <c r="AP544"/>
  <c r="BN544" s="1"/>
  <c r="AQ544"/>
  <c r="BO544" s="1"/>
  <c r="AR544"/>
  <c r="BP544" s="1"/>
  <c r="AS544"/>
  <c r="BQ544" s="1"/>
  <c r="AT544"/>
  <c r="BR544" s="1"/>
  <c r="AV544"/>
  <c r="BT544" s="1"/>
  <c r="AW544"/>
  <c r="AX544"/>
  <c r="BV544" s="1"/>
  <c r="AY544"/>
  <c r="BG544"/>
  <c r="BK544"/>
  <c r="BM544"/>
  <c r="BU544"/>
  <c r="AO545"/>
  <c r="AP545"/>
  <c r="BN545" s="1"/>
  <c r="AQ545"/>
  <c r="BO545" s="1"/>
  <c r="AR545"/>
  <c r="BP545" s="1"/>
  <c r="AS545"/>
  <c r="BQ545" s="1"/>
  <c r="AT545"/>
  <c r="BR545" s="1"/>
  <c r="AV545"/>
  <c r="BT545" s="1"/>
  <c r="AW545"/>
  <c r="AX545"/>
  <c r="BV545" s="1"/>
  <c r="AY545"/>
  <c r="BG545"/>
  <c r="BK545"/>
  <c r="BM545"/>
  <c r="BU545"/>
  <c r="BG546"/>
  <c r="BK546"/>
  <c r="AN547"/>
  <c r="AO547"/>
  <c r="AP547"/>
  <c r="AQ547"/>
  <c r="AR547"/>
  <c r="AS547"/>
  <c r="AT547"/>
  <c r="AU547"/>
  <c r="AV547"/>
  <c r="BT547" s="1"/>
  <c r="AW547"/>
  <c r="BU547" s="1"/>
  <c r="AX547"/>
  <c r="BV547" s="1"/>
  <c r="AY547"/>
  <c r="BG547"/>
  <c r="BK547"/>
  <c r="BL547"/>
  <c r="BM547"/>
  <c r="BN547"/>
  <c r="BO547"/>
  <c r="BP547"/>
  <c r="BQ547"/>
  <c r="BR547"/>
  <c r="AN548"/>
  <c r="BL548" s="1"/>
  <c r="AO548"/>
  <c r="AP548"/>
  <c r="BN548" s="1"/>
  <c r="AQ548"/>
  <c r="BO548" s="1"/>
  <c r="AR548"/>
  <c r="BP548" s="1"/>
  <c r="AS548"/>
  <c r="BQ548" s="1"/>
  <c r="AT548"/>
  <c r="BR548" s="1"/>
  <c r="AV548"/>
  <c r="BT548" s="1"/>
  <c r="AW548"/>
  <c r="AX548"/>
  <c r="BV548" s="1"/>
  <c r="AY548"/>
  <c r="BG548"/>
  <c r="BK548"/>
  <c r="BM548"/>
  <c r="BU548"/>
  <c r="AN549"/>
  <c r="BL549" s="1"/>
  <c r="AO549"/>
  <c r="AP549"/>
  <c r="BN549" s="1"/>
  <c r="AQ549"/>
  <c r="BO549" s="1"/>
  <c r="AR549"/>
  <c r="BP549" s="1"/>
  <c r="AS549"/>
  <c r="BQ549" s="1"/>
  <c r="AT549"/>
  <c r="BR549" s="1"/>
  <c r="AV549"/>
  <c r="BT549" s="1"/>
  <c r="AW549"/>
  <c r="BU549" s="1"/>
  <c r="AX549"/>
  <c r="BV549" s="1"/>
  <c r="AY549"/>
  <c r="BG549"/>
  <c r="BK549"/>
  <c r="BM549"/>
  <c r="AN550"/>
  <c r="BL550" s="1"/>
  <c r="AO550"/>
  <c r="AP550"/>
  <c r="BN550" s="1"/>
  <c r="AQ550"/>
  <c r="BO550" s="1"/>
  <c r="AR550"/>
  <c r="BP550" s="1"/>
  <c r="AS550"/>
  <c r="BQ550" s="1"/>
  <c r="AT550"/>
  <c r="BR550" s="1"/>
  <c r="AV550"/>
  <c r="BT550" s="1"/>
  <c r="AW550"/>
  <c r="BU550" s="1"/>
  <c r="AX550"/>
  <c r="BV550" s="1"/>
  <c r="AY550"/>
  <c r="BG550"/>
  <c r="BK550"/>
  <c r="BM550"/>
  <c r="AO551"/>
  <c r="AP551"/>
  <c r="BN551" s="1"/>
  <c r="AQ551"/>
  <c r="BO551" s="1"/>
  <c r="AR551"/>
  <c r="BP551" s="1"/>
  <c r="AS551"/>
  <c r="BQ551" s="1"/>
  <c r="AT551"/>
  <c r="BR551" s="1"/>
  <c r="AV551"/>
  <c r="BT551" s="1"/>
  <c r="AW551"/>
  <c r="BU551" s="1"/>
  <c r="AX551"/>
  <c r="BV551" s="1"/>
  <c r="AY551"/>
  <c r="BG551"/>
  <c r="BK551"/>
  <c r="BM551"/>
  <c r="BW551"/>
  <c r="BG552"/>
  <c r="BK552"/>
  <c r="AN553"/>
  <c r="BL553" s="1"/>
  <c r="AO553"/>
  <c r="BM553" s="1"/>
  <c r="AP553"/>
  <c r="AQ553"/>
  <c r="BO553" s="1"/>
  <c r="AR553"/>
  <c r="BP553" s="1"/>
  <c r="AS553"/>
  <c r="BQ553" s="1"/>
  <c r="AT553"/>
  <c r="BR553" s="1"/>
  <c r="AU553"/>
  <c r="AV553"/>
  <c r="BT553" s="1"/>
  <c r="AW553"/>
  <c r="BU553" s="1"/>
  <c r="AX553"/>
  <c r="BV553" s="1"/>
  <c r="AY553"/>
  <c r="BG553"/>
  <c r="BK553"/>
  <c r="BN553"/>
  <c r="AO554"/>
  <c r="BM554" s="1"/>
  <c r="AP554"/>
  <c r="BN554" s="1"/>
  <c r="AQ554"/>
  <c r="BO554" s="1"/>
  <c r="AR554"/>
  <c r="BP554" s="1"/>
  <c r="AS554"/>
  <c r="BQ554" s="1"/>
  <c r="AT554"/>
  <c r="BR554" s="1"/>
  <c r="AV554"/>
  <c r="BT554" s="1"/>
  <c r="AW554"/>
  <c r="BU554" s="1"/>
  <c r="AX554"/>
  <c r="BV554" s="1"/>
  <c r="AY554"/>
  <c r="BG554"/>
  <c r="BK554"/>
  <c r="BG555"/>
  <c r="BK555"/>
  <c r="AN556"/>
  <c r="BL556" s="1"/>
  <c r="AO556"/>
  <c r="BM556" s="1"/>
  <c r="AP556"/>
  <c r="BN556" s="1"/>
  <c r="AQ556"/>
  <c r="BO556" s="1"/>
  <c r="AR556"/>
  <c r="BP556" s="1"/>
  <c r="AS556"/>
  <c r="BQ556" s="1"/>
  <c r="AT556"/>
  <c r="BR556" s="1"/>
  <c r="AU556"/>
  <c r="AV556"/>
  <c r="BT556" s="1"/>
  <c r="AW556"/>
  <c r="BU556" s="1"/>
  <c r="AX556"/>
  <c r="BV556" s="1"/>
  <c r="AY556"/>
  <c r="BG556"/>
  <c r="BK556"/>
  <c r="AO557"/>
  <c r="AP557"/>
  <c r="BN557" s="1"/>
  <c r="AQ557"/>
  <c r="BO557" s="1"/>
  <c r="AR557"/>
  <c r="BP557" s="1"/>
  <c r="AS557"/>
  <c r="BQ557" s="1"/>
  <c r="AT557"/>
  <c r="BR557" s="1"/>
  <c r="AV557"/>
  <c r="BT557" s="1"/>
  <c r="AW557"/>
  <c r="BU557" s="1"/>
  <c r="AX557"/>
  <c r="BV557" s="1"/>
  <c r="AY557"/>
  <c r="BG557"/>
  <c r="BK557"/>
  <c r="BM557"/>
  <c r="BG558"/>
  <c r="BK558"/>
  <c r="AN559"/>
  <c r="BL559" s="1"/>
  <c r="AO559"/>
  <c r="BM559" s="1"/>
  <c r="AP559"/>
  <c r="AQ559"/>
  <c r="BO559" s="1"/>
  <c r="AR559"/>
  <c r="BP559" s="1"/>
  <c r="AS559"/>
  <c r="BQ559" s="1"/>
  <c r="AT559"/>
  <c r="BR559" s="1"/>
  <c r="AU559"/>
  <c r="AV559"/>
  <c r="BT559" s="1"/>
  <c r="AW559"/>
  <c r="BU559" s="1"/>
  <c r="AX559"/>
  <c r="BV559" s="1"/>
  <c r="AY559"/>
  <c r="BG559"/>
  <c r="BK559"/>
  <c r="BN559"/>
  <c r="AN560"/>
  <c r="BL560" s="1"/>
  <c r="AO560"/>
  <c r="AP560"/>
  <c r="BN560" s="1"/>
  <c r="AQ560"/>
  <c r="BO560" s="1"/>
  <c r="AR560"/>
  <c r="BP560" s="1"/>
  <c r="AS560"/>
  <c r="BQ560" s="1"/>
  <c r="AT560"/>
  <c r="BR560" s="1"/>
  <c r="AV560"/>
  <c r="BT560" s="1"/>
  <c r="AW560"/>
  <c r="AX560"/>
  <c r="BV560" s="1"/>
  <c r="AY560"/>
  <c r="BG560"/>
  <c r="BK560"/>
  <c r="BM560"/>
  <c r="BU560"/>
  <c r="AN561"/>
  <c r="BL561" s="1"/>
  <c r="AO561"/>
  <c r="AP561"/>
  <c r="BN561" s="1"/>
  <c r="AQ561"/>
  <c r="BO561" s="1"/>
  <c r="AR561"/>
  <c r="BP561" s="1"/>
  <c r="AS561"/>
  <c r="BQ561" s="1"/>
  <c r="AT561"/>
  <c r="BR561" s="1"/>
  <c r="AV561"/>
  <c r="BT561" s="1"/>
  <c r="AW561"/>
  <c r="BU561" s="1"/>
  <c r="AX561"/>
  <c r="BV561" s="1"/>
  <c r="AY561"/>
  <c r="BG561"/>
  <c r="BK561"/>
  <c r="BM561"/>
  <c r="AN562"/>
  <c r="BL562" s="1"/>
  <c r="AO562"/>
  <c r="AP562"/>
  <c r="BN562" s="1"/>
  <c r="AQ562"/>
  <c r="BO562" s="1"/>
  <c r="AR562"/>
  <c r="BP562" s="1"/>
  <c r="AS562"/>
  <c r="BQ562" s="1"/>
  <c r="AT562"/>
  <c r="BR562" s="1"/>
  <c r="AV562"/>
  <c r="BT562" s="1"/>
  <c r="AW562"/>
  <c r="AX562"/>
  <c r="BV562" s="1"/>
  <c r="AY562"/>
  <c r="BG562"/>
  <c r="BK562"/>
  <c r="BM562"/>
  <c r="BU562"/>
  <c r="AN563"/>
  <c r="BL563" s="1"/>
  <c r="AO563"/>
  <c r="AP563"/>
  <c r="BN563" s="1"/>
  <c r="AQ563"/>
  <c r="BO563" s="1"/>
  <c r="AR563"/>
  <c r="BP563" s="1"/>
  <c r="AS563"/>
  <c r="BQ563" s="1"/>
  <c r="AT563"/>
  <c r="BR563" s="1"/>
  <c r="AV563"/>
  <c r="BT563" s="1"/>
  <c r="AW563"/>
  <c r="BU563" s="1"/>
  <c r="AX563"/>
  <c r="BV563" s="1"/>
  <c r="AY563"/>
  <c r="BG563"/>
  <c r="BK563"/>
  <c r="BM563"/>
  <c r="AN564"/>
  <c r="BL564" s="1"/>
  <c r="AO564"/>
  <c r="AP564"/>
  <c r="BN564" s="1"/>
  <c r="AQ564"/>
  <c r="BO564" s="1"/>
  <c r="AR564"/>
  <c r="BP564" s="1"/>
  <c r="AS564"/>
  <c r="BQ564" s="1"/>
  <c r="AT564"/>
  <c r="BR564" s="1"/>
  <c r="AV564"/>
  <c r="BT564" s="1"/>
  <c r="AW564"/>
  <c r="AX564"/>
  <c r="BV564" s="1"/>
  <c r="AY564"/>
  <c r="BG564"/>
  <c r="BK564"/>
  <c r="BM564"/>
  <c r="BU564"/>
  <c r="AN565"/>
  <c r="BL565" s="1"/>
  <c r="AO565"/>
  <c r="AP565"/>
  <c r="BN565" s="1"/>
  <c r="AQ565"/>
  <c r="BO565" s="1"/>
  <c r="AR565"/>
  <c r="BP565" s="1"/>
  <c r="AS565"/>
  <c r="BQ565" s="1"/>
  <c r="AT565"/>
  <c r="BR565" s="1"/>
  <c r="AV565"/>
  <c r="BT565" s="1"/>
  <c r="AW565"/>
  <c r="BU565" s="1"/>
  <c r="AX565"/>
  <c r="BV565" s="1"/>
  <c r="AY565"/>
  <c r="BG565"/>
  <c r="BK565"/>
  <c r="BM565"/>
  <c r="AO566"/>
  <c r="BM566" s="1"/>
  <c r="AP566"/>
  <c r="BN566" s="1"/>
  <c r="AQ566"/>
  <c r="BO566" s="1"/>
  <c r="AR566"/>
  <c r="BP566" s="1"/>
  <c r="AS566"/>
  <c r="BQ566" s="1"/>
  <c r="AT566"/>
  <c r="BR566" s="1"/>
  <c r="AV566"/>
  <c r="BT566" s="1"/>
  <c r="AW566"/>
  <c r="BU566" s="1"/>
  <c r="AX566"/>
  <c r="BV566" s="1"/>
  <c r="AY566"/>
  <c r="BG566"/>
  <c r="BK566"/>
  <c r="BG567"/>
  <c r="BK567"/>
  <c r="AN568"/>
  <c r="AO568"/>
  <c r="AP568"/>
  <c r="AQ568"/>
  <c r="AR568"/>
  <c r="AS568"/>
  <c r="AT568"/>
  <c r="AU568"/>
  <c r="AV568"/>
  <c r="BT568" s="1"/>
  <c r="AW568"/>
  <c r="AX568"/>
  <c r="BV568" s="1"/>
  <c r="AY568"/>
  <c r="BG568"/>
  <c r="BK568"/>
  <c r="BL568"/>
  <c r="BM568"/>
  <c r="BN568"/>
  <c r="BO568"/>
  <c r="BP568"/>
  <c r="BQ568"/>
  <c r="BR568"/>
  <c r="BU568"/>
  <c r="AO569"/>
  <c r="AP569"/>
  <c r="BN569" s="1"/>
  <c r="AQ569"/>
  <c r="BO569" s="1"/>
  <c r="AR569"/>
  <c r="BP569" s="1"/>
  <c r="AS569"/>
  <c r="BQ569" s="1"/>
  <c r="AT569"/>
  <c r="BR569" s="1"/>
  <c r="AV569"/>
  <c r="BT569" s="1"/>
  <c r="AW569"/>
  <c r="AX569"/>
  <c r="BV569" s="1"/>
  <c r="AY569"/>
  <c r="BG569"/>
  <c r="BK569"/>
  <c r="BM569"/>
  <c r="BU569"/>
  <c r="BG570"/>
  <c r="BK570"/>
  <c r="AN571"/>
  <c r="BL571" s="1"/>
  <c r="AO571"/>
  <c r="BM571" s="1"/>
  <c r="AP571"/>
  <c r="BN571" s="1"/>
  <c r="AQ571"/>
  <c r="BO571" s="1"/>
  <c r="AR571"/>
  <c r="BP571" s="1"/>
  <c r="AS571"/>
  <c r="BQ571" s="1"/>
  <c r="AT571"/>
  <c r="BR571" s="1"/>
  <c r="AU571"/>
  <c r="AV571"/>
  <c r="BT571" s="1"/>
  <c r="AW571"/>
  <c r="BU571" s="1"/>
  <c r="AX571"/>
  <c r="BV571" s="1"/>
  <c r="AY571"/>
  <c r="BG571"/>
  <c r="BK571"/>
  <c r="AN572"/>
  <c r="BL572" s="1"/>
  <c r="AO572"/>
  <c r="AP572"/>
  <c r="BN572" s="1"/>
  <c r="AQ572"/>
  <c r="BO572" s="1"/>
  <c r="AR572"/>
  <c r="BP572" s="1"/>
  <c r="AS572"/>
  <c r="BQ572" s="1"/>
  <c r="AT572"/>
  <c r="BR572" s="1"/>
  <c r="AV572"/>
  <c r="BT572" s="1"/>
  <c r="AW572"/>
  <c r="AX572"/>
  <c r="BV572" s="1"/>
  <c r="AY572"/>
  <c r="BG572"/>
  <c r="BK572"/>
  <c r="BM572"/>
  <c r="BU572"/>
  <c r="AO573"/>
  <c r="AP573"/>
  <c r="BN573" s="1"/>
  <c r="AQ573"/>
  <c r="BO573" s="1"/>
  <c r="AR573"/>
  <c r="BP573" s="1"/>
  <c r="AS573"/>
  <c r="BQ573" s="1"/>
  <c r="AT573"/>
  <c r="BR573" s="1"/>
  <c r="AV573"/>
  <c r="BT573" s="1"/>
  <c r="AW573"/>
  <c r="AX573"/>
  <c r="BV573" s="1"/>
  <c r="AY573"/>
  <c r="BG573"/>
  <c r="BK573"/>
  <c r="BM573"/>
  <c r="BU573"/>
  <c r="BG574"/>
  <c r="BK574"/>
  <c r="AN575"/>
  <c r="AO575"/>
  <c r="AP575"/>
  <c r="AQ575"/>
  <c r="AR575"/>
  <c r="AS575"/>
  <c r="AT575"/>
  <c r="AU575"/>
  <c r="AV575"/>
  <c r="BT575" s="1"/>
  <c r="AW575"/>
  <c r="BU575" s="1"/>
  <c r="AX575"/>
  <c r="BV575" s="1"/>
  <c r="AY575"/>
  <c r="BG575"/>
  <c r="BK575"/>
  <c r="BL575"/>
  <c r="BM575"/>
  <c r="BN575"/>
  <c r="BO575"/>
  <c r="BP575"/>
  <c r="BQ575"/>
  <c r="BR575"/>
  <c r="AO576"/>
  <c r="BM576" s="1"/>
  <c r="AP576"/>
  <c r="BN576" s="1"/>
  <c r="AQ576"/>
  <c r="BO576" s="1"/>
  <c r="AR576"/>
  <c r="BP576" s="1"/>
  <c r="AS576"/>
  <c r="BQ576" s="1"/>
  <c r="AT576"/>
  <c r="BR576" s="1"/>
  <c r="AV576"/>
  <c r="BT576" s="1"/>
  <c r="AW576"/>
  <c r="BU576" s="1"/>
  <c r="AX576"/>
  <c r="BV576" s="1"/>
  <c r="AY576"/>
  <c r="BG576"/>
  <c r="BK576"/>
  <c r="BG577"/>
  <c r="BK577"/>
  <c r="AN578"/>
  <c r="BL578" s="1"/>
  <c r="AO578"/>
  <c r="BM578" s="1"/>
  <c r="AP578"/>
  <c r="BN578" s="1"/>
  <c r="AQ578"/>
  <c r="BO578" s="1"/>
  <c r="AR578"/>
  <c r="BP578" s="1"/>
  <c r="AS578"/>
  <c r="BQ578" s="1"/>
  <c r="AT578"/>
  <c r="BR578" s="1"/>
  <c r="AU578"/>
  <c r="AV578"/>
  <c r="BT578" s="1"/>
  <c r="AW578"/>
  <c r="BU578" s="1"/>
  <c r="AX578"/>
  <c r="BV578" s="1"/>
  <c r="AY578"/>
  <c r="BG578"/>
  <c r="BK578"/>
  <c r="AN579"/>
  <c r="BL579" s="1"/>
  <c r="AO579"/>
  <c r="AP579"/>
  <c r="BN579" s="1"/>
  <c r="AQ579"/>
  <c r="BO579" s="1"/>
  <c r="AR579"/>
  <c r="BP579" s="1"/>
  <c r="AS579"/>
  <c r="BQ579" s="1"/>
  <c r="AT579"/>
  <c r="BR579" s="1"/>
  <c r="AV579"/>
  <c r="BT579" s="1"/>
  <c r="AW579"/>
  <c r="BU579" s="1"/>
  <c r="AX579"/>
  <c r="BV579" s="1"/>
  <c r="AY579"/>
  <c r="BG579"/>
  <c r="BK579"/>
  <c r="BM579"/>
  <c r="AO580"/>
  <c r="BM580" s="1"/>
  <c r="AP580"/>
  <c r="BN580" s="1"/>
  <c r="AQ580"/>
  <c r="BO580" s="1"/>
  <c r="AR580"/>
  <c r="BP580" s="1"/>
  <c r="AS580"/>
  <c r="BQ580" s="1"/>
  <c r="AT580"/>
  <c r="BR580" s="1"/>
  <c r="AV580"/>
  <c r="BT580" s="1"/>
  <c r="AW580"/>
  <c r="BU580" s="1"/>
  <c r="AX580"/>
  <c r="BV580" s="1"/>
  <c r="AY580"/>
  <c r="BG580"/>
  <c r="BK580"/>
  <c r="BG581"/>
  <c r="BK581"/>
  <c r="AN582"/>
  <c r="AO582"/>
  <c r="AP582"/>
  <c r="AQ582"/>
  <c r="AR582"/>
  <c r="AS582"/>
  <c r="AT582"/>
  <c r="AU582"/>
  <c r="AV582"/>
  <c r="BT582" s="1"/>
  <c r="AW582"/>
  <c r="AX582"/>
  <c r="BV582" s="1"/>
  <c r="AY582"/>
  <c r="BG582"/>
  <c r="BK582"/>
  <c r="BL582"/>
  <c r="BM582"/>
  <c r="BN582"/>
  <c r="BO582"/>
  <c r="BP582"/>
  <c r="BQ582"/>
  <c r="BR582"/>
  <c r="BU582"/>
  <c r="AN583"/>
  <c r="AO583"/>
  <c r="AQ583"/>
  <c r="AR583"/>
  <c r="AS583"/>
  <c r="AT583"/>
  <c r="AV583"/>
  <c r="AW583"/>
  <c r="BU583" s="1"/>
  <c r="AX583"/>
  <c r="BV583" s="1"/>
  <c r="AY583"/>
  <c r="BG583"/>
  <c r="BK583"/>
  <c r="BL583"/>
  <c r="BM583"/>
  <c r="BO583"/>
  <c r="BP583"/>
  <c r="BQ583"/>
  <c r="BR583"/>
  <c r="BT583"/>
  <c r="AN584"/>
  <c r="AO584"/>
  <c r="AQ584"/>
  <c r="AR584"/>
  <c r="AS584"/>
  <c r="AT584"/>
  <c r="AV584"/>
  <c r="AW584"/>
  <c r="BU584" s="1"/>
  <c r="AX584"/>
  <c r="BV584" s="1"/>
  <c r="AY584"/>
  <c r="BG584"/>
  <c r="BK584"/>
  <c r="BL584"/>
  <c r="BM584"/>
  <c r="BO584"/>
  <c r="BP584"/>
  <c r="BQ584"/>
  <c r="BR584"/>
  <c r="BT584"/>
  <c r="AN585"/>
  <c r="BL585" s="1"/>
  <c r="AO585"/>
  <c r="AQ585"/>
  <c r="BO585" s="1"/>
  <c r="AR585"/>
  <c r="BP585" s="1"/>
  <c r="AT585"/>
  <c r="BR585" s="1"/>
  <c r="AV585"/>
  <c r="BT585" s="1"/>
  <c r="AW585"/>
  <c r="AX585"/>
  <c r="BV585" s="1"/>
  <c r="AY585"/>
  <c r="BG585"/>
  <c r="BK585"/>
  <c r="BM585"/>
  <c r="BU585"/>
  <c r="AN586"/>
  <c r="BL586" s="1"/>
  <c r="AO586"/>
  <c r="BM586" s="1"/>
  <c r="AQ586"/>
  <c r="BO586" s="1"/>
  <c r="AR586"/>
  <c r="BP586" s="1"/>
  <c r="AS586"/>
  <c r="BQ586" s="1"/>
  <c r="AT586"/>
  <c r="BR586" s="1"/>
  <c r="AV586"/>
  <c r="BT586" s="1"/>
  <c r="AW586"/>
  <c r="BU586" s="1"/>
  <c r="AX586"/>
  <c r="BV586" s="1"/>
  <c r="AY586"/>
  <c r="BG586"/>
  <c r="BK586"/>
  <c r="AN587"/>
  <c r="AO587"/>
  <c r="AQ587"/>
  <c r="AR587"/>
  <c r="AS587"/>
  <c r="AT587"/>
  <c r="AV587"/>
  <c r="BT587" s="1"/>
  <c r="AW587"/>
  <c r="BU587" s="1"/>
  <c r="AX587"/>
  <c r="BV587" s="1"/>
  <c r="AY587"/>
  <c r="BG587"/>
  <c r="BK587"/>
  <c r="BL587"/>
  <c r="BM587"/>
  <c r="BO587"/>
  <c r="BP587"/>
  <c r="BQ587"/>
  <c r="BR587"/>
  <c r="AN588"/>
  <c r="AO588"/>
  <c r="AQ588"/>
  <c r="AR588"/>
  <c r="AS588"/>
  <c r="AT588"/>
  <c r="AV588"/>
  <c r="AW588"/>
  <c r="BU588" s="1"/>
  <c r="AX588"/>
  <c r="BV588" s="1"/>
  <c r="AY588"/>
  <c r="BG588"/>
  <c r="BK588"/>
  <c r="BL588"/>
  <c r="BM588"/>
  <c r="BO588"/>
  <c r="BP588"/>
  <c r="BQ588"/>
  <c r="BR588"/>
  <c r="BT588"/>
  <c r="AN589"/>
  <c r="BL589" s="1"/>
  <c r="AO589"/>
  <c r="BM589" s="1"/>
  <c r="AQ589"/>
  <c r="AR589"/>
  <c r="BP589" s="1"/>
  <c r="AS589"/>
  <c r="BQ589" s="1"/>
  <c r="AT589"/>
  <c r="BR589" s="1"/>
  <c r="AV589"/>
  <c r="BT589" s="1"/>
  <c r="AW589"/>
  <c r="AX589"/>
  <c r="BV589" s="1"/>
  <c r="AY589"/>
  <c r="BG589"/>
  <c r="BK589"/>
  <c r="BO589"/>
  <c r="BU589"/>
  <c r="AO590"/>
  <c r="BM590" s="1"/>
  <c r="AQ590"/>
  <c r="AR590"/>
  <c r="BP590" s="1"/>
  <c r="AS590"/>
  <c r="BQ590" s="1"/>
  <c r="AT590"/>
  <c r="BR590" s="1"/>
  <c r="AV590"/>
  <c r="BT590" s="1"/>
  <c r="AW590"/>
  <c r="BU590" s="1"/>
  <c r="AX590"/>
  <c r="BV590" s="1"/>
  <c r="AY590"/>
  <c r="BG590"/>
  <c r="BK590"/>
  <c r="BO590"/>
  <c r="BG591"/>
  <c r="BK591"/>
  <c r="AN592"/>
  <c r="AO592"/>
  <c r="AP592"/>
  <c r="AQ592"/>
  <c r="AR592"/>
  <c r="AS592"/>
  <c r="AT592"/>
  <c r="AU592"/>
  <c r="AV592"/>
  <c r="BT592" s="1"/>
  <c r="AW592"/>
  <c r="BU592" s="1"/>
  <c r="AX592"/>
  <c r="BV592" s="1"/>
  <c r="AY592"/>
  <c r="BG592"/>
  <c r="BK592"/>
  <c r="BL592"/>
  <c r="BM592"/>
  <c r="BN592"/>
  <c r="BO592"/>
  <c r="BP592"/>
  <c r="BQ592"/>
  <c r="BR592"/>
  <c r="AO593"/>
  <c r="BM593" s="1"/>
  <c r="AP593"/>
  <c r="BN593" s="1"/>
  <c r="AQ593"/>
  <c r="BO593" s="1"/>
  <c r="AR593"/>
  <c r="BP593" s="1"/>
  <c r="AS593"/>
  <c r="BQ593" s="1"/>
  <c r="AT593"/>
  <c r="BR593" s="1"/>
  <c r="AV593"/>
  <c r="BT593" s="1"/>
  <c r="AW593"/>
  <c r="BU593" s="1"/>
  <c r="AX593"/>
  <c r="AY593"/>
  <c r="BG593"/>
  <c r="BK593"/>
  <c r="BV593"/>
  <c r="BG594"/>
  <c r="BK594"/>
  <c r="AN595"/>
  <c r="AO595"/>
  <c r="AP595"/>
  <c r="AQ595"/>
  <c r="AR595"/>
  <c r="AS595"/>
  <c r="AT595"/>
  <c r="AU595"/>
  <c r="AV595"/>
  <c r="BT595" s="1"/>
  <c r="AW595"/>
  <c r="AX595"/>
  <c r="BV595" s="1"/>
  <c r="AY595"/>
  <c r="BG595"/>
  <c r="BK595"/>
  <c r="BL595"/>
  <c r="BM595"/>
  <c r="BN595"/>
  <c r="BO595"/>
  <c r="BP595"/>
  <c r="BQ595"/>
  <c r="BR595"/>
  <c r="BU595"/>
  <c r="AN596"/>
  <c r="BL596" s="1"/>
  <c r="AO596"/>
  <c r="BM596" s="1"/>
  <c r="AP596"/>
  <c r="BN596" s="1"/>
  <c r="AQ596"/>
  <c r="AR596"/>
  <c r="BP596" s="1"/>
  <c r="AS596"/>
  <c r="BQ596" s="1"/>
  <c r="AT596"/>
  <c r="BR596" s="1"/>
  <c r="AV596"/>
  <c r="BT596" s="1"/>
  <c r="AW596"/>
  <c r="BU596" s="1"/>
  <c r="AX596"/>
  <c r="BV596" s="1"/>
  <c r="AY596"/>
  <c r="BG596"/>
  <c r="BK596"/>
  <c r="BO596"/>
  <c r="AO597"/>
  <c r="BM597" s="1"/>
  <c r="AP597"/>
  <c r="BN597" s="1"/>
  <c r="AQ597"/>
  <c r="BO597" s="1"/>
  <c r="AR597"/>
  <c r="BP597" s="1"/>
  <c r="AS597"/>
  <c r="BQ597" s="1"/>
  <c r="AT597"/>
  <c r="BR597" s="1"/>
  <c r="AV597"/>
  <c r="AW597"/>
  <c r="BU597" s="1"/>
  <c r="AX597"/>
  <c r="BV597" s="1"/>
  <c r="AY597"/>
  <c r="BG597"/>
  <c r="BK597"/>
  <c r="BT597"/>
  <c r="BG598"/>
  <c r="BK598"/>
  <c r="AN599"/>
  <c r="BL599" s="1"/>
  <c r="AO599"/>
  <c r="BM599" s="1"/>
  <c r="AP599"/>
  <c r="BN599" s="1"/>
  <c r="AQ599"/>
  <c r="BO599" s="1"/>
  <c r="AR599"/>
  <c r="BP599" s="1"/>
  <c r="AS599"/>
  <c r="BQ599" s="1"/>
  <c r="AT599"/>
  <c r="BR599" s="1"/>
  <c r="AU599"/>
  <c r="AV599"/>
  <c r="BT599" s="1"/>
  <c r="AW599"/>
  <c r="BU599" s="1"/>
  <c r="AX599"/>
  <c r="BV599" s="1"/>
  <c r="AY599"/>
  <c r="BG599"/>
  <c r="BK599"/>
  <c r="AN600"/>
  <c r="BL600" s="1"/>
  <c r="AO600"/>
  <c r="BM600" s="1"/>
  <c r="AP600"/>
  <c r="BN600" s="1"/>
  <c r="AQ600"/>
  <c r="BO600" s="1"/>
  <c r="AR600"/>
  <c r="BP600" s="1"/>
  <c r="AS600"/>
  <c r="BQ600" s="1"/>
  <c r="AT600"/>
  <c r="BR600" s="1"/>
  <c r="AV600"/>
  <c r="BT600" s="1"/>
  <c r="AW600"/>
  <c r="BU600" s="1"/>
  <c r="AX600"/>
  <c r="AY600"/>
  <c r="BG600"/>
  <c r="BK600"/>
  <c r="BV600"/>
  <c r="AN601"/>
  <c r="BL601" s="1"/>
  <c r="AO601"/>
  <c r="BM601" s="1"/>
  <c r="AP601"/>
  <c r="BN601" s="1"/>
  <c r="AQ601"/>
  <c r="BO601" s="1"/>
  <c r="AR601"/>
  <c r="BP601" s="1"/>
  <c r="AS601"/>
  <c r="BQ601" s="1"/>
  <c r="AT601"/>
  <c r="BR601" s="1"/>
  <c r="AV601"/>
  <c r="BT601" s="1"/>
  <c r="AW601"/>
  <c r="BU601" s="1"/>
  <c r="AX601"/>
  <c r="BV601" s="1"/>
  <c r="AY601"/>
  <c r="BG601"/>
  <c r="BK601"/>
  <c r="AO602"/>
  <c r="AP602"/>
  <c r="BN602" s="1"/>
  <c r="AQ602"/>
  <c r="BO602" s="1"/>
  <c r="AR602"/>
  <c r="BP602" s="1"/>
  <c r="AS602"/>
  <c r="BQ602" s="1"/>
  <c r="AT602"/>
  <c r="BR602" s="1"/>
  <c r="AV602"/>
  <c r="BT602" s="1"/>
  <c r="AW602"/>
  <c r="BU602" s="1"/>
  <c r="AX602"/>
  <c r="BV602" s="1"/>
  <c r="AY602"/>
  <c r="BG602"/>
  <c r="BK602"/>
  <c r="BM602"/>
  <c r="BG603"/>
  <c r="BK603"/>
  <c r="AN604"/>
  <c r="AO604"/>
  <c r="AP604"/>
  <c r="AQ604"/>
  <c r="AR604"/>
  <c r="AS604"/>
  <c r="AT604"/>
  <c r="AU604"/>
  <c r="AV604"/>
  <c r="BT604" s="1"/>
  <c r="AW604"/>
  <c r="BU604" s="1"/>
  <c r="AX604"/>
  <c r="BV604" s="1"/>
  <c r="AY604"/>
  <c r="BG604"/>
  <c r="BK604"/>
  <c r="BL604"/>
  <c r="BM604"/>
  <c r="BN604"/>
  <c r="BO604"/>
  <c r="BP604"/>
  <c r="BQ604"/>
  <c r="BR604"/>
  <c r="AO605"/>
  <c r="BM605" s="1"/>
  <c r="AP605"/>
  <c r="BN605" s="1"/>
  <c r="AQ605"/>
  <c r="BO605" s="1"/>
  <c r="AR605"/>
  <c r="BP605" s="1"/>
  <c r="AS605"/>
  <c r="BQ605" s="1"/>
  <c r="AT605"/>
  <c r="BR605" s="1"/>
  <c r="AV605"/>
  <c r="AW605"/>
  <c r="BU605" s="1"/>
  <c r="AX605"/>
  <c r="BV605" s="1"/>
  <c r="AY605"/>
  <c r="BG605"/>
  <c r="BK605"/>
  <c r="BT605"/>
  <c r="BG606"/>
  <c r="BK606"/>
  <c r="AN607"/>
  <c r="AO607"/>
  <c r="AP607"/>
  <c r="AQ607"/>
  <c r="AR607"/>
  <c r="AS607"/>
  <c r="AT607"/>
  <c r="AU607"/>
  <c r="AV607"/>
  <c r="BT607" s="1"/>
  <c r="AW607"/>
  <c r="AX607"/>
  <c r="BV607" s="1"/>
  <c r="AY607"/>
  <c r="BG607"/>
  <c r="BK607"/>
  <c r="BL607"/>
  <c r="BM607"/>
  <c r="BN607"/>
  <c r="BO607"/>
  <c r="BP607"/>
  <c r="BQ607"/>
  <c r="BR607"/>
  <c r="BU607"/>
  <c r="AO608"/>
  <c r="AP608"/>
  <c r="BN608" s="1"/>
  <c r="AQ608"/>
  <c r="BO608" s="1"/>
  <c r="AR608"/>
  <c r="BP608" s="1"/>
  <c r="AS608"/>
  <c r="BQ608" s="1"/>
  <c r="AT608"/>
  <c r="BR608" s="1"/>
  <c r="AV608"/>
  <c r="BT608" s="1"/>
  <c r="AW608"/>
  <c r="BU608" s="1"/>
  <c r="AX608"/>
  <c r="BV608" s="1"/>
  <c r="AY608"/>
  <c r="BG608"/>
  <c r="BK608"/>
  <c r="BM608"/>
  <c r="BG609"/>
  <c r="BK609"/>
  <c r="AN610"/>
  <c r="BL610" s="1"/>
  <c r="AO610"/>
  <c r="BM610" s="1"/>
  <c r="AP610"/>
  <c r="BN610" s="1"/>
  <c r="AQ610"/>
  <c r="BO610" s="1"/>
  <c r="AR610"/>
  <c r="BP610" s="1"/>
  <c r="AS610"/>
  <c r="BQ610" s="1"/>
  <c r="AT610"/>
  <c r="BR610" s="1"/>
  <c r="AU610"/>
  <c r="AV610"/>
  <c r="BT610" s="1"/>
  <c r="AW610"/>
  <c r="BU610" s="1"/>
  <c r="AX610"/>
  <c r="BV610" s="1"/>
  <c r="AY610"/>
  <c r="BG610"/>
  <c r="BK610"/>
  <c r="AO611"/>
  <c r="BM611" s="1"/>
  <c r="AP611"/>
  <c r="BN611" s="1"/>
  <c r="AQ611"/>
  <c r="BO611" s="1"/>
  <c r="AR611"/>
  <c r="BP611" s="1"/>
  <c r="AS611"/>
  <c r="BQ611" s="1"/>
  <c r="AT611"/>
  <c r="BR611" s="1"/>
  <c r="AV611"/>
  <c r="BT611" s="1"/>
  <c r="AW611"/>
  <c r="BU611" s="1"/>
  <c r="AX611"/>
  <c r="BV611" s="1"/>
  <c r="AY611"/>
  <c r="BG611"/>
  <c r="BK611"/>
  <c r="BG612"/>
  <c r="BK612"/>
  <c r="AN613"/>
  <c r="AO613"/>
  <c r="AP613"/>
  <c r="AQ613"/>
  <c r="AR613"/>
  <c r="AS613"/>
  <c r="AT613"/>
  <c r="AU613"/>
  <c r="AV613"/>
  <c r="BT613" s="1"/>
  <c r="AW613"/>
  <c r="AX613"/>
  <c r="BV613" s="1"/>
  <c r="AY613"/>
  <c r="BG613"/>
  <c r="BK613"/>
  <c r="BL613"/>
  <c r="BM613"/>
  <c r="BN613"/>
  <c r="BO613"/>
  <c r="BP613"/>
  <c r="BQ613"/>
  <c r="BR613"/>
  <c r="BU613"/>
  <c r="AO614"/>
  <c r="AP614"/>
  <c r="BN614" s="1"/>
  <c r="AQ614"/>
  <c r="BO614" s="1"/>
  <c r="AR614"/>
  <c r="BP614" s="1"/>
  <c r="AS614"/>
  <c r="BQ614" s="1"/>
  <c r="AT614"/>
  <c r="BR614" s="1"/>
  <c r="AV614"/>
  <c r="BT614" s="1"/>
  <c r="AW614"/>
  <c r="BU614" s="1"/>
  <c r="AX614"/>
  <c r="BV614" s="1"/>
  <c r="AY614"/>
  <c r="BG614"/>
  <c r="BK614"/>
  <c r="BM614"/>
  <c r="BG615"/>
  <c r="BK615"/>
  <c r="AN616"/>
  <c r="BL616" s="1"/>
  <c r="AO616"/>
  <c r="BM616" s="1"/>
  <c r="AP616"/>
  <c r="AQ616"/>
  <c r="BO616" s="1"/>
  <c r="AR616"/>
  <c r="BP616" s="1"/>
  <c r="AS616"/>
  <c r="BQ616" s="1"/>
  <c r="AT616"/>
  <c r="BR616" s="1"/>
  <c r="AU616"/>
  <c r="AV616"/>
  <c r="BT616" s="1"/>
  <c r="AW616"/>
  <c r="BU616" s="1"/>
  <c r="AX616"/>
  <c r="BV616" s="1"/>
  <c r="AY616"/>
  <c r="BG616"/>
  <c r="BK616"/>
  <c r="BN616"/>
  <c r="AN617"/>
  <c r="BL617" s="1"/>
  <c r="AO617"/>
  <c r="BM617" s="1"/>
  <c r="AP617"/>
  <c r="BN617" s="1"/>
  <c r="AQ617"/>
  <c r="BO617" s="1"/>
  <c r="AR617"/>
  <c r="BP617" s="1"/>
  <c r="AS617"/>
  <c r="BQ617" s="1"/>
  <c r="AT617"/>
  <c r="BR617" s="1"/>
  <c r="AV617"/>
  <c r="BT617" s="1"/>
  <c r="AW617"/>
  <c r="BU617" s="1"/>
  <c r="AX617"/>
  <c r="BV617" s="1"/>
  <c r="AY617"/>
  <c r="BG617"/>
  <c r="BK617"/>
  <c r="AO618"/>
  <c r="AP618"/>
  <c r="BN618" s="1"/>
  <c r="AQ618"/>
  <c r="BO618" s="1"/>
  <c r="AR618"/>
  <c r="BP618" s="1"/>
  <c r="AS618"/>
  <c r="BQ618" s="1"/>
  <c r="AT618"/>
  <c r="BR618" s="1"/>
  <c r="AV618"/>
  <c r="BT618" s="1"/>
  <c r="AW618"/>
  <c r="BU618" s="1"/>
  <c r="AX618"/>
  <c r="BV618" s="1"/>
  <c r="AY618"/>
  <c r="BG618"/>
  <c r="BK618"/>
  <c r="BM618"/>
  <c r="BG619"/>
  <c r="BK619"/>
  <c r="AN620"/>
  <c r="AO620"/>
  <c r="AP620"/>
  <c r="AQ620"/>
  <c r="AR620"/>
  <c r="AS620"/>
  <c r="AT620"/>
  <c r="AU620"/>
  <c r="AV620"/>
  <c r="BT620" s="1"/>
  <c r="AW620"/>
  <c r="AX620"/>
  <c r="BV620" s="1"/>
  <c r="AY620"/>
  <c r="BG620"/>
  <c r="BK620"/>
  <c r="BL620"/>
  <c r="BM620"/>
  <c r="BN620"/>
  <c r="BO620"/>
  <c r="BP620"/>
  <c r="BQ620"/>
  <c r="BR620"/>
  <c r="BU620"/>
  <c r="AN621"/>
  <c r="BL621" s="1"/>
  <c r="AO621"/>
  <c r="AP621"/>
  <c r="BN621" s="1"/>
  <c r="AQ621"/>
  <c r="BO621" s="1"/>
  <c r="AR621"/>
  <c r="BP621" s="1"/>
  <c r="AS621"/>
  <c r="BQ621" s="1"/>
  <c r="AT621"/>
  <c r="BR621" s="1"/>
  <c r="AV621"/>
  <c r="BT621" s="1"/>
  <c r="AW621"/>
  <c r="BU621" s="1"/>
  <c r="AX621"/>
  <c r="BV621" s="1"/>
  <c r="AY621"/>
  <c r="BG621"/>
  <c r="BK621"/>
  <c r="BM621"/>
  <c r="AO622"/>
  <c r="AP622"/>
  <c r="BN622" s="1"/>
  <c r="AQ622"/>
  <c r="BO622" s="1"/>
  <c r="AR622"/>
  <c r="BP622" s="1"/>
  <c r="AS622"/>
  <c r="BQ622" s="1"/>
  <c r="AT622"/>
  <c r="BR622" s="1"/>
  <c r="AV622"/>
  <c r="BT622" s="1"/>
  <c r="AW622"/>
  <c r="BU622" s="1"/>
  <c r="AX622"/>
  <c r="BV622" s="1"/>
  <c r="AY622"/>
  <c r="BG622"/>
  <c r="BK622"/>
  <c r="BM622"/>
  <c r="BG623"/>
  <c r="BK623"/>
  <c r="AN624"/>
  <c r="AO624"/>
  <c r="AP624"/>
  <c r="AQ624"/>
  <c r="AR624"/>
  <c r="AS624"/>
  <c r="AT624"/>
  <c r="AU624"/>
  <c r="AV624"/>
  <c r="BT624" s="1"/>
  <c r="AW624"/>
  <c r="AX624"/>
  <c r="BV624" s="1"/>
  <c r="AY624"/>
  <c r="BG624"/>
  <c r="BK624"/>
  <c r="BL624"/>
  <c r="BM624"/>
  <c r="BN624"/>
  <c r="BO624"/>
  <c r="BP624"/>
  <c r="BQ624"/>
  <c r="BR624"/>
  <c r="BU624"/>
  <c r="AN625"/>
  <c r="BL625" s="1"/>
  <c r="AO625"/>
  <c r="BM625" s="1"/>
  <c r="AP625"/>
  <c r="BN625" s="1"/>
  <c r="AQ625"/>
  <c r="BO625" s="1"/>
  <c r="AR625"/>
  <c r="BP625" s="1"/>
  <c r="AS625"/>
  <c r="BQ625" s="1"/>
  <c r="AT625"/>
  <c r="BR625" s="1"/>
  <c r="AV625"/>
  <c r="BT625" s="1"/>
  <c r="AW625"/>
  <c r="BU625" s="1"/>
  <c r="AX625"/>
  <c r="BV625" s="1"/>
  <c r="AY625"/>
  <c r="BG625"/>
  <c r="BK625"/>
  <c r="AO626"/>
  <c r="AP626"/>
  <c r="BN626" s="1"/>
  <c r="AQ626"/>
  <c r="BO626" s="1"/>
  <c r="AR626"/>
  <c r="BP626" s="1"/>
  <c r="AS626"/>
  <c r="BQ626" s="1"/>
  <c r="AT626"/>
  <c r="BR626" s="1"/>
  <c r="AV626"/>
  <c r="BT626" s="1"/>
  <c r="AW626"/>
  <c r="AX626"/>
  <c r="BV626" s="1"/>
  <c r="AY626"/>
  <c r="BG626"/>
  <c r="BK626"/>
  <c r="BM626"/>
  <c r="BU626"/>
  <c r="BG627"/>
  <c r="BK627"/>
  <c r="AN628"/>
  <c r="AO628"/>
  <c r="AP628"/>
  <c r="AQ628"/>
  <c r="AR628"/>
  <c r="AS628"/>
  <c r="BQ628" s="1"/>
  <c r="AT628"/>
  <c r="BR628" s="1"/>
  <c r="AU628"/>
  <c r="AV628"/>
  <c r="BT628" s="1"/>
  <c r="AW628"/>
  <c r="BU628" s="1"/>
  <c r="AX628"/>
  <c r="BV628" s="1"/>
  <c r="AY628"/>
  <c r="BG628"/>
  <c r="BK628"/>
  <c r="BL628"/>
  <c r="BM628"/>
  <c r="BN628"/>
  <c r="BO628"/>
  <c r="BP628"/>
  <c r="AN629"/>
  <c r="BL629" s="1"/>
  <c r="AO629"/>
  <c r="AP629"/>
  <c r="BN629" s="1"/>
  <c r="AQ629"/>
  <c r="BO629" s="1"/>
  <c r="AR629"/>
  <c r="BP629" s="1"/>
  <c r="AS629"/>
  <c r="BQ629" s="1"/>
  <c r="AT629"/>
  <c r="BR629" s="1"/>
  <c r="AV629"/>
  <c r="BT629" s="1"/>
  <c r="AW629"/>
  <c r="AX629"/>
  <c r="BV629" s="1"/>
  <c r="AY629"/>
  <c r="BG629"/>
  <c r="BK629"/>
  <c r="BM629"/>
  <c r="BU629"/>
  <c r="AN630"/>
  <c r="BL630" s="1"/>
  <c r="AO630"/>
  <c r="AP630"/>
  <c r="BN630" s="1"/>
  <c r="AQ630"/>
  <c r="BO630" s="1"/>
  <c r="AR630"/>
  <c r="BP630" s="1"/>
  <c r="AS630"/>
  <c r="BQ630" s="1"/>
  <c r="AT630"/>
  <c r="BR630" s="1"/>
  <c r="AV630"/>
  <c r="BT630" s="1"/>
  <c r="AW630"/>
  <c r="AX630"/>
  <c r="BV630" s="1"/>
  <c r="AY630"/>
  <c r="BG630"/>
  <c r="BK630"/>
  <c r="BM630"/>
  <c r="BU630"/>
  <c r="AO631"/>
  <c r="BM631" s="1"/>
  <c r="AP631"/>
  <c r="BN631" s="1"/>
  <c r="AQ631"/>
  <c r="BO631" s="1"/>
  <c r="AR631"/>
  <c r="BP631" s="1"/>
  <c r="AS631"/>
  <c r="BQ631" s="1"/>
  <c r="AT631"/>
  <c r="BR631" s="1"/>
  <c r="AV631"/>
  <c r="AW631"/>
  <c r="BU631" s="1"/>
  <c r="AX631"/>
  <c r="BV631" s="1"/>
  <c r="AY631"/>
  <c r="BG631"/>
  <c r="BK631"/>
  <c r="BT631"/>
  <c r="BG632"/>
  <c r="BK632"/>
  <c r="AN633"/>
  <c r="AO633"/>
  <c r="AP633"/>
  <c r="AQ633"/>
  <c r="AR633"/>
  <c r="AS633"/>
  <c r="AT633"/>
  <c r="AU633"/>
  <c r="AV633"/>
  <c r="BT633" s="1"/>
  <c r="AW633"/>
  <c r="AX633"/>
  <c r="BV633" s="1"/>
  <c r="AY633"/>
  <c r="BG633"/>
  <c r="BK633"/>
  <c r="BL633"/>
  <c r="BM633"/>
  <c r="BN633"/>
  <c r="BO633"/>
  <c r="BP633"/>
  <c r="BQ633"/>
  <c r="BR633"/>
  <c r="BU633"/>
  <c r="AO634"/>
  <c r="AP634"/>
  <c r="BN634" s="1"/>
  <c r="AQ634"/>
  <c r="BO634" s="1"/>
  <c r="AR634"/>
  <c r="BP634" s="1"/>
  <c r="AS634"/>
  <c r="BQ634" s="1"/>
  <c r="AT634"/>
  <c r="BR634" s="1"/>
  <c r="AV634"/>
  <c r="BT634" s="1"/>
  <c r="AW634"/>
  <c r="AX634"/>
  <c r="BV634" s="1"/>
  <c r="AY634"/>
  <c r="BG634"/>
  <c r="BK634"/>
  <c r="BM634"/>
  <c r="BU634"/>
  <c r="BG635"/>
  <c r="BK635"/>
  <c r="AN636"/>
  <c r="AO636"/>
  <c r="AP636"/>
  <c r="AQ636"/>
  <c r="AR636"/>
  <c r="AS636"/>
  <c r="AT636"/>
  <c r="AU636"/>
  <c r="AV636"/>
  <c r="BT636" s="1"/>
  <c r="AW636"/>
  <c r="AX636"/>
  <c r="BV636" s="1"/>
  <c r="AY636"/>
  <c r="BG636"/>
  <c r="BK636"/>
  <c r="BL636"/>
  <c r="BM636"/>
  <c r="BN636"/>
  <c r="BO636"/>
  <c r="BP636"/>
  <c r="BQ636"/>
  <c r="BR636"/>
  <c r="BU636"/>
  <c r="AN637"/>
  <c r="BL637" s="1"/>
  <c r="AO637"/>
  <c r="AP637"/>
  <c r="BN637" s="1"/>
  <c r="AQ637"/>
  <c r="BO637" s="1"/>
  <c r="AR637"/>
  <c r="BP637" s="1"/>
  <c r="AS637"/>
  <c r="BQ637" s="1"/>
  <c r="AT637"/>
  <c r="BR637" s="1"/>
  <c r="AV637"/>
  <c r="BT637" s="1"/>
  <c r="AW637"/>
  <c r="AX637"/>
  <c r="BV637" s="1"/>
  <c r="AY637"/>
  <c r="BG637"/>
  <c r="BK637"/>
  <c r="BM637"/>
  <c r="BU637"/>
  <c r="AN638"/>
  <c r="BL638" s="1"/>
  <c r="AO638"/>
  <c r="AP638"/>
  <c r="BN638" s="1"/>
  <c r="AQ638"/>
  <c r="BO638" s="1"/>
  <c r="AR638"/>
  <c r="BP638" s="1"/>
  <c r="AS638"/>
  <c r="BQ638" s="1"/>
  <c r="AT638"/>
  <c r="BR638" s="1"/>
  <c r="AV638"/>
  <c r="BT638" s="1"/>
  <c r="AW638"/>
  <c r="BU638" s="1"/>
  <c r="AX638"/>
  <c r="BV638" s="1"/>
  <c r="AY638"/>
  <c r="BG638"/>
  <c r="BK638"/>
  <c r="BM638"/>
  <c r="AN639"/>
  <c r="BL639" s="1"/>
  <c r="AO639"/>
  <c r="BM639" s="1"/>
  <c r="AP639"/>
  <c r="BN639" s="1"/>
  <c r="AQ639"/>
  <c r="BO639" s="1"/>
  <c r="AR639"/>
  <c r="BP639" s="1"/>
  <c r="AS639"/>
  <c r="BQ639" s="1"/>
  <c r="AT639"/>
  <c r="BR639" s="1"/>
  <c r="AV639"/>
  <c r="BT639" s="1"/>
  <c r="AW639"/>
  <c r="BU639" s="1"/>
  <c r="AX639"/>
  <c r="BV639" s="1"/>
  <c r="AY639"/>
  <c r="BG639"/>
  <c r="BK639"/>
  <c r="AN640"/>
  <c r="BL640" s="1"/>
  <c r="AO640"/>
  <c r="BM640" s="1"/>
  <c r="AP640"/>
  <c r="BN640" s="1"/>
  <c r="AQ640"/>
  <c r="BO640" s="1"/>
  <c r="AR640"/>
  <c r="BP640" s="1"/>
  <c r="AS640"/>
  <c r="BQ640" s="1"/>
  <c r="AT640"/>
  <c r="BR640" s="1"/>
  <c r="AV640"/>
  <c r="BT640" s="1"/>
  <c r="AW640"/>
  <c r="BU640" s="1"/>
  <c r="AX640"/>
  <c r="BV640" s="1"/>
  <c r="AY640"/>
  <c r="BG640"/>
  <c r="BK640"/>
  <c r="AN641"/>
  <c r="BL641" s="1"/>
  <c r="AO641"/>
  <c r="AP641"/>
  <c r="BN641" s="1"/>
  <c r="AQ641"/>
  <c r="BO641" s="1"/>
  <c r="AR641"/>
  <c r="BP641" s="1"/>
  <c r="AS641"/>
  <c r="BQ641" s="1"/>
  <c r="AT641"/>
  <c r="BR641" s="1"/>
  <c r="AV641"/>
  <c r="BT641" s="1"/>
  <c r="AW641"/>
  <c r="AX641"/>
  <c r="BV641" s="1"/>
  <c r="AY641"/>
  <c r="BG641"/>
  <c r="BK641"/>
  <c r="BM641"/>
  <c r="BU641"/>
  <c r="AN642"/>
  <c r="BL642" s="1"/>
  <c r="AO642"/>
  <c r="AP642"/>
  <c r="BN642" s="1"/>
  <c r="AQ642"/>
  <c r="BO642" s="1"/>
  <c r="AR642"/>
  <c r="BP642" s="1"/>
  <c r="AS642"/>
  <c r="BQ642" s="1"/>
  <c r="AT642"/>
  <c r="BR642" s="1"/>
  <c r="AV642"/>
  <c r="BT642" s="1"/>
  <c r="AW642"/>
  <c r="AX642"/>
  <c r="BV642" s="1"/>
  <c r="AY642"/>
  <c r="BG642"/>
  <c r="BK642"/>
  <c r="BM642"/>
  <c r="BU642"/>
  <c r="AO643"/>
  <c r="BM643" s="1"/>
  <c r="AP643"/>
  <c r="BN643" s="1"/>
  <c r="AQ643"/>
  <c r="BO643" s="1"/>
  <c r="AR643"/>
  <c r="BP643" s="1"/>
  <c r="AS643"/>
  <c r="BQ643" s="1"/>
  <c r="AT643"/>
  <c r="BR643" s="1"/>
  <c r="AV643"/>
  <c r="AW643"/>
  <c r="BU643" s="1"/>
  <c r="AX643"/>
  <c r="BV643" s="1"/>
  <c r="AY643"/>
  <c r="BG643"/>
  <c r="BK643"/>
  <c r="BT643"/>
  <c r="BG644"/>
  <c r="BK644"/>
  <c r="AN645"/>
  <c r="AO645"/>
  <c r="AP645"/>
  <c r="AQ645"/>
  <c r="AR645"/>
  <c r="AS645"/>
  <c r="AT645"/>
  <c r="AU645"/>
  <c r="AV645"/>
  <c r="BT645" s="1"/>
  <c r="AW645"/>
  <c r="AX645"/>
  <c r="BV645" s="1"/>
  <c r="AY645"/>
  <c r="BG645"/>
  <c r="BK645"/>
  <c r="BL645"/>
  <c r="BM645"/>
  <c r="BN645"/>
  <c r="BO645"/>
  <c r="BP645"/>
  <c r="BQ645"/>
  <c r="BR645"/>
  <c r="BU645"/>
  <c r="AO646"/>
  <c r="AP646"/>
  <c r="BN646" s="1"/>
  <c r="AQ646"/>
  <c r="BO646" s="1"/>
  <c r="AR646"/>
  <c r="BP646" s="1"/>
  <c r="AS646"/>
  <c r="BQ646" s="1"/>
  <c r="AT646"/>
  <c r="BR646" s="1"/>
  <c r="AV646"/>
  <c r="BT646" s="1"/>
  <c r="AW646"/>
  <c r="AX646"/>
  <c r="BV646" s="1"/>
  <c r="AY646"/>
  <c r="BG646"/>
  <c r="BK646"/>
  <c r="BM646"/>
  <c r="BU646"/>
  <c r="BG647"/>
  <c r="BK647"/>
  <c r="AO648"/>
  <c r="BM648" s="1"/>
  <c r="AP648"/>
  <c r="AQ648"/>
  <c r="BO648" s="1"/>
  <c r="AR648"/>
  <c r="BP648" s="1"/>
  <c r="AS648"/>
  <c r="BQ648" s="1"/>
  <c r="AT648"/>
  <c r="BR648" s="1"/>
  <c r="AU648"/>
  <c r="AV648"/>
  <c r="BT648" s="1"/>
  <c r="AW648"/>
  <c r="BU648" s="1"/>
  <c r="AX648"/>
  <c r="BV648" s="1"/>
  <c r="AY648"/>
  <c r="BG648"/>
  <c r="BK648"/>
  <c r="BN648"/>
  <c r="BW648"/>
  <c r="BG649"/>
  <c r="BK649"/>
  <c r="AN650"/>
  <c r="AO650"/>
  <c r="AP650"/>
  <c r="AQ650"/>
  <c r="AR650"/>
  <c r="AS650"/>
  <c r="AT650"/>
  <c r="AU650"/>
  <c r="AV650"/>
  <c r="BT650" s="1"/>
  <c r="AW650"/>
  <c r="AX650"/>
  <c r="BV650" s="1"/>
  <c r="AY650"/>
  <c r="BG650"/>
  <c r="BK650"/>
  <c r="BL650"/>
  <c r="BM650"/>
  <c r="BN650"/>
  <c r="BO650"/>
  <c r="BP650"/>
  <c r="BQ650"/>
  <c r="BR650"/>
  <c r="BU650"/>
  <c r="AN651"/>
  <c r="BL651" s="1"/>
  <c r="AO651"/>
  <c r="AP651"/>
  <c r="BN651" s="1"/>
  <c r="AQ651"/>
  <c r="BO651" s="1"/>
  <c r="AR651"/>
  <c r="BP651" s="1"/>
  <c r="AS651"/>
  <c r="BQ651" s="1"/>
  <c r="AT651"/>
  <c r="BR651" s="1"/>
  <c r="AV651"/>
  <c r="BT651" s="1"/>
  <c r="AW651"/>
  <c r="BU651" s="1"/>
  <c r="AX651"/>
  <c r="BV651" s="1"/>
  <c r="AY651"/>
  <c r="BG651"/>
  <c r="BK651"/>
  <c r="BM651"/>
  <c r="AN652"/>
  <c r="BL652" s="1"/>
  <c r="AO652"/>
  <c r="AP652"/>
  <c r="BN652" s="1"/>
  <c r="AQ652"/>
  <c r="BO652" s="1"/>
  <c r="AR652"/>
  <c r="BP652" s="1"/>
  <c r="AS652"/>
  <c r="BQ652" s="1"/>
  <c r="AT652"/>
  <c r="BR652" s="1"/>
  <c r="AV652"/>
  <c r="BT652" s="1"/>
  <c r="AW652"/>
  <c r="AX652"/>
  <c r="BV652" s="1"/>
  <c r="AY652"/>
  <c r="BG652"/>
  <c r="BK652"/>
  <c r="BM652"/>
  <c r="BU652"/>
  <c r="AN653"/>
  <c r="BL653" s="1"/>
  <c r="AO653"/>
  <c r="AP653"/>
  <c r="BN653" s="1"/>
  <c r="AQ653"/>
  <c r="BO653" s="1"/>
  <c r="AR653"/>
  <c r="BP653" s="1"/>
  <c r="AS653"/>
  <c r="BQ653" s="1"/>
  <c r="AT653"/>
  <c r="BR653" s="1"/>
  <c r="AV653"/>
  <c r="BT653" s="1"/>
  <c r="AW653"/>
  <c r="BU653" s="1"/>
  <c r="AX653"/>
  <c r="BV653" s="1"/>
  <c r="AY653"/>
  <c r="BG653"/>
  <c r="BK653"/>
  <c r="BM653"/>
  <c r="AN654"/>
  <c r="BL654" s="1"/>
  <c r="AO654"/>
  <c r="AP654"/>
  <c r="BN654" s="1"/>
  <c r="AQ654"/>
  <c r="BO654" s="1"/>
  <c r="AR654"/>
  <c r="BP654" s="1"/>
  <c r="AS654"/>
  <c r="BQ654" s="1"/>
  <c r="AT654"/>
  <c r="BR654" s="1"/>
  <c r="AV654"/>
  <c r="BT654" s="1"/>
  <c r="AW654"/>
  <c r="AX654"/>
  <c r="BV654" s="1"/>
  <c r="AY654"/>
  <c r="BG654"/>
  <c r="BK654"/>
  <c r="BM654"/>
  <c r="BU654"/>
  <c r="AN655"/>
  <c r="BL655" s="1"/>
  <c r="AO655"/>
  <c r="AP655"/>
  <c r="BN655" s="1"/>
  <c r="AQ655"/>
  <c r="BO655" s="1"/>
  <c r="AR655"/>
  <c r="BP655" s="1"/>
  <c r="AS655"/>
  <c r="BQ655" s="1"/>
  <c r="AT655"/>
  <c r="BR655" s="1"/>
  <c r="AV655"/>
  <c r="BT655" s="1"/>
  <c r="AW655"/>
  <c r="BU655" s="1"/>
  <c r="AX655"/>
  <c r="BV655" s="1"/>
  <c r="AY655"/>
  <c r="BG655"/>
  <c r="BK655"/>
  <c r="BM655"/>
  <c r="AN656"/>
  <c r="BL656" s="1"/>
  <c r="AO656"/>
  <c r="AP656"/>
  <c r="BN656" s="1"/>
  <c r="AQ656"/>
  <c r="BO656" s="1"/>
  <c r="AR656"/>
  <c r="BP656" s="1"/>
  <c r="AS656"/>
  <c r="BQ656" s="1"/>
  <c r="AT656"/>
  <c r="BR656" s="1"/>
  <c r="AV656"/>
  <c r="BT656" s="1"/>
  <c r="AW656"/>
  <c r="AX656"/>
  <c r="BV656" s="1"/>
  <c r="AY656"/>
  <c r="BG656"/>
  <c r="BK656"/>
  <c r="BM656"/>
  <c r="BU656"/>
  <c r="AN657"/>
  <c r="BL657" s="1"/>
  <c r="AO657"/>
  <c r="AP657"/>
  <c r="BN657" s="1"/>
  <c r="AQ657"/>
  <c r="BO657" s="1"/>
  <c r="AR657"/>
  <c r="BP657" s="1"/>
  <c r="AS657"/>
  <c r="BQ657" s="1"/>
  <c r="AT657"/>
  <c r="BR657" s="1"/>
  <c r="AV657"/>
  <c r="BT657" s="1"/>
  <c r="AW657"/>
  <c r="BU657" s="1"/>
  <c r="AX657"/>
  <c r="BV657" s="1"/>
  <c r="AY657"/>
  <c r="BG657"/>
  <c r="BK657"/>
  <c r="BM657"/>
  <c r="AN658"/>
  <c r="BL658" s="1"/>
  <c r="AO658"/>
  <c r="AP658"/>
  <c r="BN658" s="1"/>
  <c r="AQ658"/>
  <c r="BO658" s="1"/>
  <c r="AR658"/>
  <c r="BP658" s="1"/>
  <c r="AS658"/>
  <c r="BQ658" s="1"/>
  <c r="AT658"/>
  <c r="BR658" s="1"/>
  <c r="AV658"/>
  <c r="BT658" s="1"/>
  <c r="AW658"/>
  <c r="BU658" s="1"/>
  <c r="AX658"/>
  <c r="BV658" s="1"/>
  <c r="AY658"/>
  <c r="BG658"/>
  <c r="BK658"/>
  <c r="BM658"/>
  <c r="AN659"/>
  <c r="BL659" s="1"/>
  <c r="AO659"/>
  <c r="AP659"/>
  <c r="BN659" s="1"/>
  <c r="AQ659"/>
  <c r="BO659" s="1"/>
  <c r="AR659"/>
  <c r="BP659" s="1"/>
  <c r="AS659"/>
  <c r="BQ659" s="1"/>
  <c r="AT659"/>
  <c r="BR659" s="1"/>
  <c r="AV659"/>
  <c r="BT659" s="1"/>
  <c r="AW659"/>
  <c r="BU659" s="1"/>
  <c r="AX659"/>
  <c r="BV659" s="1"/>
  <c r="AY659"/>
  <c r="BG659"/>
  <c r="BK659"/>
  <c r="BM659"/>
  <c r="AN660"/>
  <c r="BL660" s="1"/>
  <c r="AO660"/>
  <c r="AP660"/>
  <c r="BN660" s="1"/>
  <c r="AQ660"/>
  <c r="BO660" s="1"/>
  <c r="AR660"/>
  <c r="BP660" s="1"/>
  <c r="AS660"/>
  <c r="BQ660" s="1"/>
  <c r="AT660"/>
  <c r="BR660" s="1"/>
  <c r="AV660"/>
  <c r="BT660" s="1"/>
  <c r="AW660"/>
  <c r="AX660"/>
  <c r="BV660" s="1"/>
  <c r="AY660"/>
  <c r="BG660"/>
  <c r="BK660"/>
  <c r="BM660"/>
  <c r="BU660"/>
  <c r="AN661"/>
  <c r="AO661"/>
  <c r="AP661"/>
  <c r="AQ661"/>
  <c r="AR661"/>
  <c r="AS661"/>
  <c r="AV661"/>
  <c r="AW661"/>
  <c r="BU661" s="1"/>
  <c r="AX661"/>
  <c r="BV661" s="1"/>
  <c r="AY661"/>
  <c r="BG661"/>
  <c r="BK661"/>
  <c r="BL661"/>
  <c r="BM661"/>
  <c r="BN661"/>
  <c r="BO661"/>
  <c r="BP661"/>
  <c r="BQ661"/>
  <c r="BT661"/>
  <c r="AN662"/>
  <c r="BL662" s="1"/>
  <c r="AO662"/>
  <c r="AP662"/>
  <c r="BN662" s="1"/>
  <c r="AQ662"/>
  <c r="BO662" s="1"/>
  <c r="AR662"/>
  <c r="BP662" s="1"/>
  <c r="AS662"/>
  <c r="BQ662" s="1"/>
  <c r="AT662"/>
  <c r="BR662" s="1"/>
  <c r="AV662"/>
  <c r="BT662" s="1"/>
  <c r="AW662"/>
  <c r="BU662" s="1"/>
  <c r="AX662"/>
  <c r="BV662" s="1"/>
  <c r="AY662"/>
  <c r="BG662"/>
  <c r="BK662"/>
  <c r="BM662"/>
  <c r="AN663"/>
  <c r="AO663"/>
  <c r="AP663"/>
  <c r="AQ663"/>
  <c r="AR663"/>
  <c r="AS663"/>
  <c r="AV663"/>
  <c r="AW663"/>
  <c r="BU663" s="1"/>
  <c r="AX663"/>
  <c r="BV663" s="1"/>
  <c r="AY663"/>
  <c r="BG663"/>
  <c r="BK663"/>
  <c r="BL663"/>
  <c r="BM663"/>
  <c r="BN663"/>
  <c r="BO663"/>
  <c r="BP663"/>
  <c r="BQ663"/>
  <c r="BT663"/>
  <c r="AN664"/>
  <c r="BL664" s="1"/>
  <c r="AO664"/>
  <c r="AP664"/>
  <c r="BN664" s="1"/>
  <c r="AQ664"/>
  <c r="BO664" s="1"/>
  <c r="AR664"/>
  <c r="BP664" s="1"/>
  <c r="AS664"/>
  <c r="BQ664" s="1"/>
  <c r="AT664"/>
  <c r="BR664" s="1"/>
  <c r="AV664"/>
  <c r="BT664" s="1"/>
  <c r="AW664"/>
  <c r="AX664"/>
  <c r="BV664" s="1"/>
  <c r="AY664"/>
  <c r="BG664"/>
  <c r="BK664"/>
  <c r="BM664"/>
  <c r="BU664"/>
  <c r="AN665"/>
  <c r="BL665" s="1"/>
  <c r="AO665"/>
  <c r="AP665"/>
  <c r="BN665" s="1"/>
  <c r="AQ665"/>
  <c r="BO665" s="1"/>
  <c r="AR665"/>
  <c r="BP665" s="1"/>
  <c r="AS665"/>
  <c r="BQ665" s="1"/>
  <c r="AT665"/>
  <c r="BR665" s="1"/>
  <c r="AV665"/>
  <c r="BT665" s="1"/>
  <c r="AW665"/>
  <c r="BU665" s="1"/>
  <c r="AX665"/>
  <c r="BV665" s="1"/>
  <c r="AY665"/>
  <c r="BG665"/>
  <c r="BK665"/>
  <c r="BM665"/>
  <c r="AN666"/>
  <c r="BL666" s="1"/>
  <c r="AO666"/>
  <c r="AP666"/>
  <c r="BN666" s="1"/>
  <c r="AQ666"/>
  <c r="BO666" s="1"/>
  <c r="AR666"/>
  <c r="BP666" s="1"/>
  <c r="AS666"/>
  <c r="BQ666" s="1"/>
  <c r="AT666"/>
  <c r="BR666" s="1"/>
  <c r="AV666"/>
  <c r="BT666" s="1"/>
  <c r="AW666"/>
  <c r="AX666"/>
  <c r="BV666" s="1"/>
  <c r="AY666"/>
  <c r="BG666"/>
  <c r="BK666"/>
  <c r="BM666"/>
  <c r="BU666"/>
  <c r="AN667"/>
  <c r="BL667" s="1"/>
  <c r="AO667"/>
  <c r="AP667"/>
  <c r="BN667" s="1"/>
  <c r="AQ667"/>
  <c r="BO667" s="1"/>
  <c r="AR667"/>
  <c r="BP667" s="1"/>
  <c r="AS667"/>
  <c r="BQ667" s="1"/>
  <c r="AT667"/>
  <c r="BR667" s="1"/>
  <c r="AV667"/>
  <c r="BT667" s="1"/>
  <c r="AW667"/>
  <c r="BU667" s="1"/>
  <c r="AX667"/>
  <c r="BV667" s="1"/>
  <c r="AY667"/>
  <c r="BG667"/>
  <c r="BK667"/>
  <c r="BM667"/>
  <c r="AN668"/>
  <c r="BL668" s="1"/>
  <c r="AO668"/>
  <c r="AP668"/>
  <c r="BN668" s="1"/>
  <c r="AQ668"/>
  <c r="BO668" s="1"/>
  <c r="AR668"/>
  <c r="BP668" s="1"/>
  <c r="AS668"/>
  <c r="BQ668" s="1"/>
  <c r="AT668"/>
  <c r="BR668" s="1"/>
  <c r="AV668"/>
  <c r="BT668" s="1"/>
  <c r="AW668"/>
  <c r="AX668"/>
  <c r="BV668" s="1"/>
  <c r="AY668"/>
  <c r="BG668"/>
  <c r="BK668"/>
  <c r="BM668"/>
  <c r="BU668"/>
  <c r="AN669"/>
  <c r="BL669" s="1"/>
  <c r="AO669"/>
  <c r="AP669"/>
  <c r="BN669" s="1"/>
  <c r="AQ669"/>
  <c r="BO669" s="1"/>
  <c r="AR669"/>
  <c r="BP669" s="1"/>
  <c r="AS669"/>
  <c r="BQ669" s="1"/>
  <c r="AT669"/>
  <c r="BR669" s="1"/>
  <c r="AV669"/>
  <c r="BT669" s="1"/>
  <c r="AW669"/>
  <c r="BU669" s="1"/>
  <c r="AX669"/>
  <c r="BV669" s="1"/>
  <c r="AY669"/>
  <c r="BG669"/>
  <c r="BK669"/>
  <c r="BM669"/>
  <c r="AN670"/>
  <c r="BL670" s="1"/>
  <c r="AO670"/>
  <c r="AP670"/>
  <c r="BN670" s="1"/>
  <c r="AQ670"/>
  <c r="BO670" s="1"/>
  <c r="AR670"/>
  <c r="BP670" s="1"/>
  <c r="AS670"/>
  <c r="BQ670" s="1"/>
  <c r="AT670"/>
  <c r="BR670" s="1"/>
  <c r="AV670"/>
  <c r="BT670" s="1"/>
  <c r="AW670"/>
  <c r="BU670" s="1"/>
  <c r="AX670"/>
  <c r="BV670" s="1"/>
  <c r="AY670"/>
  <c r="BG670"/>
  <c r="BK670"/>
  <c r="BM670"/>
  <c r="AN671"/>
  <c r="BL671" s="1"/>
  <c r="AO671"/>
  <c r="AP671"/>
  <c r="BN671" s="1"/>
  <c r="AQ671"/>
  <c r="BO671" s="1"/>
  <c r="AR671"/>
  <c r="BP671" s="1"/>
  <c r="AS671"/>
  <c r="BQ671" s="1"/>
  <c r="AT671"/>
  <c r="BR671" s="1"/>
  <c r="AV671"/>
  <c r="BT671" s="1"/>
  <c r="AW671"/>
  <c r="BU671" s="1"/>
  <c r="AX671"/>
  <c r="BV671" s="1"/>
  <c r="AY671"/>
  <c r="BG671"/>
  <c r="BK671"/>
  <c r="BM671"/>
  <c r="AN672"/>
  <c r="BL672" s="1"/>
  <c r="AO672"/>
  <c r="AP672"/>
  <c r="BN672" s="1"/>
  <c r="AQ672"/>
  <c r="BO672" s="1"/>
  <c r="AR672"/>
  <c r="BP672" s="1"/>
  <c r="AS672"/>
  <c r="BQ672" s="1"/>
  <c r="AT672"/>
  <c r="BR672" s="1"/>
  <c r="AV672"/>
  <c r="BT672" s="1"/>
  <c r="AW672"/>
  <c r="BU672" s="1"/>
  <c r="AX672"/>
  <c r="BV672" s="1"/>
  <c r="AY672"/>
  <c r="BG672"/>
  <c r="BK672"/>
  <c r="BM672"/>
  <c r="AN673"/>
  <c r="BL673" s="1"/>
  <c r="AO673"/>
  <c r="AP673"/>
  <c r="BN673" s="1"/>
  <c r="AQ673"/>
  <c r="BO673" s="1"/>
  <c r="AR673"/>
  <c r="BP673" s="1"/>
  <c r="AS673"/>
  <c r="BQ673" s="1"/>
  <c r="AT673"/>
  <c r="BR673" s="1"/>
  <c r="AV673"/>
  <c r="BT673" s="1"/>
  <c r="AW673"/>
  <c r="BU673" s="1"/>
  <c r="AX673"/>
  <c r="BV673" s="1"/>
  <c r="AY673"/>
  <c r="BG673"/>
  <c r="BK673"/>
  <c r="BM673"/>
  <c r="AN674"/>
  <c r="BL674" s="1"/>
  <c r="AO674"/>
  <c r="AP674"/>
  <c r="BN674" s="1"/>
  <c r="AQ674"/>
  <c r="BO674" s="1"/>
  <c r="AR674"/>
  <c r="BP674" s="1"/>
  <c r="AS674"/>
  <c r="BQ674" s="1"/>
  <c r="AT674"/>
  <c r="BR674" s="1"/>
  <c r="AV674"/>
  <c r="BT674" s="1"/>
  <c r="AW674"/>
  <c r="AX674"/>
  <c r="BV674" s="1"/>
  <c r="AY674"/>
  <c r="BG674"/>
  <c r="BK674"/>
  <c r="BM674"/>
  <c r="BU674"/>
  <c r="AN675"/>
  <c r="BL675" s="1"/>
  <c r="AO675"/>
  <c r="AP675"/>
  <c r="BN675" s="1"/>
  <c r="AQ675"/>
  <c r="BO675" s="1"/>
  <c r="AR675"/>
  <c r="BP675" s="1"/>
  <c r="AS675"/>
  <c r="BQ675" s="1"/>
  <c r="AT675"/>
  <c r="BR675" s="1"/>
  <c r="AV675"/>
  <c r="BT675" s="1"/>
  <c r="AW675"/>
  <c r="BU675" s="1"/>
  <c r="AX675"/>
  <c r="BV675" s="1"/>
  <c r="AY675"/>
  <c r="BG675"/>
  <c r="BK675"/>
  <c r="BM675"/>
  <c r="AN676"/>
  <c r="BL676" s="1"/>
  <c r="AO676"/>
  <c r="AP676"/>
  <c r="BN676" s="1"/>
  <c r="AQ676"/>
  <c r="BO676" s="1"/>
  <c r="AR676"/>
  <c r="BP676" s="1"/>
  <c r="AS676"/>
  <c r="BQ676" s="1"/>
  <c r="AT676"/>
  <c r="BR676" s="1"/>
  <c r="AV676"/>
  <c r="BT676" s="1"/>
  <c r="AW676"/>
  <c r="AX676"/>
  <c r="BV676" s="1"/>
  <c r="AY676"/>
  <c r="BG676"/>
  <c r="BK676"/>
  <c r="BM676"/>
  <c r="BU676"/>
  <c r="AN677"/>
  <c r="BL677" s="1"/>
  <c r="AO677"/>
  <c r="AP677"/>
  <c r="BN677" s="1"/>
  <c r="AQ677"/>
  <c r="BO677" s="1"/>
  <c r="AR677"/>
  <c r="BP677" s="1"/>
  <c r="AS677"/>
  <c r="BQ677" s="1"/>
  <c r="AT677"/>
  <c r="BR677" s="1"/>
  <c r="AV677"/>
  <c r="BT677" s="1"/>
  <c r="AW677"/>
  <c r="BU677" s="1"/>
  <c r="AX677"/>
  <c r="BV677" s="1"/>
  <c r="AY677"/>
  <c r="BG677"/>
  <c r="BK677"/>
  <c r="BM677"/>
  <c r="AN678"/>
  <c r="BL678" s="1"/>
  <c r="AO678"/>
  <c r="AP678"/>
  <c r="BN678" s="1"/>
  <c r="AQ678"/>
  <c r="BO678" s="1"/>
  <c r="AR678"/>
  <c r="BP678" s="1"/>
  <c r="AS678"/>
  <c r="BQ678" s="1"/>
  <c r="AT678"/>
  <c r="BR678" s="1"/>
  <c r="AV678"/>
  <c r="BT678" s="1"/>
  <c r="AW678"/>
  <c r="BU678" s="1"/>
  <c r="AX678"/>
  <c r="BV678" s="1"/>
  <c r="AY678"/>
  <c r="BG678"/>
  <c r="BK678"/>
  <c r="BM678"/>
  <c r="AN679"/>
  <c r="BL679" s="1"/>
  <c r="AO679"/>
  <c r="AP679"/>
  <c r="BN679" s="1"/>
  <c r="AQ679"/>
  <c r="BO679" s="1"/>
  <c r="AR679"/>
  <c r="BP679" s="1"/>
  <c r="AS679"/>
  <c r="BQ679" s="1"/>
  <c r="AT679"/>
  <c r="BR679" s="1"/>
  <c r="AV679"/>
  <c r="BT679" s="1"/>
  <c r="AW679"/>
  <c r="BU679" s="1"/>
  <c r="AX679"/>
  <c r="BV679" s="1"/>
  <c r="AY679"/>
  <c r="BG679"/>
  <c r="BK679"/>
  <c r="BM679"/>
  <c r="AN680"/>
  <c r="BL680" s="1"/>
  <c r="AO680"/>
  <c r="AP680"/>
  <c r="BN680" s="1"/>
  <c r="AQ680"/>
  <c r="BO680" s="1"/>
  <c r="AR680"/>
  <c r="BP680" s="1"/>
  <c r="AS680"/>
  <c r="BQ680" s="1"/>
  <c r="AT680"/>
  <c r="BR680" s="1"/>
  <c r="AV680"/>
  <c r="BT680" s="1"/>
  <c r="AW680"/>
  <c r="AX680"/>
  <c r="BV680" s="1"/>
  <c r="AY680"/>
  <c r="BG680"/>
  <c r="BK680"/>
  <c r="BM680"/>
  <c r="BU680"/>
  <c r="AN681"/>
  <c r="BL681" s="1"/>
  <c r="AO681"/>
  <c r="AP681"/>
  <c r="BN681" s="1"/>
  <c r="AQ681"/>
  <c r="BO681" s="1"/>
  <c r="AR681"/>
  <c r="BP681" s="1"/>
  <c r="AS681"/>
  <c r="BQ681" s="1"/>
  <c r="AT681"/>
  <c r="BR681" s="1"/>
  <c r="AV681"/>
  <c r="BT681" s="1"/>
  <c r="AW681"/>
  <c r="BU681" s="1"/>
  <c r="AX681"/>
  <c r="BV681" s="1"/>
  <c r="AY681"/>
  <c r="BG681"/>
  <c r="BK681"/>
  <c r="BM681"/>
  <c r="AN682"/>
  <c r="AO682"/>
  <c r="AP682"/>
  <c r="AQ682"/>
  <c r="AR682"/>
  <c r="AS682"/>
  <c r="AV682"/>
  <c r="BT682" s="1"/>
  <c r="AW682"/>
  <c r="BU682" s="1"/>
  <c r="AX682"/>
  <c r="BV682" s="1"/>
  <c r="AY682"/>
  <c r="BG682"/>
  <c r="BK682"/>
  <c r="BL682"/>
  <c r="BM682"/>
  <c r="BN682"/>
  <c r="BO682"/>
  <c r="BP682"/>
  <c r="BQ682"/>
  <c r="AN683"/>
  <c r="BL683" s="1"/>
  <c r="AO683"/>
  <c r="AP683"/>
  <c r="BN683" s="1"/>
  <c r="AQ683"/>
  <c r="BO683" s="1"/>
  <c r="AR683"/>
  <c r="BP683" s="1"/>
  <c r="AS683"/>
  <c r="BQ683" s="1"/>
  <c r="AT683"/>
  <c r="BR683" s="1"/>
  <c r="AV683"/>
  <c r="BT683" s="1"/>
  <c r="AW683"/>
  <c r="BU683" s="1"/>
  <c r="AX683"/>
  <c r="BV683" s="1"/>
  <c r="AY683"/>
  <c r="BG683"/>
  <c r="BK683"/>
  <c r="BM683"/>
  <c r="AN684"/>
  <c r="BL684" s="1"/>
  <c r="AO684"/>
  <c r="AP684"/>
  <c r="BN684" s="1"/>
  <c r="AQ684"/>
  <c r="BO684" s="1"/>
  <c r="AR684"/>
  <c r="BP684" s="1"/>
  <c r="AS684"/>
  <c r="BQ684" s="1"/>
  <c r="AT684"/>
  <c r="BR684" s="1"/>
  <c r="AV684"/>
  <c r="BT684" s="1"/>
  <c r="AW684"/>
  <c r="BU684" s="1"/>
  <c r="AX684"/>
  <c r="BV684" s="1"/>
  <c r="AY684"/>
  <c r="BG684"/>
  <c r="BK684"/>
  <c r="BM684"/>
  <c r="AN685"/>
  <c r="BL685" s="1"/>
  <c r="AO685"/>
  <c r="AP685"/>
  <c r="BN685" s="1"/>
  <c r="AQ685"/>
  <c r="BO685" s="1"/>
  <c r="AR685"/>
  <c r="BP685" s="1"/>
  <c r="AS685"/>
  <c r="BQ685" s="1"/>
  <c r="AT685"/>
  <c r="BR685" s="1"/>
  <c r="AV685"/>
  <c r="BT685" s="1"/>
  <c r="AW685"/>
  <c r="BU685" s="1"/>
  <c r="AX685"/>
  <c r="BV685" s="1"/>
  <c r="AY685"/>
  <c r="BG685"/>
  <c r="BK685"/>
  <c r="BM685"/>
  <c r="AN686"/>
  <c r="BL686" s="1"/>
  <c r="AO686"/>
  <c r="AP686"/>
  <c r="BN686" s="1"/>
  <c r="AQ686"/>
  <c r="BO686" s="1"/>
  <c r="AR686"/>
  <c r="BP686" s="1"/>
  <c r="AS686"/>
  <c r="BQ686" s="1"/>
  <c r="AT686"/>
  <c r="BR686" s="1"/>
  <c r="AV686"/>
  <c r="BT686" s="1"/>
  <c r="AW686"/>
  <c r="BU686" s="1"/>
  <c r="AX686"/>
  <c r="BV686" s="1"/>
  <c r="AY686"/>
  <c r="BG686"/>
  <c r="BK686"/>
  <c r="BM686"/>
  <c r="AN687"/>
  <c r="BL687" s="1"/>
  <c r="AO687"/>
  <c r="AP687"/>
  <c r="BN687" s="1"/>
  <c r="AQ687"/>
  <c r="BO687" s="1"/>
  <c r="AR687"/>
  <c r="BP687" s="1"/>
  <c r="AS687"/>
  <c r="BQ687" s="1"/>
  <c r="AT687"/>
  <c r="BR687" s="1"/>
  <c r="AV687"/>
  <c r="BT687" s="1"/>
  <c r="AW687"/>
  <c r="BU687" s="1"/>
  <c r="AX687"/>
  <c r="BV687" s="1"/>
  <c r="AY687"/>
  <c r="BG687"/>
  <c r="BK687"/>
  <c r="BM687"/>
  <c r="AN688"/>
  <c r="BL688" s="1"/>
  <c r="AO688"/>
  <c r="AP688"/>
  <c r="BN688" s="1"/>
  <c r="AQ688"/>
  <c r="BO688" s="1"/>
  <c r="AR688"/>
  <c r="BP688" s="1"/>
  <c r="AS688"/>
  <c r="BQ688" s="1"/>
  <c r="AT688"/>
  <c r="BR688" s="1"/>
  <c r="AV688"/>
  <c r="BT688" s="1"/>
  <c r="AW688"/>
  <c r="AX688"/>
  <c r="BV688" s="1"/>
  <c r="AY688"/>
  <c r="BG688"/>
  <c r="BK688"/>
  <c r="BM688"/>
  <c r="BU688"/>
  <c r="AN689"/>
  <c r="BL689" s="1"/>
  <c r="AO689"/>
  <c r="AP689"/>
  <c r="BN689" s="1"/>
  <c r="AQ689"/>
  <c r="BO689" s="1"/>
  <c r="AR689"/>
  <c r="BP689" s="1"/>
  <c r="AS689"/>
  <c r="BQ689" s="1"/>
  <c r="AT689"/>
  <c r="BR689" s="1"/>
  <c r="AV689"/>
  <c r="BT689" s="1"/>
  <c r="AW689"/>
  <c r="BU689" s="1"/>
  <c r="AX689"/>
  <c r="BV689" s="1"/>
  <c r="AY689"/>
  <c r="BG689"/>
  <c r="BK689"/>
  <c r="BM689"/>
  <c r="AN690"/>
  <c r="BL690" s="1"/>
  <c r="AO690"/>
  <c r="AP690"/>
  <c r="BN690" s="1"/>
  <c r="AQ690"/>
  <c r="BO690" s="1"/>
  <c r="AR690"/>
  <c r="BP690" s="1"/>
  <c r="AS690"/>
  <c r="BQ690" s="1"/>
  <c r="AT690"/>
  <c r="BR690" s="1"/>
  <c r="AV690"/>
  <c r="BT690" s="1"/>
  <c r="AW690"/>
  <c r="AX690"/>
  <c r="BV690" s="1"/>
  <c r="AY690"/>
  <c r="BG690"/>
  <c r="BK690"/>
  <c r="BM690"/>
  <c r="BU690"/>
  <c r="AN691"/>
  <c r="BL691" s="1"/>
  <c r="AO691"/>
  <c r="AP691"/>
  <c r="BN691" s="1"/>
  <c r="AQ691"/>
  <c r="BO691" s="1"/>
  <c r="AR691"/>
  <c r="BP691" s="1"/>
  <c r="AS691"/>
  <c r="BQ691" s="1"/>
  <c r="AT691"/>
  <c r="BR691" s="1"/>
  <c r="AV691"/>
  <c r="BT691" s="1"/>
  <c r="AW691"/>
  <c r="BU691" s="1"/>
  <c r="AX691"/>
  <c r="BV691" s="1"/>
  <c r="AY691"/>
  <c r="BG691"/>
  <c r="BK691"/>
  <c r="BM691"/>
  <c r="AN692"/>
  <c r="BL692" s="1"/>
  <c r="AO692"/>
  <c r="AP692"/>
  <c r="BN692" s="1"/>
  <c r="AQ692"/>
  <c r="BO692" s="1"/>
  <c r="AR692"/>
  <c r="BP692" s="1"/>
  <c r="AS692"/>
  <c r="BQ692" s="1"/>
  <c r="AT692"/>
  <c r="BR692" s="1"/>
  <c r="AV692"/>
  <c r="BT692" s="1"/>
  <c r="AW692"/>
  <c r="BU692" s="1"/>
  <c r="AX692"/>
  <c r="BV692" s="1"/>
  <c r="AY692"/>
  <c r="BG692"/>
  <c r="BK692"/>
  <c r="BM692"/>
  <c r="AN693"/>
  <c r="BL693" s="1"/>
  <c r="AO693"/>
  <c r="AP693"/>
  <c r="BN693" s="1"/>
  <c r="AQ693"/>
  <c r="BO693" s="1"/>
  <c r="AR693"/>
  <c r="BP693" s="1"/>
  <c r="AS693"/>
  <c r="BQ693" s="1"/>
  <c r="AT693"/>
  <c r="BR693" s="1"/>
  <c r="AV693"/>
  <c r="BT693" s="1"/>
  <c r="AW693"/>
  <c r="BU693" s="1"/>
  <c r="AX693"/>
  <c r="BV693" s="1"/>
  <c r="AY693"/>
  <c r="BG693"/>
  <c r="BK693"/>
  <c r="BM693"/>
  <c r="AN694"/>
  <c r="BL694" s="1"/>
  <c r="AO694"/>
  <c r="AP694"/>
  <c r="BN694" s="1"/>
  <c r="AQ694"/>
  <c r="BO694" s="1"/>
  <c r="AR694"/>
  <c r="BP694" s="1"/>
  <c r="AS694"/>
  <c r="BQ694" s="1"/>
  <c r="AT694"/>
  <c r="BR694" s="1"/>
  <c r="AV694"/>
  <c r="BT694" s="1"/>
  <c r="AW694"/>
  <c r="AX694"/>
  <c r="BV694" s="1"/>
  <c r="AY694"/>
  <c r="BG694"/>
  <c r="BK694"/>
  <c r="BM694"/>
  <c r="BU694"/>
  <c r="AN695"/>
  <c r="BL695" s="1"/>
  <c r="AO695"/>
  <c r="AP695"/>
  <c r="BN695" s="1"/>
  <c r="AQ695"/>
  <c r="BO695" s="1"/>
  <c r="AR695"/>
  <c r="BP695" s="1"/>
  <c r="AS695"/>
  <c r="BQ695" s="1"/>
  <c r="AT695"/>
  <c r="BR695" s="1"/>
  <c r="AV695"/>
  <c r="BT695" s="1"/>
  <c r="AW695"/>
  <c r="BU695" s="1"/>
  <c r="AX695"/>
  <c r="BV695" s="1"/>
  <c r="AY695"/>
  <c r="BG695"/>
  <c r="BK695"/>
  <c r="BM695"/>
  <c r="AN696"/>
  <c r="BL696" s="1"/>
  <c r="AO696"/>
  <c r="AP696"/>
  <c r="BN696" s="1"/>
  <c r="AQ696"/>
  <c r="BO696" s="1"/>
  <c r="AR696"/>
  <c r="BP696" s="1"/>
  <c r="AS696"/>
  <c r="BQ696" s="1"/>
  <c r="AT696"/>
  <c r="BR696" s="1"/>
  <c r="AV696"/>
  <c r="BT696" s="1"/>
  <c r="AW696"/>
  <c r="AX696"/>
  <c r="BV696" s="1"/>
  <c r="AY696"/>
  <c r="BG696"/>
  <c r="BK696"/>
  <c r="BM696"/>
  <c r="BU696"/>
  <c r="AN697"/>
  <c r="BL697" s="1"/>
  <c r="AO697"/>
  <c r="AP697"/>
  <c r="BN697" s="1"/>
  <c r="AQ697"/>
  <c r="BO697" s="1"/>
  <c r="AR697"/>
  <c r="BP697" s="1"/>
  <c r="AS697"/>
  <c r="BQ697" s="1"/>
  <c r="AT697"/>
  <c r="BR697" s="1"/>
  <c r="AV697"/>
  <c r="BT697" s="1"/>
  <c r="AW697"/>
  <c r="BU697" s="1"/>
  <c r="AX697"/>
  <c r="BV697" s="1"/>
  <c r="AY697"/>
  <c r="BG697"/>
  <c r="BK697"/>
  <c r="BM697"/>
  <c r="AN698"/>
  <c r="BL698" s="1"/>
  <c r="AO698"/>
  <c r="AP698"/>
  <c r="BN698" s="1"/>
  <c r="AQ698"/>
  <c r="BO698" s="1"/>
  <c r="AR698"/>
  <c r="BP698" s="1"/>
  <c r="AS698"/>
  <c r="BQ698" s="1"/>
  <c r="AT698"/>
  <c r="BR698" s="1"/>
  <c r="AV698"/>
  <c r="BT698" s="1"/>
  <c r="AW698"/>
  <c r="AX698"/>
  <c r="BV698" s="1"/>
  <c r="AY698"/>
  <c r="BG698"/>
  <c r="BK698"/>
  <c r="BM698"/>
  <c r="BU698"/>
  <c r="AN699"/>
  <c r="BL699" s="1"/>
  <c r="AO699"/>
  <c r="AP699"/>
  <c r="BN699" s="1"/>
  <c r="AQ699"/>
  <c r="BO699" s="1"/>
  <c r="AR699"/>
  <c r="BP699" s="1"/>
  <c r="AS699"/>
  <c r="BQ699" s="1"/>
  <c r="AT699"/>
  <c r="BR699" s="1"/>
  <c r="AV699"/>
  <c r="BT699" s="1"/>
  <c r="AW699"/>
  <c r="BU699" s="1"/>
  <c r="AX699"/>
  <c r="BV699" s="1"/>
  <c r="AY699"/>
  <c r="BG699"/>
  <c r="BK699"/>
  <c r="BM699"/>
  <c r="AN700"/>
  <c r="BL700" s="1"/>
  <c r="AO700"/>
  <c r="AP700"/>
  <c r="BN700" s="1"/>
  <c r="AQ700"/>
  <c r="BO700" s="1"/>
  <c r="AR700"/>
  <c r="BP700" s="1"/>
  <c r="AS700"/>
  <c r="BQ700" s="1"/>
  <c r="AT700"/>
  <c r="BR700" s="1"/>
  <c r="AV700"/>
  <c r="BT700" s="1"/>
  <c r="AW700"/>
  <c r="BU700" s="1"/>
  <c r="AX700"/>
  <c r="BV700" s="1"/>
  <c r="AY700"/>
  <c r="BG700"/>
  <c r="BK700"/>
  <c r="BM700"/>
  <c r="AN701"/>
  <c r="BL701" s="1"/>
  <c r="AO701"/>
  <c r="AP701"/>
  <c r="BN701" s="1"/>
  <c r="AQ701"/>
  <c r="BO701" s="1"/>
  <c r="AR701"/>
  <c r="BP701" s="1"/>
  <c r="AS701"/>
  <c r="BQ701" s="1"/>
  <c r="AT701"/>
  <c r="BR701" s="1"/>
  <c r="AV701"/>
  <c r="BT701" s="1"/>
  <c r="AW701"/>
  <c r="BU701" s="1"/>
  <c r="AX701"/>
  <c r="BV701" s="1"/>
  <c r="AY701"/>
  <c r="BG701"/>
  <c r="BK701"/>
  <c r="BM701"/>
  <c r="AN702"/>
  <c r="BL702" s="1"/>
  <c r="AO702"/>
  <c r="AP702"/>
  <c r="BN702" s="1"/>
  <c r="AQ702"/>
  <c r="BO702" s="1"/>
  <c r="AR702"/>
  <c r="BP702" s="1"/>
  <c r="AS702"/>
  <c r="BQ702" s="1"/>
  <c r="AT702"/>
  <c r="BR702" s="1"/>
  <c r="AV702"/>
  <c r="BT702" s="1"/>
  <c r="AW702"/>
  <c r="BU702" s="1"/>
  <c r="AX702"/>
  <c r="BV702" s="1"/>
  <c r="AY702"/>
  <c r="BG702"/>
  <c r="BK702"/>
  <c r="BM702"/>
  <c r="AN703"/>
  <c r="BL703" s="1"/>
  <c r="AO703"/>
  <c r="AP703"/>
  <c r="BN703" s="1"/>
  <c r="AQ703"/>
  <c r="BO703" s="1"/>
  <c r="AR703"/>
  <c r="BP703" s="1"/>
  <c r="AS703"/>
  <c r="BQ703" s="1"/>
  <c r="AT703"/>
  <c r="BR703" s="1"/>
  <c r="AV703"/>
  <c r="BT703" s="1"/>
  <c r="AW703"/>
  <c r="BU703" s="1"/>
  <c r="AX703"/>
  <c r="BV703" s="1"/>
  <c r="AY703"/>
  <c r="BG703"/>
  <c r="BK703"/>
  <c r="BM703"/>
  <c r="AN704"/>
  <c r="BL704" s="1"/>
  <c r="AO704"/>
  <c r="AP704"/>
  <c r="BN704" s="1"/>
  <c r="AQ704"/>
  <c r="BO704" s="1"/>
  <c r="AR704"/>
  <c r="BP704" s="1"/>
  <c r="AS704"/>
  <c r="BQ704" s="1"/>
  <c r="AT704"/>
  <c r="BR704" s="1"/>
  <c r="AV704"/>
  <c r="BT704" s="1"/>
  <c r="AW704"/>
  <c r="AX704"/>
  <c r="BV704" s="1"/>
  <c r="AY704"/>
  <c r="BG704"/>
  <c r="BK704"/>
  <c r="BM704"/>
  <c r="BU704"/>
  <c r="AN705"/>
  <c r="BL705" s="1"/>
  <c r="AO705"/>
  <c r="AP705"/>
  <c r="BN705" s="1"/>
  <c r="AQ705"/>
  <c r="BO705" s="1"/>
  <c r="AR705"/>
  <c r="BP705" s="1"/>
  <c r="AS705"/>
  <c r="BQ705" s="1"/>
  <c r="AT705"/>
  <c r="BR705" s="1"/>
  <c r="AV705"/>
  <c r="BT705" s="1"/>
  <c r="AW705"/>
  <c r="BU705" s="1"/>
  <c r="AX705"/>
  <c r="BV705" s="1"/>
  <c r="AY705"/>
  <c r="BG705"/>
  <c r="BK705"/>
  <c r="BM705"/>
  <c r="AN706"/>
  <c r="BL706" s="1"/>
  <c r="AO706"/>
  <c r="AP706"/>
  <c r="BN706" s="1"/>
  <c r="AQ706"/>
  <c r="BO706" s="1"/>
  <c r="AR706"/>
  <c r="BP706" s="1"/>
  <c r="AS706"/>
  <c r="BQ706" s="1"/>
  <c r="AT706"/>
  <c r="BR706" s="1"/>
  <c r="AV706"/>
  <c r="BT706" s="1"/>
  <c r="AW706"/>
  <c r="AX706"/>
  <c r="BV706" s="1"/>
  <c r="AY706"/>
  <c r="BG706"/>
  <c r="BK706"/>
  <c r="BM706"/>
  <c r="BU706"/>
  <c r="AN707"/>
  <c r="BL707" s="1"/>
  <c r="AO707"/>
  <c r="AP707"/>
  <c r="BN707" s="1"/>
  <c r="AQ707"/>
  <c r="BO707" s="1"/>
  <c r="AR707"/>
  <c r="BP707" s="1"/>
  <c r="AS707"/>
  <c r="BQ707" s="1"/>
  <c r="AT707"/>
  <c r="BR707" s="1"/>
  <c r="AV707"/>
  <c r="BT707" s="1"/>
  <c r="AW707"/>
  <c r="BU707" s="1"/>
  <c r="AX707"/>
  <c r="BV707" s="1"/>
  <c r="AY707"/>
  <c r="BG707"/>
  <c r="BK707"/>
  <c r="BM707"/>
  <c r="AN708"/>
  <c r="BL708" s="1"/>
  <c r="AO708"/>
  <c r="AP708"/>
  <c r="BN708" s="1"/>
  <c r="AQ708"/>
  <c r="BO708" s="1"/>
  <c r="AR708"/>
  <c r="BP708" s="1"/>
  <c r="AS708"/>
  <c r="BQ708" s="1"/>
  <c r="AT708"/>
  <c r="BR708" s="1"/>
  <c r="AV708"/>
  <c r="BT708" s="1"/>
  <c r="AW708"/>
  <c r="BU708" s="1"/>
  <c r="AX708"/>
  <c r="BV708" s="1"/>
  <c r="AY708"/>
  <c r="BG708"/>
  <c r="BK708"/>
  <c r="BM708"/>
  <c r="AN709"/>
  <c r="BL709" s="1"/>
  <c r="AO709"/>
  <c r="AP709"/>
  <c r="BN709" s="1"/>
  <c r="AQ709"/>
  <c r="BO709" s="1"/>
  <c r="AR709"/>
  <c r="BP709" s="1"/>
  <c r="AS709"/>
  <c r="BQ709" s="1"/>
  <c r="AT709"/>
  <c r="BR709" s="1"/>
  <c r="AV709"/>
  <c r="BT709" s="1"/>
  <c r="AW709"/>
  <c r="BU709" s="1"/>
  <c r="AX709"/>
  <c r="BV709" s="1"/>
  <c r="AY709"/>
  <c r="BG709"/>
  <c r="BK709"/>
  <c r="BM709"/>
  <c r="AN710"/>
  <c r="BL710" s="1"/>
  <c r="AO710"/>
  <c r="AP710"/>
  <c r="BN710" s="1"/>
  <c r="AQ710"/>
  <c r="BO710" s="1"/>
  <c r="AR710"/>
  <c r="BP710" s="1"/>
  <c r="AS710"/>
  <c r="BQ710" s="1"/>
  <c r="AT710"/>
  <c r="BR710" s="1"/>
  <c r="AV710"/>
  <c r="BT710" s="1"/>
  <c r="AW710"/>
  <c r="AX710"/>
  <c r="BV710" s="1"/>
  <c r="AY710"/>
  <c r="BG710"/>
  <c r="BK710"/>
  <c r="BM710"/>
  <c r="BU710"/>
  <c r="AN711"/>
  <c r="BL711" s="1"/>
  <c r="AO711"/>
  <c r="AP711"/>
  <c r="BN711" s="1"/>
  <c r="AQ711"/>
  <c r="BO711" s="1"/>
  <c r="AR711"/>
  <c r="BP711" s="1"/>
  <c r="AS711"/>
  <c r="BQ711" s="1"/>
  <c r="AT711"/>
  <c r="BR711" s="1"/>
  <c r="AV711"/>
  <c r="BT711" s="1"/>
  <c r="AW711"/>
  <c r="BU711" s="1"/>
  <c r="AX711"/>
  <c r="BV711" s="1"/>
  <c r="AY711"/>
  <c r="BG711"/>
  <c r="BK711"/>
  <c r="BM711"/>
  <c r="AN712"/>
  <c r="BL712" s="1"/>
  <c r="AO712"/>
  <c r="AP712"/>
  <c r="BN712" s="1"/>
  <c r="AQ712"/>
  <c r="BO712" s="1"/>
  <c r="AR712"/>
  <c r="BP712" s="1"/>
  <c r="AS712"/>
  <c r="BQ712" s="1"/>
  <c r="AT712"/>
  <c r="BR712" s="1"/>
  <c r="AV712"/>
  <c r="BT712" s="1"/>
  <c r="AW712"/>
  <c r="AX712"/>
  <c r="BV712" s="1"/>
  <c r="AY712"/>
  <c r="BG712"/>
  <c r="BK712"/>
  <c r="BM712"/>
  <c r="BU712"/>
  <c r="AN713"/>
  <c r="BL713" s="1"/>
  <c r="AO713"/>
  <c r="AP713"/>
  <c r="BN713" s="1"/>
  <c r="AQ713"/>
  <c r="BO713" s="1"/>
  <c r="AR713"/>
  <c r="BP713" s="1"/>
  <c r="AS713"/>
  <c r="BQ713" s="1"/>
  <c r="AT713"/>
  <c r="BR713" s="1"/>
  <c r="AV713"/>
  <c r="BT713" s="1"/>
  <c r="AW713"/>
  <c r="BU713" s="1"/>
  <c r="AX713"/>
  <c r="BV713" s="1"/>
  <c r="AY713"/>
  <c r="BG713"/>
  <c r="BK713"/>
  <c r="BM713"/>
  <c r="AN714"/>
  <c r="BL714" s="1"/>
  <c r="AO714"/>
  <c r="AP714"/>
  <c r="BN714" s="1"/>
  <c r="AQ714"/>
  <c r="BO714" s="1"/>
  <c r="AR714"/>
  <c r="BP714" s="1"/>
  <c r="AS714"/>
  <c r="BQ714" s="1"/>
  <c r="AT714"/>
  <c r="BR714" s="1"/>
  <c r="AV714"/>
  <c r="BT714" s="1"/>
  <c r="AW714"/>
  <c r="AX714"/>
  <c r="BV714" s="1"/>
  <c r="AY714"/>
  <c r="BG714"/>
  <c r="BK714"/>
  <c r="BM714"/>
  <c r="BU714"/>
  <c r="AN715"/>
  <c r="AO715"/>
  <c r="AP715"/>
  <c r="AQ715"/>
  <c r="AR715"/>
  <c r="AS715"/>
  <c r="AV715"/>
  <c r="AW715"/>
  <c r="BU715" s="1"/>
  <c r="AX715"/>
  <c r="BV715" s="1"/>
  <c r="AY715"/>
  <c r="BG715"/>
  <c r="BK715"/>
  <c r="BL715"/>
  <c r="BM715"/>
  <c r="BN715"/>
  <c r="BO715"/>
  <c r="BP715"/>
  <c r="BQ715"/>
  <c r="BT715"/>
  <c r="AN716"/>
  <c r="BL716" s="1"/>
  <c r="AO716"/>
  <c r="AP716"/>
  <c r="BN716" s="1"/>
  <c r="AQ716"/>
  <c r="BO716" s="1"/>
  <c r="AR716"/>
  <c r="BP716" s="1"/>
  <c r="AS716"/>
  <c r="BQ716" s="1"/>
  <c r="AT716"/>
  <c r="BR716" s="1"/>
  <c r="AV716"/>
  <c r="BT716" s="1"/>
  <c r="AW716"/>
  <c r="AX716"/>
  <c r="BV716" s="1"/>
  <c r="AY716"/>
  <c r="BG716"/>
  <c r="BK716"/>
  <c r="BM716"/>
  <c r="BU716"/>
  <c r="AN717"/>
  <c r="BL717" s="1"/>
  <c r="AO717"/>
  <c r="AP717"/>
  <c r="BN717" s="1"/>
  <c r="AQ717"/>
  <c r="BO717" s="1"/>
  <c r="AR717"/>
  <c r="BP717" s="1"/>
  <c r="AS717"/>
  <c r="BQ717" s="1"/>
  <c r="AT717"/>
  <c r="BR717" s="1"/>
  <c r="AV717"/>
  <c r="BT717" s="1"/>
  <c r="AW717"/>
  <c r="BU717" s="1"/>
  <c r="AX717"/>
  <c r="BV717" s="1"/>
  <c r="AY717"/>
  <c r="BG717"/>
  <c r="BK717"/>
  <c r="BM717"/>
  <c r="AN718"/>
  <c r="BL718" s="1"/>
  <c r="AO718"/>
  <c r="AP718"/>
  <c r="BN718" s="1"/>
  <c r="AQ718"/>
  <c r="BO718" s="1"/>
  <c r="AR718"/>
  <c r="BP718" s="1"/>
  <c r="AS718"/>
  <c r="BQ718" s="1"/>
  <c r="AT718"/>
  <c r="BR718" s="1"/>
  <c r="AV718"/>
  <c r="BT718" s="1"/>
  <c r="AW718"/>
  <c r="BU718" s="1"/>
  <c r="AX718"/>
  <c r="BV718" s="1"/>
  <c r="AY718"/>
  <c r="BG718"/>
  <c r="BK718"/>
  <c r="BM718"/>
  <c r="AN719"/>
  <c r="BL719" s="1"/>
  <c r="AO719"/>
  <c r="AP719"/>
  <c r="BN719" s="1"/>
  <c r="AQ719"/>
  <c r="BO719" s="1"/>
  <c r="AR719"/>
  <c r="BP719" s="1"/>
  <c r="AS719"/>
  <c r="BQ719" s="1"/>
  <c r="AT719"/>
  <c r="BR719" s="1"/>
  <c r="AV719"/>
  <c r="BT719" s="1"/>
  <c r="AW719"/>
  <c r="BU719" s="1"/>
  <c r="AX719"/>
  <c r="BV719" s="1"/>
  <c r="AY719"/>
  <c r="BG719"/>
  <c r="BK719"/>
  <c r="BM719"/>
  <c r="AN720"/>
  <c r="BL720" s="1"/>
  <c r="AO720"/>
  <c r="AP720"/>
  <c r="BN720" s="1"/>
  <c r="AQ720"/>
  <c r="BO720" s="1"/>
  <c r="AR720"/>
  <c r="BP720" s="1"/>
  <c r="AS720"/>
  <c r="BQ720" s="1"/>
  <c r="AT720"/>
  <c r="BR720" s="1"/>
  <c r="AV720"/>
  <c r="BT720" s="1"/>
  <c r="AW720"/>
  <c r="BU720" s="1"/>
  <c r="AX720"/>
  <c r="BV720" s="1"/>
  <c r="AY720"/>
  <c r="BG720"/>
  <c r="BK720"/>
  <c r="BM720"/>
  <c r="AN721"/>
  <c r="BL721" s="1"/>
  <c r="AO721"/>
  <c r="AP721"/>
  <c r="BN721" s="1"/>
  <c r="AQ721"/>
  <c r="BO721" s="1"/>
  <c r="AR721"/>
  <c r="BP721" s="1"/>
  <c r="AS721"/>
  <c r="BQ721" s="1"/>
  <c r="AT721"/>
  <c r="BR721" s="1"/>
  <c r="AV721"/>
  <c r="BT721" s="1"/>
  <c r="AW721"/>
  <c r="BU721" s="1"/>
  <c r="AX721"/>
  <c r="BV721" s="1"/>
  <c r="AY721"/>
  <c r="BG721"/>
  <c r="BK721"/>
  <c r="BM721"/>
  <c r="AN722"/>
  <c r="BL722" s="1"/>
  <c r="AO722"/>
  <c r="AP722"/>
  <c r="BN722" s="1"/>
  <c r="AQ722"/>
  <c r="BO722" s="1"/>
  <c r="AR722"/>
  <c r="BP722" s="1"/>
  <c r="AS722"/>
  <c r="BQ722" s="1"/>
  <c r="AT722"/>
  <c r="BR722" s="1"/>
  <c r="AV722"/>
  <c r="BT722" s="1"/>
  <c r="AW722"/>
  <c r="BU722" s="1"/>
  <c r="AX722"/>
  <c r="BV722" s="1"/>
  <c r="AY722"/>
  <c r="BG722"/>
  <c r="BK722"/>
  <c r="BM722"/>
  <c r="AN723"/>
  <c r="BL723" s="1"/>
  <c r="AO723"/>
  <c r="AP723"/>
  <c r="BN723" s="1"/>
  <c r="AQ723"/>
  <c r="BO723" s="1"/>
  <c r="AR723"/>
  <c r="BP723" s="1"/>
  <c r="AS723"/>
  <c r="BQ723" s="1"/>
  <c r="AT723"/>
  <c r="BR723" s="1"/>
  <c r="AV723"/>
  <c r="BT723" s="1"/>
  <c r="AW723"/>
  <c r="BU723" s="1"/>
  <c r="AX723"/>
  <c r="BV723" s="1"/>
  <c r="AY723"/>
  <c r="BG723"/>
  <c r="BK723"/>
  <c r="BM723"/>
  <c r="AN724"/>
  <c r="BL724" s="1"/>
  <c r="AO724"/>
  <c r="AP724"/>
  <c r="BN724" s="1"/>
  <c r="AQ724"/>
  <c r="BO724" s="1"/>
  <c r="AR724"/>
  <c r="BP724" s="1"/>
  <c r="AS724"/>
  <c r="BQ724" s="1"/>
  <c r="AT724"/>
  <c r="BR724" s="1"/>
  <c r="AV724"/>
  <c r="BT724" s="1"/>
  <c r="AW724"/>
  <c r="BU724" s="1"/>
  <c r="AX724"/>
  <c r="BV724" s="1"/>
  <c r="AY724"/>
  <c r="BG724"/>
  <c r="BK724"/>
  <c r="BM724"/>
  <c r="AN725"/>
  <c r="BL725" s="1"/>
  <c r="AO725"/>
  <c r="AP725"/>
  <c r="BN725" s="1"/>
  <c r="AQ725"/>
  <c r="BO725" s="1"/>
  <c r="AR725"/>
  <c r="BP725" s="1"/>
  <c r="AS725"/>
  <c r="BQ725" s="1"/>
  <c r="AT725"/>
  <c r="BR725" s="1"/>
  <c r="AV725"/>
  <c r="BT725" s="1"/>
  <c r="AW725"/>
  <c r="BU725" s="1"/>
  <c r="AX725"/>
  <c r="BV725" s="1"/>
  <c r="AY725"/>
  <c r="BG725"/>
  <c r="BK725"/>
  <c r="BM725"/>
  <c r="AN726"/>
  <c r="BL726" s="1"/>
  <c r="AO726"/>
  <c r="AP726"/>
  <c r="BN726" s="1"/>
  <c r="AQ726"/>
  <c r="BO726" s="1"/>
  <c r="AR726"/>
  <c r="BP726" s="1"/>
  <c r="AS726"/>
  <c r="BQ726" s="1"/>
  <c r="AT726"/>
  <c r="BR726" s="1"/>
  <c r="AV726"/>
  <c r="BT726" s="1"/>
  <c r="AW726"/>
  <c r="BU726" s="1"/>
  <c r="AX726"/>
  <c r="BV726" s="1"/>
  <c r="AY726"/>
  <c r="BG726"/>
  <c r="BK726"/>
  <c r="BM726"/>
  <c r="AN727"/>
  <c r="BL727" s="1"/>
  <c r="AO727"/>
  <c r="AP727"/>
  <c r="BN727" s="1"/>
  <c r="AQ727"/>
  <c r="BO727" s="1"/>
  <c r="AR727"/>
  <c r="BP727" s="1"/>
  <c r="AS727"/>
  <c r="BQ727" s="1"/>
  <c r="AT727"/>
  <c r="BR727" s="1"/>
  <c r="AV727"/>
  <c r="BT727" s="1"/>
  <c r="AW727"/>
  <c r="BU727" s="1"/>
  <c r="AX727"/>
  <c r="BV727" s="1"/>
  <c r="AY727"/>
  <c r="BG727"/>
  <c r="BK727"/>
  <c r="BM727"/>
  <c r="AN728"/>
  <c r="BL728" s="1"/>
  <c r="AO728"/>
  <c r="AP728"/>
  <c r="BN728" s="1"/>
  <c r="AQ728"/>
  <c r="BO728" s="1"/>
  <c r="AR728"/>
  <c r="BP728" s="1"/>
  <c r="AS728"/>
  <c r="BQ728" s="1"/>
  <c r="AT728"/>
  <c r="BR728" s="1"/>
  <c r="AV728"/>
  <c r="BT728" s="1"/>
  <c r="AW728"/>
  <c r="AX728"/>
  <c r="BV728" s="1"/>
  <c r="AY728"/>
  <c r="BG728"/>
  <c r="BK728"/>
  <c r="BM728"/>
  <c r="BU728"/>
  <c r="AN729"/>
  <c r="BL729" s="1"/>
  <c r="AO729"/>
  <c r="AP729"/>
  <c r="BN729" s="1"/>
  <c r="AQ729"/>
  <c r="BO729" s="1"/>
  <c r="AR729"/>
  <c r="BP729" s="1"/>
  <c r="AS729"/>
  <c r="BQ729" s="1"/>
  <c r="AT729"/>
  <c r="BR729" s="1"/>
  <c r="AV729"/>
  <c r="BT729" s="1"/>
  <c r="AW729"/>
  <c r="BU729" s="1"/>
  <c r="AX729"/>
  <c r="BV729" s="1"/>
  <c r="AY729"/>
  <c r="BG729"/>
  <c r="BK729"/>
  <c r="BM729"/>
  <c r="AN730"/>
  <c r="BL730" s="1"/>
  <c r="AO730"/>
  <c r="AP730"/>
  <c r="BN730" s="1"/>
  <c r="AQ730"/>
  <c r="BO730" s="1"/>
  <c r="AR730"/>
  <c r="BP730" s="1"/>
  <c r="AS730"/>
  <c r="BQ730" s="1"/>
  <c r="AT730"/>
  <c r="BR730" s="1"/>
  <c r="AV730"/>
  <c r="BT730" s="1"/>
  <c r="AW730"/>
  <c r="AX730"/>
  <c r="BV730" s="1"/>
  <c r="AY730"/>
  <c r="BG730"/>
  <c r="BK730"/>
  <c r="BM730"/>
  <c r="BU730"/>
  <c r="AN731"/>
  <c r="BL731" s="1"/>
  <c r="AO731"/>
  <c r="AP731"/>
  <c r="BN731" s="1"/>
  <c r="AQ731"/>
  <c r="BO731" s="1"/>
  <c r="AR731"/>
  <c r="BP731" s="1"/>
  <c r="AS731"/>
  <c r="BQ731" s="1"/>
  <c r="AT731"/>
  <c r="BR731" s="1"/>
  <c r="AV731"/>
  <c r="BT731" s="1"/>
  <c r="AW731"/>
  <c r="BU731" s="1"/>
  <c r="AX731"/>
  <c r="BV731" s="1"/>
  <c r="AY731"/>
  <c r="BG731"/>
  <c r="BK731"/>
  <c r="BM731"/>
  <c r="AN732"/>
  <c r="BL732" s="1"/>
  <c r="AO732"/>
  <c r="AP732"/>
  <c r="BN732" s="1"/>
  <c r="AQ732"/>
  <c r="BO732" s="1"/>
  <c r="AR732"/>
  <c r="BP732" s="1"/>
  <c r="AS732"/>
  <c r="BQ732" s="1"/>
  <c r="AT732"/>
  <c r="BR732" s="1"/>
  <c r="AV732"/>
  <c r="BT732" s="1"/>
  <c r="AW732"/>
  <c r="BU732" s="1"/>
  <c r="AX732"/>
  <c r="BV732" s="1"/>
  <c r="AY732"/>
  <c r="BG732"/>
  <c r="BK732"/>
  <c r="BM732"/>
  <c r="AN733"/>
  <c r="BL733" s="1"/>
  <c r="AO733"/>
  <c r="AP733"/>
  <c r="BN733" s="1"/>
  <c r="AQ733"/>
  <c r="BO733" s="1"/>
  <c r="AR733"/>
  <c r="BP733" s="1"/>
  <c r="AS733"/>
  <c r="BQ733" s="1"/>
  <c r="AT733"/>
  <c r="BR733" s="1"/>
  <c r="AV733"/>
  <c r="BT733" s="1"/>
  <c r="AW733"/>
  <c r="BU733" s="1"/>
  <c r="AX733"/>
  <c r="BV733" s="1"/>
  <c r="AY733"/>
  <c r="BG733"/>
  <c r="BK733"/>
  <c r="BM733"/>
  <c r="AN734"/>
  <c r="BL734" s="1"/>
  <c r="AO734"/>
  <c r="AP734"/>
  <c r="BN734" s="1"/>
  <c r="AQ734"/>
  <c r="BO734" s="1"/>
  <c r="AR734"/>
  <c r="BP734" s="1"/>
  <c r="AS734"/>
  <c r="BQ734" s="1"/>
  <c r="AT734"/>
  <c r="BR734" s="1"/>
  <c r="AV734"/>
  <c r="BT734" s="1"/>
  <c r="AW734"/>
  <c r="BU734" s="1"/>
  <c r="AX734"/>
  <c r="BV734" s="1"/>
  <c r="AY734"/>
  <c r="BG734"/>
  <c r="BK734"/>
  <c r="BM734"/>
  <c r="AN735"/>
  <c r="BL735" s="1"/>
  <c r="AO735"/>
  <c r="AP735"/>
  <c r="BN735" s="1"/>
  <c r="AQ735"/>
  <c r="BO735" s="1"/>
  <c r="AR735"/>
  <c r="BP735" s="1"/>
  <c r="AS735"/>
  <c r="BQ735" s="1"/>
  <c r="AT735"/>
  <c r="BR735" s="1"/>
  <c r="AV735"/>
  <c r="BT735" s="1"/>
  <c r="AW735"/>
  <c r="BU735" s="1"/>
  <c r="AX735"/>
  <c r="BV735" s="1"/>
  <c r="AY735"/>
  <c r="BG735"/>
  <c r="BK735"/>
  <c r="BM735"/>
  <c r="AN736"/>
  <c r="BL736" s="1"/>
  <c r="AO736"/>
  <c r="AP736"/>
  <c r="BN736" s="1"/>
  <c r="AQ736"/>
  <c r="BO736" s="1"/>
  <c r="AR736"/>
  <c r="BP736" s="1"/>
  <c r="AS736"/>
  <c r="BQ736" s="1"/>
  <c r="AT736"/>
  <c r="BR736" s="1"/>
  <c r="AV736"/>
  <c r="BT736" s="1"/>
  <c r="AW736"/>
  <c r="AX736"/>
  <c r="BV736" s="1"/>
  <c r="AY736"/>
  <c r="BG736"/>
  <c r="BK736"/>
  <c r="BM736"/>
  <c r="BU736"/>
  <c r="AN737"/>
  <c r="BL737" s="1"/>
  <c r="AO737"/>
  <c r="AP737"/>
  <c r="BN737" s="1"/>
  <c r="AQ737"/>
  <c r="BO737" s="1"/>
  <c r="AR737"/>
  <c r="BP737" s="1"/>
  <c r="AS737"/>
  <c r="BQ737" s="1"/>
  <c r="AT737"/>
  <c r="BR737" s="1"/>
  <c r="AV737"/>
  <c r="BT737" s="1"/>
  <c r="AW737"/>
  <c r="BU737" s="1"/>
  <c r="AX737"/>
  <c r="BV737" s="1"/>
  <c r="AY737"/>
  <c r="BG737"/>
  <c r="BK737"/>
  <c r="BM737"/>
  <c r="AN738"/>
  <c r="BL738" s="1"/>
  <c r="AO738"/>
  <c r="AP738"/>
  <c r="BN738" s="1"/>
  <c r="AQ738"/>
  <c r="BO738" s="1"/>
  <c r="AR738"/>
  <c r="BP738" s="1"/>
  <c r="AS738"/>
  <c r="BQ738" s="1"/>
  <c r="AT738"/>
  <c r="BR738" s="1"/>
  <c r="AV738"/>
  <c r="BT738" s="1"/>
  <c r="AW738"/>
  <c r="AX738"/>
  <c r="BV738" s="1"/>
  <c r="AY738"/>
  <c r="BG738"/>
  <c r="BK738"/>
  <c r="BM738"/>
  <c r="BU738"/>
  <c r="AN739"/>
  <c r="BL739" s="1"/>
  <c r="AO739"/>
  <c r="AP739"/>
  <c r="BN739" s="1"/>
  <c r="AQ739"/>
  <c r="BO739" s="1"/>
  <c r="AR739"/>
  <c r="BP739" s="1"/>
  <c r="AS739"/>
  <c r="BQ739" s="1"/>
  <c r="AT739"/>
  <c r="BR739" s="1"/>
  <c r="AV739"/>
  <c r="BT739" s="1"/>
  <c r="AW739"/>
  <c r="BU739" s="1"/>
  <c r="AX739"/>
  <c r="BV739" s="1"/>
  <c r="AY739"/>
  <c r="BG739"/>
  <c r="BK739"/>
  <c r="BM739"/>
  <c r="AN740"/>
  <c r="BL740" s="1"/>
  <c r="AO740"/>
  <c r="AP740"/>
  <c r="BN740" s="1"/>
  <c r="AQ740"/>
  <c r="BO740" s="1"/>
  <c r="AR740"/>
  <c r="BP740" s="1"/>
  <c r="AS740"/>
  <c r="BQ740" s="1"/>
  <c r="AT740"/>
  <c r="BR740" s="1"/>
  <c r="AV740"/>
  <c r="BT740" s="1"/>
  <c r="AW740"/>
  <c r="BU740" s="1"/>
  <c r="AX740"/>
  <c r="BV740" s="1"/>
  <c r="AY740"/>
  <c r="BG740"/>
  <c r="BK740"/>
  <c r="BM740"/>
  <c r="AN741"/>
  <c r="BL741" s="1"/>
  <c r="AO741"/>
  <c r="AP741"/>
  <c r="BN741" s="1"/>
  <c r="AQ741"/>
  <c r="BO741" s="1"/>
  <c r="AR741"/>
  <c r="BP741" s="1"/>
  <c r="AS741"/>
  <c r="BQ741" s="1"/>
  <c r="AT741"/>
  <c r="BR741" s="1"/>
  <c r="AV741"/>
  <c r="BT741" s="1"/>
  <c r="AW741"/>
  <c r="BU741" s="1"/>
  <c r="AX741"/>
  <c r="BV741" s="1"/>
  <c r="AY741"/>
  <c r="BG741"/>
  <c r="BK741"/>
  <c r="BM741"/>
  <c r="AN742"/>
  <c r="BL742" s="1"/>
  <c r="AO742"/>
  <c r="AP742"/>
  <c r="BN742" s="1"/>
  <c r="AQ742"/>
  <c r="BO742" s="1"/>
  <c r="AR742"/>
  <c r="BP742" s="1"/>
  <c r="AS742"/>
  <c r="BQ742" s="1"/>
  <c r="AT742"/>
  <c r="BR742" s="1"/>
  <c r="AV742"/>
  <c r="BT742" s="1"/>
  <c r="AW742"/>
  <c r="BU742" s="1"/>
  <c r="AX742"/>
  <c r="BV742" s="1"/>
  <c r="AY742"/>
  <c r="BG742"/>
  <c r="BK742"/>
  <c r="BM742"/>
  <c r="AN743"/>
  <c r="BL743" s="1"/>
  <c r="AO743"/>
  <c r="AP743"/>
  <c r="BN743" s="1"/>
  <c r="AQ743"/>
  <c r="BO743" s="1"/>
  <c r="AR743"/>
  <c r="BP743" s="1"/>
  <c r="AS743"/>
  <c r="BQ743" s="1"/>
  <c r="AT743"/>
  <c r="BR743" s="1"/>
  <c r="AV743"/>
  <c r="BT743" s="1"/>
  <c r="AW743"/>
  <c r="BU743" s="1"/>
  <c r="AX743"/>
  <c r="BV743" s="1"/>
  <c r="AY743"/>
  <c r="BG743"/>
  <c r="BK743"/>
  <c r="BM743"/>
  <c r="AN744"/>
  <c r="BL744" s="1"/>
  <c r="AO744"/>
  <c r="AP744"/>
  <c r="BN744" s="1"/>
  <c r="AQ744"/>
  <c r="BO744" s="1"/>
  <c r="AR744"/>
  <c r="BP744" s="1"/>
  <c r="AS744"/>
  <c r="BQ744" s="1"/>
  <c r="AT744"/>
  <c r="BR744" s="1"/>
  <c r="AV744"/>
  <c r="BT744" s="1"/>
  <c r="AW744"/>
  <c r="AX744"/>
  <c r="BV744" s="1"/>
  <c r="AY744"/>
  <c r="BG744"/>
  <c r="BK744"/>
  <c r="BM744"/>
  <c r="BU744"/>
  <c r="AN745"/>
  <c r="BL745" s="1"/>
  <c r="AO745"/>
  <c r="AP745"/>
  <c r="BN745" s="1"/>
  <c r="AQ745"/>
  <c r="BO745" s="1"/>
  <c r="AR745"/>
  <c r="BP745" s="1"/>
  <c r="AS745"/>
  <c r="BQ745" s="1"/>
  <c r="AT745"/>
  <c r="BR745" s="1"/>
  <c r="AV745"/>
  <c r="BT745" s="1"/>
  <c r="AW745"/>
  <c r="BU745" s="1"/>
  <c r="AX745"/>
  <c r="BV745" s="1"/>
  <c r="AY745"/>
  <c r="BG745"/>
  <c r="BK745"/>
  <c r="BM745"/>
  <c r="AN746"/>
  <c r="BL746" s="1"/>
  <c r="AO746"/>
  <c r="AP746"/>
  <c r="BN746" s="1"/>
  <c r="AQ746"/>
  <c r="BO746" s="1"/>
  <c r="AR746"/>
  <c r="BP746" s="1"/>
  <c r="AS746"/>
  <c r="BQ746" s="1"/>
  <c r="AT746"/>
  <c r="BR746" s="1"/>
  <c r="AV746"/>
  <c r="BT746" s="1"/>
  <c r="AW746"/>
  <c r="AX746"/>
  <c r="BV746" s="1"/>
  <c r="AY746"/>
  <c r="BG746"/>
  <c r="BK746"/>
  <c r="BM746"/>
  <c r="BU746"/>
  <c r="AN747"/>
  <c r="BL747" s="1"/>
  <c r="AO747"/>
  <c r="AP747"/>
  <c r="BN747" s="1"/>
  <c r="AQ747"/>
  <c r="BO747" s="1"/>
  <c r="AR747"/>
  <c r="BP747" s="1"/>
  <c r="AS747"/>
  <c r="BQ747" s="1"/>
  <c r="AT747"/>
  <c r="BR747" s="1"/>
  <c r="AV747"/>
  <c r="BT747" s="1"/>
  <c r="AW747"/>
  <c r="BU747" s="1"/>
  <c r="AX747"/>
  <c r="BV747" s="1"/>
  <c r="AY747"/>
  <c r="BG747"/>
  <c r="BK747"/>
  <c r="BM747"/>
  <c r="AN748"/>
  <c r="BL748" s="1"/>
  <c r="AO748"/>
  <c r="AP748"/>
  <c r="BN748" s="1"/>
  <c r="AQ748"/>
  <c r="BO748" s="1"/>
  <c r="AR748"/>
  <c r="BP748" s="1"/>
  <c r="AS748"/>
  <c r="BQ748" s="1"/>
  <c r="AT748"/>
  <c r="BR748" s="1"/>
  <c r="AV748"/>
  <c r="BT748" s="1"/>
  <c r="AW748"/>
  <c r="AX748"/>
  <c r="BV748" s="1"/>
  <c r="AY748"/>
  <c r="BG748"/>
  <c r="BK748"/>
  <c r="BM748"/>
  <c r="BU748"/>
  <c r="AN749"/>
  <c r="AO749"/>
  <c r="BM749" s="1"/>
  <c r="AP749"/>
  <c r="BN749" s="1"/>
  <c r="AQ749"/>
  <c r="AR749"/>
  <c r="BP749" s="1"/>
  <c r="AS749"/>
  <c r="BQ749" s="1"/>
  <c r="AV749"/>
  <c r="BT749" s="1"/>
  <c r="AW749"/>
  <c r="BU749" s="1"/>
  <c r="AX749"/>
  <c r="BV749" s="1"/>
  <c r="AY749"/>
  <c r="BG749"/>
  <c r="BK749"/>
  <c r="BL749"/>
  <c r="BO749"/>
  <c r="AN750"/>
  <c r="BL750" s="1"/>
  <c r="AO750"/>
  <c r="AP750"/>
  <c r="BN750" s="1"/>
  <c r="AQ750"/>
  <c r="BO750" s="1"/>
  <c r="AR750"/>
  <c r="BP750" s="1"/>
  <c r="AS750"/>
  <c r="BQ750" s="1"/>
  <c r="AT750"/>
  <c r="BR750" s="1"/>
  <c r="AV750"/>
  <c r="BT750" s="1"/>
  <c r="AW750"/>
  <c r="BU750" s="1"/>
  <c r="AX750"/>
  <c r="BV750" s="1"/>
  <c r="AY750"/>
  <c r="BG750"/>
  <c r="BK750"/>
  <c r="BM750"/>
  <c r="AN751"/>
  <c r="BL751" s="1"/>
  <c r="AO751"/>
  <c r="AP751"/>
  <c r="BN751" s="1"/>
  <c r="AQ751"/>
  <c r="BO751" s="1"/>
  <c r="AR751"/>
  <c r="BP751" s="1"/>
  <c r="AS751"/>
  <c r="BQ751" s="1"/>
  <c r="AT751"/>
  <c r="BR751" s="1"/>
  <c r="AV751"/>
  <c r="BT751" s="1"/>
  <c r="AW751"/>
  <c r="BU751" s="1"/>
  <c r="AX751"/>
  <c r="BV751" s="1"/>
  <c r="AY751"/>
  <c r="BG751"/>
  <c r="BK751"/>
  <c r="BM751"/>
  <c r="AN752"/>
  <c r="BL752" s="1"/>
  <c r="AO752"/>
  <c r="AP752"/>
  <c r="BN752" s="1"/>
  <c r="AQ752"/>
  <c r="BO752" s="1"/>
  <c r="AR752"/>
  <c r="BP752" s="1"/>
  <c r="AS752"/>
  <c r="BQ752" s="1"/>
  <c r="AT752"/>
  <c r="BR752" s="1"/>
  <c r="AV752"/>
  <c r="BT752" s="1"/>
  <c r="AW752"/>
  <c r="BU752" s="1"/>
  <c r="AX752"/>
  <c r="BV752" s="1"/>
  <c r="AY752"/>
  <c r="BG752"/>
  <c r="BK752"/>
  <c r="BM752"/>
  <c r="AN753"/>
  <c r="BL753" s="1"/>
  <c r="AO753"/>
  <c r="AP753"/>
  <c r="BN753" s="1"/>
  <c r="AQ753"/>
  <c r="BO753" s="1"/>
  <c r="AR753"/>
  <c r="BP753" s="1"/>
  <c r="AS753"/>
  <c r="BQ753" s="1"/>
  <c r="AT753"/>
  <c r="BR753" s="1"/>
  <c r="AV753"/>
  <c r="BT753" s="1"/>
  <c r="AW753"/>
  <c r="BU753" s="1"/>
  <c r="AX753"/>
  <c r="BV753" s="1"/>
  <c r="AY753"/>
  <c r="BG753"/>
  <c r="BK753"/>
  <c r="BM753"/>
  <c r="AN754"/>
  <c r="BL754" s="1"/>
  <c r="AO754"/>
  <c r="AP754"/>
  <c r="BN754" s="1"/>
  <c r="AQ754"/>
  <c r="BO754" s="1"/>
  <c r="AR754"/>
  <c r="BP754" s="1"/>
  <c r="AS754"/>
  <c r="BQ754" s="1"/>
  <c r="AT754"/>
  <c r="BR754" s="1"/>
  <c r="AV754"/>
  <c r="BT754" s="1"/>
  <c r="AW754"/>
  <c r="BU754" s="1"/>
  <c r="AX754"/>
  <c r="BV754" s="1"/>
  <c r="AY754"/>
  <c r="BG754"/>
  <c r="BK754"/>
  <c r="BM754"/>
  <c r="AN755"/>
  <c r="BL755" s="1"/>
  <c r="AO755"/>
  <c r="AP755"/>
  <c r="BN755" s="1"/>
  <c r="AQ755"/>
  <c r="BO755" s="1"/>
  <c r="AR755"/>
  <c r="BP755" s="1"/>
  <c r="AS755"/>
  <c r="BQ755" s="1"/>
  <c r="AT755"/>
  <c r="BR755" s="1"/>
  <c r="AV755"/>
  <c r="BT755" s="1"/>
  <c r="AW755"/>
  <c r="BU755" s="1"/>
  <c r="AX755"/>
  <c r="BV755" s="1"/>
  <c r="AY755"/>
  <c r="BG755"/>
  <c r="BK755"/>
  <c r="BM755"/>
  <c r="AN756"/>
  <c r="BL756" s="1"/>
  <c r="AO756"/>
  <c r="AP756"/>
  <c r="BN756" s="1"/>
  <c r="AQ756"/>
  <c r="BO756" s="1"/>
  <c r="AR756"/>
  <c r="BP756" s="1"/>
  <c r="AS756"/>
  <c r="BQ756" s="1"/>
  <c r="AT756"/>
  <c r="BR756" s="1"/>
  <c r="AV756"/>
  <c r="BT756" s="1"/>
  <c r="AW756"/>
  <c r="AX756"/>
  <c r="BV756" s="1"/>
  <c r="AY756"/>
  <c r="BG756"/>
  <c r="BK756"/>
  <c r="BM756"/>
  <c r="BU756"/>
  <c r="AN757"/>
  <c r="BL757" s="1"/>
  <c r="AO757"/>
  <c r="AP757"/>
  <c r="BN757" s="1"/>
  <c r="AQ757"/>
  <c r="BO757" s="1"/>
  <c r="AR757"/>
  <c r="BP757" s="1"/>
  <c r="AS757"/>
  <c r="BQ757" s="1"/>
  <c r="AT757"/>
  <c r="BR757" s="1"/>
  <c r="AV757"/>
  <c r="BT757" s="1"/>
  <c r="AW757"/>
  <c r="BU757" s="1"/>
  <c r="AX757"/>
  <c r="BV757" s="1"/>
  <c r="AY757"/>
  <c r="BG757"/>
  <c r="BK757"/>
  <c r="BM757"/>
  <c r="AN758"/>
  <c r="BL758" s="1"/>
  <c r="AO758"/>
  <c r="AP758"/>
  <c r="BN758" s="1"/>
  <c r="AQ758"/>
  <c r="BO758" s="1"/>
  <c r="AR758"/>
  <c r="BP758" s="1"/>
  <c r="AS758"/>
  <c r="BQ758" s="1"/>
  <c r="AT758"/>
  <c r="BR758" s="1"/>
  <c r="AV758"/>
  <c r="BT758" s="1"/>
  <c r="AW758"/>
  <c r="AX758"/>
  <c r="BV758" s="1"/>
  <c r="AY758"/>
  <c r="BG758"/>
  <c r="BK758"/>
  <c r="BM758"/>
  <c r="BU758"/>
  <c r="AN759"/>
  <c r="BL759" s="1"/>
  <c r="AO759"/>
  <c r="AP759"/>
  <c r="BN759" s="1"/>
  <c r="AQ759"/>
  <c r="BO759" s="1"/>
  <c r="AR759"/>
  <c r="BP759" s="1"/>
  <c r="AS759"/>
  <c r="BQ759" s="1"/>
  <c r="AT759"/>
  <c r="BR759" s="1"/>
  <c r="AV759"/>
  <c r="BT759" s="1"/>
  <c r="AW759"/>
  <c r="BU759" s="1"/>
  <c r="AX759"/>
  <c r="BV759" s="1"/>
  <c r="AY759"/>
  <c r="BG759"/>
  <c r="BK759"/>
  <c r="BM759"/>
  <c r="AN760"/>
  <c r="BL760" s="1"/>
  <c r="AO760"/>
  <c r="AP760"/>
  <c r="BN760" s="1"/>
  <c r="AQ760"/>
  <c r="BO760" s="1"/>
  <c r="AR760"/>
  <c r="BP760" s="1"/>
  <c r="AS760"/>
  <c r="BQ760" s="1"/>
  <c r="AT760"/>
  <c r="BR760" s="1"/>
  <c r="AV760"/>
  <c r="BT760" s="1"/>
  <c r="AW760"/>
  <c r="BU760" s="1"/>
  <c r="AX760"/>
  <c r="BV760" s="1"/>
  <c r="AY760"/>
  <c r="BG760"/>
  <c r="BK760"/>
  <c r="BM760"/>
  <c r="AN761"/>
  <c r="BL761" s="1"/>
  <c r="AO761"/>
  <c r="AP761"/>
  <c r="BN761" s="1"/>
  <c r="AQ761"/>
  <c r="BO761" s="1"/>
  <c r="AR761"/>
  <c r="BP761" s="1"/>
  <c r="AS761"/>
  <c r="BQ761" s="1"/>
  <c r="AT761"/>
  <c r="BR761" s="1"/>
  <c r="AV761"/>
  <c r="BT761" s="1"/>
  <c r="AW761"/>
  <c r="BU761" s="1"/>
  <c r="AX761"/>
  <c r="BV761" s="1"/>
  <c r="AY761"/>
  <c r="BG761"/>
  <c r="BK761"/>
  <c r="BM761"/>
  <c r="AN762"/>
  <c r="BL762" s="1"/>
  <c r="AO762"/>
  <c r="AP762"/>
  <c r="BN762" s="1"/>
  <c r="AQ762"/>
  <c r="BO762" s="1"/>
  <c r="AR762"/>
  <c r="BP762" s="1"/>
  <c r="AS762"/>
  <c r="BQ762" s="1"/>
  <c r="AT762"/>
  <c r="BR762" s="1"/>
  <c r="AV762"/>
  <c r="BT762" s="1"/>
  <c r="AW762"/>
  <c r="AX762"/>
  <c r="BV762" s="1"/>
  <c r="AY762"/>
  <c r="BG762"/>
  <c r="BK762"/>
  <c r="BM762"/>
  <c r="BU762"/>
  <c r="AN763"/>
  <c r="BL763" s="1"/>
  <c r="AO763"/>
  <c r="AP763"/>
  <c r="BN763" s="1"/>
  <c r="AQ763"/>
  <c r="BO763" s="1"/>
  <c r="AR763"/>
  <c r="BP763" s="1"/>
  <c r="AS763"/>
  <c r="BQ763" s="1"/>
  <c r="AT763"/>
  <c r="BR763" s="1"/>
  <c r="AV763"/>
  <c r="BT763" s="1"/>
  <c r="AW763"/>
  <c r="BU763" s="1"/>
  <c r="AX763"/>
  <c r="BV763" s="1"/>
  <c r="AY763"/>
  <c r="BG763"/>
  <c r="BK763"/>
  <c r="BM763"/>
  <c r="AN764"/>
  <c r="BL764" s="1"/>
  <c r="AO764"/>
  <c r="AP764"/>
  <c r="BN764" s="1"/>
  <c r="AQ764"/>
  <c r="BO764" s="1"/>
  <c r="AR764"/>
  <c r="BP764" s="1"/>
  <c r="AS764"/>
  <c r="BQ764" s="1"/>
  <c r="AT764"/>
  <c r="BR764" s="1"/>
  <c r="AV764"/>
  <c r="BT764" s="1"/>
  <c r="AW764"/>
  <c r="AX764"/>
  <c r="BV764" s="1"/>
  <c r="AY764"/>
  <c r="BG764"/>
  <c r="BK764"/>
  <c r="BM764"/>
  <c r="BU764"/>
  <c r="AN765"/>
  <c r="BL765" s="1"/>
  <c r="AO765"/>
  <c r="AP765"/>
  <c r="BN765" s="1"/>
  <c r="AQ765"/>
  <c r="BO765" s="1"/>
  <c r="AR765"/>
  <c r="BP765" s="1"/>
  <c r="AS765"/>
  <c r="BQ765" s="1"/>
  <c r="AT765"/>
  <c r="BR765" s="1"/>
  <c r="AV765"/>
  <c r="BT765" s="1"/>
  <c r="AW765"/>
  <c r="BU765" s="1"/>
  <c r="AX765"/>
  <c r="BV765" s="1"/>
  <c r="AY765"/>
  <c r="BG765"/>
  <c r="BK765"/>
  <c r="BM765"/>
  <c r="AN766"/>
  <c r="BL766" s="1"/>
  <c r="AO766"/>
  <c r="AP766"/>
  <c r="BN766" s="1"/>
  <c r="AQ766"/>
  <c r="BO766" s="1"/>
  <c r="AR766"/>
  <c r="BP766" s="1"/>
  <c r="AS766"/>
  <c r="BQ766" s="1"/>
  <c r="AT766"/>
  <c r="BR766" s="1"/>
  <c r="AV766"/>
  <c r="BT766" s="1"/>
  <c r="AW766"/>
  <c r="BU766" s="1"/>
  <c r="AX766"/>
  <c r="BV766" s="1"/>
  <c r="AY766"/>
  <c r="BG766"/>
  <c r="BK766"/>
  <c r="BM766"/>
  <c r="AN767"/>
  <c r="BL767" s="1"/>
  <c r="AO767"/>
  <c r="AP767"/>
  <c r="BN767" s="1"/>
  <c r="AQ767"/>
  <c r="BO767" s="1"/>
  <c r="AR767"/>
  <c r="BP767" s="1"/>
  <c r="AS767"/>
  <c r="BQ767" s="1"/>
  <c r="AT767"/>
  <c r="BR767" s="1"/>
  <c r="AV767"/>
  <c r="BT767" s="1"/>
  <c r="AW767"/>
  <c r="BU767" s="1"/>
  <c r="AX767"/>
  <c r="BV767" s="1"/>
  <c r="AY767"/>
  <c r="BG767"/>
  <c r="BK767"/>
  <c r="BM767"/>
  <c r="AN768"/>
  <c r="BL768" s="1"/>
  <c r="AO768"/>
  <c r="AP768"/>
  <c r="BN768" s="1"/>
  <c r="AQ768"/>
  <c r="BO768" s="1"/>
  <c r="AR768"/>
  <c r="BP768" s="1"/>
  <c r="AS768"/>
  <c r="BQ768" s="1"/>
  <c r="AT768"/>
  <c r="BR768" s="1"/>
  <c r="AV768"/>
  <c r="BT768" s="1"/>
  <c r="AW768"/>
  <c r="BU768" s="1"/>
  <c r="AX768"/>
  <c r="BV768" s="1"/>
  <c r="AY768"/>
  <c r="BG768"/>
  <c r="BK768"/>
  <c r="BM768"/>
  <c r="AN769"/>
  <c r="BL769" s="1"/>
  <c r="AO769"/>
  <c r="AP769"/>
  <c r="BN769" s="1"/>
  <c r="AQ769"/>
  <c r="BO769" s="1"/>
  <c r="AR769"/>
  <c r="BP769" s="1"/>
  <c r="AS769"/>
  <c r="BQ769" s="1"/>
  <c r="AT769"/>
  <c r="BR769" s="1"/>
  <c r="AV769"/>
  <c r="BT769" s="1"/>
  <c r="AW769"/>
  <c r="BU769" s="1"/>
  <c r="AX769"/>
  <c r="BV769" s="1"/>
  <c r="AY769"/>
  <c r="BG769"/>
  <c r="BK769"/>
  <c r="BM769"/>
  <c r="AN770"/>
  <c r="BL770" s="1"/>
  <c r="AO770"/>
  <c r="AP770"/>
  <c r="BN770" s="1"/>
  <c r="AQ770"/>
  <c r="BO770" s="1"/>
  <c r="AR770"/>
  <c r="BP770" s="1"/>
  <c r="AS770"/>
  <c r="BQ770" s="1"/>
  <c r="AT770"/>
  <c r="BR770" s="1"/>
  <c r="AV770"/>
  <c r="BT770" s="1"/>
  <c r="AW770"/>
  <c r="AX770"/>
  <c r="BV770" s="1"/>
  <c r="AY770"/>
  <c r="BG770"/>
  <c r="BK770"/>
  <c r="BM770"/>
  <c r="BU770"/>
  <c r="AN771"/>
  <c r="BL771" s="1"/>
  <c r="AO771"/>
  <c r="AP771"/>
  <c r="BN771" s="1"/>
  <c r="AQ771"/>
  <c r="BO771" s="1"/>
  <c r="AR771"/>
  <c r="BP771" s="1"/>
  <c r="AS771"/>
  <c r="BQ771" s="1"/>
  <c r="AT771"/>
  <c r="BR771" s="1"/>
  <c r="AV771"/>
  <c r="BT771" s="1"/>
  <c r="AW771"/>
  <c r="BU771" s="1"/>
  <c r="AX771"/>
  <c r="BV771" s="1"/>
  <c r="AY771"/>
  <c r="BG771"/>
  <c r="BK771"/>
  <c r="BM771"/>
  <c r="AN772"/>
  <c r="BL772" s="1"/>
  <c r="AO772"/>
  <c r="AP772"/>
  <c r="BN772" s="1"/>
  <c r="AQ772"/>
  <c r="BO772" s="1"/>
  <c r="AR772"/>
  <c r="BP772" s="1"/>
  <c r="AS772"/>
  <c r="BQ772" s="1"/>
  <c r="AT772"/>
  <c r="BR772" s="1"/>
  <c r="AV772"/>
  <c r="BT772" s="1"/>
  <c r="AW772"/>
  <c r="AX772"/>
  <c r="BV772" s="1"/>
  <c r="AY772"/>
  <c r="BG772"/>
  <c r="BK772"/>
  <c r="BM772"/>
  <c r="BU772"/>
  <c r="AN773"/>
  <c r="BL773" s="1"/>
  <c r="AO773"/>
  <c r="AP773"/>
  <c r="BN773" s="1"/>
  <c r="AQ773"/>
  <c r="BO773" s="1"/>
  <c r="AR773"/>
  <c r="BP773" s="1"/>
  <c r="AS773"/>
  <c r="BQ773" s="1"/>
  <c r="AT773"/>
  <c r="BR773" s="1"/>
  <c r="AV773"/>
  <c r="BT773" s="1"/>
  <c r="AW773"/>
  <c r="BU773" s="1"/>
  <c r="AX773"/>
  <c r="BV773" s="1"/>
  <c r="AY773"/>
  <c r="BG773"/>
  <c r="BK773"/>
  <c r="BM773"/>
  <c r="AN774"/>
  <c r="BL774" s="1"/>
  <c r="AO774"/>
  <c r="AP774"/>
  <c r="BN774" s="1"/>
  <c r="AQ774"/>
  <c r="BO774" s="1"/>
  <c r="AR774"/>
  <c r="BP774" s="1"/>
  <c r="AS774"/>
  <c r="BQ774" s="1"/>
  <c r="AT774"/>
  <c r="BR774" s="1"/>
  <c r="AV774"/>
  <c r="BT774" s="1"/>
  <c r="AW774"/>
  <c r="AX774"/>
  <c r="BV774" s="1"/>
  <c r="AY774"/>
  <c r="BG774"/>
  <c r="BK774"/>
  <c r="BM774"/>
  <c r="BU774"/>
  <c r="AN775"/>
  <c r="BL775" s="1"/>
  <c r="AO775"/>
  <c r="AP775"/>
  <c r="BN775" s="1"/>
  <c r="AQ775"/>
  <c r="BO775" s="1"/>
  <c r="AR775"/>
  <c r="BP775" s="1"/>
  <c r="AS775"/>
  <c r="BQ775" s="1"/>
  <c r="AT775"/>
  <c r="BR775" s="1"/>
  <c r="AV775"/>
  <c r="BT775" s="1"/>
  <c r="AW775"/>
  <c r="BU775" s="1"/>
  <c r="AX775"/>
  <c r="BV775" s="1"/>
  <c r="AY775"/>
  <c r="BG775"/>
  <c r="BK775"/>
  <c r="BM775"/>
  <c r="AN776"/>
  <c r="BL776" s="1"/>
  <c r="AO776"/>
  <c r="AP776"/>
  <c r="BN776" s="1"/>
  <c r="AQ776"/>
  <c r="BO776" s="1"/>
  <c r="AR776"/>
  <c r="BP776" s="1"/>
  <c r="AS776"/>
  <c r="BQ776" s="1"/>
  <c r="AT776"/>
  <c r="BR776" s="1"/>
  <c r="AV776"/>
  <c r="BT776" s="1"/>
  <c r="AW776"/>
  <c r="BU776" s="1"/>
  <c r="AX776"/>
  <c r="BV776" s="1"/>
  <c r="AY776"/>
  <c r="BG776"/>
  <c r="BK776"/>
  <c r="BM776"/>
  <c r="AN777"/>
  <c r="BL777" s="1"/>
  <c r="AO777"/>
  <c r="AP777"/>
  <c r="BN777" s="1"/>
  <c r="AQ777"/>
  <c r="BO777" s="1"/>
  <c r="AR777"/>
  <c r="BP777" s="1"/>
  <c r="AS777"/>
  <c r="BQ777" s="1"/>
  <c r="AT777"/>
  <c r="BR777" s="1"/>
  <c r="AV777"/>
  <c r="BT777" s="1"/>
  <c r="AW777"/>
  <c r="BU777" s="1"/>
  <c r="AX777"/>
  <c r="BV777" s="1"/>
  <c r="AY777"/>
  <c r="BG777"/>
  <c r="BK777"/>
  <c r="BM777"/>
  <c r="AN778"/>
  <c r="BL778" s="1"/>
  <c r="AO778"/>
  <c r="AP778"/>
  <c r="BN778" s="1"/>
  <c r="AQ778"/>
  <c r="BO778" s="1"/>
  <c r="AR778"/>
  <c r="BP778" s="1"/>
  <c r="AS778"/>
  <c r="BQ778" s="1"/>
  <c r="AT778"/>
  <c r="BR778" s="1"/>
  <c r="AV778"/>
  <c r="BT778" s="1"/>
  <c r="AW778"/>
  <c r="BU778" s="1"/>
  <c r="AX778"/>
  <c r="BV778" s="1"/>
  <c r="AY778"/>
  <c r="BG778"/>
  <c r="BK778"/>
  <c r="BM778"/>
  <c r="AN779"/>
  <c r="BL779" s="1"/>
  <c r="AO779"/>
  <c r="AP779"/>
  <c r="BN779" s="1"/>
  <c r="AQ779"/>
  <c r="BO779" s="1"/>
  <c r="AR779"/>
  <c r="BP779" s="1"/>
  <c r="AS779"/>
  <c r="BQ779" s="1"/>
  <c r="AT779"/>
  <c r="BR779" s="1"/>
  <c r="AV779"/>
  <c r="BT779" s="1"/>
  <c r="AW779"/>
  <c r="BU779" s="1"/>
  <c r="AX779"/>
  <c r="BV779" s="1"/>
  <c r="AY779"/>
  <c r="BG779"/>
  <c r="BK779"/>
  <c r="BM779"/>
  <c r="AN780"/>
  <c r="BL780" s="1"/>
  <c r="AO780"/>
  <c r="AP780"/>
  <c r="BN780" s="1"/>
  <c r="AQ780"/>
  <c r="BO780" s="1"/>
  <c r="AR780"/>
  <c r="BP780" s="1"/>
  <c r="AS780"/>
  <c r="BQ780" s="1"/>
  <c r="AT780"/>
  <c r="BR780" s="1"/>
  <c r="AV780"/>
  <c r="BT780" s="1"/>
  <c r="AW780"/>
  <c r="AX780"/>
  <c r="BV780" s="1"/>
  <c r="AY780"/>
  <c r="BG780"/>
  <c r="BK780"/>
  <c r="BM780"/>
  <c r="BU780"/>
  <c r="AN781"/>
  <c r="BL781" s="1"/>
  <c r="AO781"/>
  <c r="AP781"/>
  <c r="BN781" s="1"/>
  <c r="AQ781"/>
  <c r="BO781" s="1"/>
  <c r="AR781"/>
  <c r="BP781" s="1"/>
  <c r="AS781"/>
  <c r="BQ781" s="1"/>
  <c r="AT781"/>
  <c r="BR781" s="1"/>
  <c r="AV781"/>
  <c r="BT781" s="1"/>
  <c r="AW781"/>
  <c r="BU781" s="1"/>
  <c r="AX781"/>
  <c r="BV781" s="1"/>
  <c r="AY781"/>
  <c r="BG781"/>
  <c r="BK781"/>
  <c r="BM781"/>
  <c r="AR782"/>
  <c r="AT782"/>
  <c r="AU782"/>
  <c r="AV782"/>
  <c r="BT782" s="1"/>
  <c r="AW782"/>
  <c r="BU782" s="1"/>
  <c r="AX782"/>
  <c r="BV782" s="1"/>
  <c r="BG782"/>
  <c r="BK782"/>
  <c r="BP782"/>
  <c r="BR782"/>
  <c r="AN783"/>
  <c r="BL783" s="1"/>
  <c r="AO783"/>
  <c r="AP783"/>
  <c r="BN783" s="1"/>
  <c r="AQ783"/>
  <c r="BO783" s="1"/>
  <c r="AR783"/>
  <c r="BP783" s="1"/>
  <c r="AS783"/>
  <c r="BQ783" s="1"/>
  <c r="AT783"/>
  <c r="BR783" s="1"/>
  <c r="AV783"/>
  <c r="BT783" s="1"/>
  <c r="AW783"/>
  <c r="BU783" s="1"/>
  <c r="AX783"/>
  <c r="BV783" s="1"/>
  <c r="AY783"/>
  <c r="BG783"/>
  <c r="BK783"/>
  <c r="BM783"/>
  <c r="AN784"/>
  <c r="BL784" s="1"/>
  <c r="AO784"/>
  <c r="AP784"/>
  <c r="BN784" s="1"/>
  <c r="AQ784"/>
  <c r="BO784" s="1"/>
  <c r="AR784"/>
  <c r="BP784" s="1"/>
  <c r="AS784"/>
  <c r="BQ784" s="1"/>
  <c r="AT784"/>
  <c r="BR784" s="1"/>
  <c r="AV784"/>
  <c r="BT784" s="1"/>
  <c r="AW784"/>
  <c r="BU784" s="1"/>
  <c r="AX784"/>
  <c r="BV784" s="1"/>
  <c r="AY784"/>
  <c r="BG784"/>
  <c r="BK784"/>
  <c r="BM784"/>
  <c r="AN785"/>
  <c r="AO785"/>
  <c r="AP785"/>
  <c r="AQ785"/>
  <c r="AR785"/>
  <c r="AS785"/>
  <c r="AV785"/>
  <c r="AW785"/>
  <c r="BU785" s="1"/>
  <c r="AX785"/>
  <c r="BV785" s="1"/>
  <c r="AY785"/>
  <c r="BG785"/>
  <c r="BK785"/>
  <c r="BL785"/>
  <c r="BM785"/>
  <c r="BN785"/>
  <c r="BO785"/>
  <c r="BP785"/>
  <c r="BQ785"/>
  <c r="BT785"/>
  <c r="AN786"/>
  <c r="BL786" s="1"/>
  <c r="AO786"/>
  <c r="BM786" s="1"/>
  <c r="AP786"/>
  <c r="AQ786"/>
  <c r="BO786" s="1"/>
  <c r="AR786"/>
  <c r="BP786" s="1"/>
  <c r="AS786"/>
  <c r="BQ786" s="1"/>
  <c r="AT786"/>
  <c r="BR786" s="1"/>
  <c r="AV786"/>
  <c r="BT786" s="1"/>
  <c r="AW786"/>
  <c r="BU786" s="1"/>
  <c r="AX786"/>
  <c r="BV786" s="1"/>
  <c r="BG786"/>
  <c r="BK786"/>
  <c r="BN786"/>
  <c r="AN787"/>
  <c r="AO787"/>
  <c r="AP787"/>
  <c r="AQ787"/>
  <c r="AR787"/>
  <c r="AS787"/>
  <c r="AV787"/>
  <c r="AW787"/>
  <c r="BU787" s="1"/>
  <c r="AX787"/>
  <c r="BV787" s="1"/>
  <c r="AY787"/>
  <c r="BG787"/>
  <c r="BK787"/>
  <c r="BL787"/>
  <c r="BM787"/>
  <c r="BN787"/>
  <c r="BO787"/>
  <c r="BP787"/>
  <c r="BQ787"/>
  <c r="BT787"/>
  <c r="AN788"/>
  <c r="BL788" s="1"/>
  <c r="AO788"/>
  <c r="AP788"/>
  <c r="BN788" s="1"/>
  <c r="AQ788"/>
  <c r="BO788" s="1"/>
  <c r="AR788"/>
  <c r="BP788" s="1"/>
  <c r="AS788"/>
  <c r="BQ788" s="1"/>
  <c r="AT788"/>
  <c r="BR788" s="1"/>
  <c r="AV788"/>
  <c r="BT788" s="1"/>
  <c r="AW788"/>
  <c r="AX788"/>
  <c r="BV788" s="1"/>
  <c r="AY788"/>
  <c r="BG788"/>
  <c r="BK788"/>
  <c r="BM788"/>
  <c r="BU788"/>
  <c r="AN789"/>
  <c r="BL789" s="1"/>
  <c r="AO789"/>
  <c r="AP789"/>
  <c r="BN789" s="1"/>
  <c r="AQ789"/>
  <c r="BO789" s="1"/>
  <c r="AR789"/>
  <c r="BP789" s="1"/>
  <c r="AS789"/>
  <c r="BQ789" s="1"/>
  <c r="AT789"/>
  <c r="BR789" s="1"/>
  <c r="AV789"/>
  <c r="BT789" s="1"/>
  <c r="AW789"/>
  <c r="BU789" s="1"/>
  <c r="AX789"/>
  <c r="BV789" s="1"/>
  <c r="AY789"/>
  <c r="BG789"/>
  <c r="BK789"/>
  <c r="BM789"/>
  <c r="AN790"/>
  <c r="BL790" s="1"/>
  <c r="AO790"/>
  <c r="AP790"/>
  <c r="BN790" s="1"/>
  <c r="AQ790"/>
  <c r="BO790" s="1"/>
  <c r="AR790"/>
  <c r="BP790" s="1"/>
  <c r="AS790"/>
  <c r="BQ790" s="1"/>
  <c r="AT790"/>
  <c r="BR790" s="1"/>
  <c r="AV790"/>
  <c r="BT790" s="1"/>
  <c r="AW790"/>
  <c r="AX790"/>
  <c r="BV790" s="1"/>
  <c r="AY790"/>
  <c r="BG790"/>
  <c r="BK790"/>
  <c r="BM790"/>
  <c r="BU790"/>
  <c r="AN791"/>
  <c r="AO791"/>
  <c r="AP791"/>
  <c r="AQ791"/>
  <c r="AR791"/>
  <c r="AS791"/>
  <c r="AV791"/>
  <c r="AW791"/>
  <c r="BU791" s="1"/>
  <c r="AX791"/>
  <c r="BV791" s="1"/>
  <c r="AY791"/>
  <c r="BG791"/>
  <c r="BK791"/>
  <c r="BL791"/>
  <c r="BM791"/>
  <c r="BN791"/>
  <c r="BO791"/>
  <c r="BP791"/>
  <c r="BQ791"/>
  <c r="BT791"/>
  <c r="AN792"/>
  <c r="BL792" s="1"/>
  <c r="AO792"/>
  <c r="AP792"/>
  <c r="BN792" s="1"/>
  <c r="AQ792"/>
  <c r="BO792" s="1"/>
  <c r="AR792"/>
  <c r="BP792" s="1"/>
  <c r="AS792"/>
  <c r="BQ792" s="1"/>
  <c r="AT792"/>
  <c r="BR792" s="1"/>
  <c r="AV792"/>
  <c r="BT792" s="1"/>
  <c r="AW792"/>
  <c r="AX792"/>
  <c r="BV792" s="1"/>
  <c r="AY792"/>
  <c r="BG792"/>
  <c r="BK792"/>
  <c r="BM792"/>
  <c r="BU792"/>
  <c r="AN793"/>
  <c r="BL793" s="1"/>
  <c r="AO793"/>
  <c r="BM793" s="1"/>
  <c r="AP793"/>
  <c r="BN793" s="1"/>
  <c r="AQ793"/>
  <c r="BO793" s="1"/>
  <c r="AR793"/>
  <c r="BP793" s="1"/>
  <c r="AS793"/>
  <c r="BQ793" s="1"/>
  <c r="AV793"/>
  <c r="BT793" s="1"/>
  <c r="AW793"/>
  <c r="BU793" s="1"/>
  <c r="AX793"/>
  <c r="BV793" s="1"/>
  <c r="AY793"/>
  <c r="BG793"/>
  <c r="BK793"/>
  <c r="AN794"/>
  <c r="BL794" s="1"/>
  <c r="AO794"/>
  <c r="AP794"/>
  <c r="BN794" s="1"/>
  <c r="AQ794"/>
  <c r="BO794" s="1"/>
  <c r="AR794"/>
  <c r="BP794" s="1"/>
  <c r="AS794"/>
  <c r="BQ794" s="1"/>
  <c r="AT794"/>
  <c r="BR794" s="1"/>
  <c r="AV794"/>
  <c r="BT794" s="1"/>
  <c r="AW794"/>
  <c r="AX794"/>
  <c r="BV794" s="1"/>
  <c r="AY794"/>
  <c r="BG794"/>
  <c r="BK794"/>
  <c r="BM794"/>
  <c r="BU794"/>
  <c r="AN795"/>
  <c r="BL795" s="1"/>
  <c r="AO795"/>
  <c r="AP795"/>
  <c r="BN795" s="1"/>
  <c r="AQ795"/>
  <c r="BO795" s="1"/>
  <c r="AR795"/>
  <c r="BP795" s="1"/>
  <c r="AS795"/>
  <c r="BQ795" s="1"/>
  <c r="AT795"/>
  <c r="BR795" s="1"/>
  <c r="AV795"/>
  <c r="BT795" s="1"/>
  <c r="AW795"/>
  <c r="BU795" s="1"/>
  <c r="AX795"/>
  <c r="BV795" s="1"/>
  <c r="AY795"/>
  <c r="BG795"/>
  <c r="BK795"/>
  <c r="BM795"/>
  <c r="AO796"/>
  <c r="BM796" s="1"/>
  <c r="AP796"/>
  <c r="AQ796"/>
  <c r="BO796" s="1"/>
  <c r="AR796"/>
  <c r="BP796" s="1"/>
  <c r="AS796"/>
  <c r="BQ796" s="1"/>
  <c r="AT796"/>
  <c r="BR796" s="1"/>
  <c r="AU796"/>
  <c r="AV796"/>
  <c r="BT796" s="1"/>
  <c r="AW796"/>
  <c r="BU796" s="1"/>
  <c r="AX796"/>
  <c r="BV796" s="1"/>
  <c r="AY796"/>
  <c r="BG796"/>
  <c r="BK796"/>
  <c r="BN796"/>
  <c r="BW796"/>
  <c r="AN797"/>
  <c r="BL797" s="1"/>
  <c r="AO797"/>
  <c r="BM797" s="1"/>
  <c r="AP797"/>
  <c r="BN797" s="1"/>
  <c r="AQ797"/>
  <c r="BO797" s="1"/>
  <c r="AR797"/>
  <c r="BP797" s="1"/>
  <c r="AS797"/>
  <c r="BQ797" s="1"/>
  <c r="AT797"/>
  <c r="BR797" s="1"/>
  <c r="AV797"/>
  <c r="BT797" s="1"/>
  <c r="AW797"/>
  <c r="BU797" s="1"/>
  <c r="AX797"/>
  <c r="BV797" s="1"/>
  <c r="AY797"/>
  <c r="BG797"/>
  <c r="BK797"/>
  <c r="AN798"/>
  <c r="BL798" s="1"/>
  <c r="AO798"/>
  <c r="BM798" s="1"/>
  <c r="AP798"/>
  <c r="BN798" s="1"/>
  <c r="AQ798"/>
  <c r="BO798" s="1"/>
  <c r="AR798"/>
  <c r="BP798" s="1"/>
  <c r="AS798"/>
  <c r="BQ798" s="1"/>
  <c r="AT798"/>
  <c r="BR798" s="1"/>
  <c r="AV798"/>
  <c r="BT798" s="1"/>
  <c r="AW798"/>
  <c r="BU798" s="1"/>
  <c r="AX798"/>
  <c r="BV798" s="1"/>
  <c r="AY798"/>
  <c r="BG798"/>
  <c r="BK798"/>
  <c r="AN799"/>
  <c r="BL799" s="1"/>
  <c r="AO799"/>
  <c r="BM799" s="1"/>
  <c r="AP799"/>
  <c r="BN799" s="1"/>
  <c r="AQ799"/>
  <c r="BO799" s="1"/>
  <c r="AR799"/>
  <c r="BP799" s="1"/>
  <c r="AS799"/>
  <c r="BQ799" s="1"/>
  <c r="AT799"/>
  <c r="BR799" s="1"/>
  <c r="AV799"/>
  <c r="BT799" s="1"/>
  <c r="AW799"/>
  <c r="BU799" s="1"/>
  <c r="AX799"/>
  <c r="BV799" s="1"/>
  <c r="AY799"/>
  <c r="BG799"/>
  <c r="BK799"/>
  <c r="AN800"/>
  <c r="BL800" s="1"/>
  <c r="AO800"/>
  <c r="BM800" s="1"/>
  <c r="AP800"/>
  <c r="BN800" s="1"/>
  <c r="AQ800"/>
  <c r="BO800" s="1"/>
  <c r="AR800"/>
  <c r="BP800" s="1"/>
  <c r="AS800"/>
  <c r="BQ800" s="1"/>
  <c r="AT800"/>
  <c r="BR800" s="1"/>
  <c r="AV800"/>
  <c r="BT800" s="1"/>
  <c r="AW800"/>
  <c r="BU800" s="1"/>
  <c r="AX800"/>
  <c r="AY800"/>
  <c r="BG800"/>
  <c r="BK800"/>
  <c r="BV800"/>
  <c r="AN801"/>
  <c r="BL801" s="1"/>
  <c r="AO801"/>
  <c r="BM801" s="1"/>
  <c r="AP801"/>
  <c r="BN801" s="1"/>
  <c r="AQ801"/>
  <c r="BO801" s="1"/>
  <c r="AR801"/>
  <c r="BP801" s="1"/>
  <c r="AS801"/>
  <c r="BQ801" s="1"/>
  <c r="AT801"/>
  <c r="BR801" s="1"/>
  <c r="AV801"/>
  <c r="BT801" s="1"/>
  <c r="AW801"/>
  <c r="BU801" s="1"/>
  <c r="AX801"/>
  <c r="BV801" s="1"/>
  <c r="AY801"/>
  <c r="BG801"/>
  <c r="BK801"/>
  <c r="AN802"/>
  <c r="BL802" s="1"/>
  <c r="AO802"/>
  <c r="BM802" s="1"/>
  <c r="AP802"/>
  <c r="BN802" s="1"/>
  <c r="AQ802"/>
  <c r="BO802" s="1"/>
  <c r="AR802"/>
  <c r="BP802" s="1"/>
  <c r="AS802"/>
  <c r="BQ802" s="1"/>
  <c r="AT802"/>
  <c r="BR802" s="1"/>
  <c r="AV802"/>
  <c r="BT802" s="1"/>
  <c r="AW802"/>
  <c r="BU802" s="1"/>
  <c r="AX802"/>
  <c r="BV802" s="1"/>
  <c r="AY802"/>
  <c r="BG802"/>
  <c r="BK802"/>
  <c r="AN803"/>
  <c r="BL803" s="1"/>
  <c r="AO803"/>
  <c r="BM803" s="1"/>
  <c r="AP803"/>
  <c r="BN803" s="1"/>
  <c r="AQ803"/>
  <c r="BO803" s="1"/>
  <c r="AR803"/>
  <c r="BP803" s="1"/>
  <c r="AS803"/>
  <c r="BQ803" s="1"/>
  <c r="AT803"/>
  <c r="BR803" s="1"/>
  <c r="AV803"/>
  <c r="BT803" s="1"/>
  <c r="AW803"/>
  <c r="BU803" s="1"/>
  <c r="AX803"/>
  <c r="BV803" s="1"/>
  <c r="AY803"/>
  <c r="BG803"/>
  <c r="BK803"/>
  <c r="AN804"/>
  <c r="BL804" s="1"/>
  <c r="AO804"/>
  <c r="BM804" s="1"/>
  <c r="AP804"/>
  <c r="BN804" s="1"/>
  <c r="AQ804"/>
  <c r="BO804" s="1"/>
  <c r="AR804"/>
  <c r="BP804" s="1"/>
  <c r="AS804"/>
  <c r="BQ804" s="1"/>
  <c r="AT804"/>
  <c r="BR804" s="1"/>
  <c r="AV804"/>
  <c r="BT804" s="1"/>
  <c r="AW804"/>
  <c r="BU804" s="1"/>
  <c r="AX804"/>
  <c r="BV804" s="1"/>
  <c r="AY804"/>
  <c r="BG804"/>
  <c r="BK804"/>
  <c r="AN805"/>
  <c r="BL805" s="1"/>
  <c r="AO805"/>
  <c r="BM805" s="1"/>
  <c r="AP805"/>
  <c r="BN805" s="1"/>
  <c r="AQ805"/>
  <c r="BO805" s="1"/>
  <c r="AR805"/>
  <c r="BP805" s="1"/>
  <c r="AS805"/>
  <c r="BQ805" s="1"/>
  <c r="AV805"/>
  <c r="BT805" s="1"/>
  <c r="AW805"/>
  <c r="BU805" s="1"/>
  <c r="AX805"/>
  <c r="BV805" s="1"/>
  <c r="AY805"/>
  <c r="BG805"/>
  <c r="BK805"/>
  <c r="AN806"/>
  <c r="BL806" s="1"/>
  <c r="AO806"/>
  <c r="BM806" s="1"/>
  <c r="AP806"/>
  <c r="AQ806"/>
  <c r="BO806" s="1"/>
  <c r="AR806"/>
  <c r="BP806" s="1"/>
  <c r="AS806"/>
  <c r="BQ806" s="1"/>
  <c r="AV806"/>
  <c r="BT806" s="1"/>
  <c r="AW806"/>
  <c r="BU806" s="1"/>
  <c r="AX806"/>
  <c r="BV806" s="1"/>
  <c r="AY806"/>
  <c r="BG806"/>
  <c r="BK806"/>
  <c r="BN806"/>
  <c r="AN807"/>
  <c r="BL807" s="1"/>
  <c r="AO807"/>
  <c r="BM807" s="1"/>
  <c r="AP807"/>
  <c r="BN807" s="1"/>
  <c r="AQ807"/>
  <c r="BO807" s="1"/>
  <c r="AR807"/>
  <c r="BP807" s="1"/>
  <c r="AS807"/>
  <c r="BQ807" s="1"/>
  <c r="AT807"/>
  <c r="BR807" s="1"/>
  <c r="AV807"/>
  <c r="BT807" s="1"/>
  <c r="AW807"/>
  <c r="BU807" s="1"/>
  <c r="AX807"/>
  <c r="BV807" s="1"/>
  <c r="AY807"/>
  <c r="BG807"/>
  <c r="BK807"/>
  <c r="AO808"/>
  <c r="AP808"/>
  <c r="BN808" s="1"/>
  <c r="AQ808"/>
  <c r="BO808" s="1"/>
  <c r="AR808"/>
  <c r="BP808" s="1"/>
  <c r="AS808"/>
  <c r="BQ808" s="1"/>
  <c r="AT808"/>
  <c r="BR808" s="1"/>
  <c r="AV808"/>
  <c r="BT808" s="1"/>
  <c r="AW808"/>
  <c r="BU808" s="1"/>
  <c r="AX808"/>
  <c r="BV808" s="1"/>
  <c r="AY808"/>
  <c r="BG808"/>
  <c r="BK808"/>
  <c r="BM808"/>
  <c r="BG810"/>
  <c r="BK810"/>
  <c r="AN811"/>
  <c r="AO811"/>
  <c r="AP811"/>
  <c r="AQ811"/>
  <c r="AR811"/>
  <c r="AS811"/>
  <c r="AT811"/>
  <c r="AU811"/>
  <c r="AV811"/>
  <c r="BT811" s="1"/>
  <c r="AW811"/>
  <c r="BU811" s="1"/>
  <c r="AX811"/>
  <c r="BV811" s="1"/>
  <c r="AY811"/>
  <c r="BG811"/>
  <c r="BK811"/>
  <c r="BL811"/>
  <c r="BM811"/>
  <c r="BN811"/>
  <c r="BO811"/>
  <c r="BP811"/>
  <c r="BQ811"/>
  <c r="BR811"/>
  <c r="AN812"/>
  <c r="BL812" s="1"/>
  <c r="AO812"/>
  <c r="BM812" s="1"/>
  <c r="AP812"/>
  <c r="BN812" s="1"/>
  <c r="AQ812"/>
  <c r="BO812" s="1"/>
  <c r="AR812"/>
  <c r="BP812" s="1"/>
  <c r="AS812"/>
  <c r="BQ812" s="1"/>
  <c r="AT812"/>
  <c r="BR812" s="1"/>
  <c r="AV812"/>
  <c r="BT812" s="1"/>
  <c r="AW812"/>
  <c r="BU812" s="1"/>
  <c r="AX812"/>
  <c r="BV812" s="1"/>
  <c r="AY812"/>
  <c r="BG812"/>
  <c r="BK812"/>
  <c r="AN813"/>
  <c r="BL813" s="1"/>
  <c r="AO813"/>
  <c r="BM813" s="1"/>
  <c r="AP813"/>
  <c r="BN813" s="1"/>
  <c r="AQ813"/>
  <c r="BO813" s="1"/>
  <c r="AR813"/>
  <c r="BP813" s="1"/>
  <c r="AS813"/>
  <c r="BQ813" s="1"/>
  <c r="AT813"/>
  <c r="BR813" s="1"/>
  <c r="AV813"/>
  <c r="BT813" s="1"/>
  <c r="AW813"/>
  <c r="BU813" s="1"/>
  <c r="AX813"/>
  <c r="AY813"/>
  <c r="BG813"/>
  <c r="BK813"/>
  <c r="BV813"/>
  <c r="AN814"/>
  <c r="BL814" s="1"/>
  <c r="AO814"/>
  <c r="BM814" s="1"/>
  <c r="AP814"/>
  <c r="BN814" s="1"/>
  <c r="AQ814"/>
  <c r="BO814" s="1"/>
  <c r="AR814"/>
  <c r="BP814" s="1"/>
  <c r="AS814"/>
  <c r="BQ814" s="1"/>
  <c r="AT814"/>
  <c r="BR814" s="1"/>
  <c r="AV814"/>
  <c r="BT814" s="1"/>
  <c r="AW814"/>
  <c r="BU814" s="1"/>
  <c r="AX814"/>
  <c r="BV814" s="1"/>
  <c r="AY814"/>
  <c r="BG814"/>
  <c r="BK814"/>
  <c r="AN815"/>
  <c r="BL815" s="1"/>
  <c r="AO815"/>
  <c r="BM815" s="1"/>
  <c r="AP815"/>
  <c r="BN815" s="1"/>
  <c r="AQ815"/>
  <c r="BO815" s="1"/>
  <c r="AR815"/>
  <c r="BP815" s="1"/>
  <c r="AS815"/>
  <c r="BQ815" s="1"/>
  <c r="AT815"/>
  <c r="BR815" s="1"/>
  <c r="AV815"/>
  <c r="BT815" s="1"/>
  <c r="AW815"/>
  <c r="BU815" s="1"/>
  <c r="AX815"/>
  <c r="BV815" s="1"/>
  <c r="AY815"/>
  <c r="BG815"/>
  <c r="BK815"/>
  <c r="AN816"/>
  <c r="BL816" s="1"/>
  <c r="AO816"/>
  <c r="BM816" s="1"/>
  <c r="AP816"/>
  <c r="BN816" s="1"/>
  <c r="AQ816"/>
  <c r="BO816" s="1"/>
  <c r="AR816"/>
  <c r="BP816" s="1"/>
  <c r="AS816"/>
  <c r="BQ816" s="1"/>
  <c r="AT816"/>
  <c r="BR816" s="1"/>
  <c r="AV816"/>
  <c r="BT816" s="1"/>
  <c r="AW816"/>
  <c r="BU816" s="1"/>
  <c r="AX816"/>
  <c r="BV816" s="1"/>
  <c r="AY816"/>
  <c r="BG816"/>
  <c r="BK816"/>
  <c r="AN817"/>
  <c r="BL817" s="1"/>
  <c r="AO817"/>
  <c r="BM817" s="1"/>
  <c r="AP817"/>
  <c r="BN817" s="1"/>
  <c r="AQ817"/>
  <c r="BO817" s="1"/>
  <c r="AR817"/>
  <c r="BP817" s="1"/>
  <c r="AS817"/>
  <c r="BQ817" s="1"/>
  <c r="AT817"/>
  <c r="BR817" s="1"/>
  <c r="AV817"/>
  <c r="BT817" s="1"/>
  <c r="AW817"/>
  <c r="BU817" s="1"/>
  <c r="AX817"/>
  <c r="AY817"/>
  <c r="BG817"/>
  <c r="BK817"/>
  <c r="BV817"/>
  <c r="AN818"/>
  <c r="BL818" s="1"/>
  <c r="AO818"/>
  <c r="BM818" s="1"/>
  <c r="AP818"/>
  <c r="BN818" s="1"/>
  <c r="AQ818"/>
  <c r="BO818" s="1"/>
  <c r="AR818"/>
  <c r="BP818" s="1"/>
  <c r="AS818"/>
  <c r="BQ818" s="1"/>
  <c r="AT818"/>
  <c r="BR818" s="1"/>
  <c r="AV818"/>
  <c r="BT818" s="1"/>
  <c r="AW818"/>
  <c r="BU818" s="1"/>
  <c r="AX818"/>
  <c r="BV818" s="1"/>
  <c r="AY818"/>
  <c r="BG818"/>
  <c r="BK818"/>
  <c r="AN819"/>
  <c r="BL819" s="1"/>
  <c r="AO819"/>
  <c r="BM819" s="1"/>
  <c r="AP819"/>
  <c r="BN819" s="1"/>
  <c r="AQ819"/>
  <c r="BO819" s="1"/>
  <c r="AR819"/>
  <c r="BP819" s="1"/>
  <c r="AS819"/>
  <c r="BQ819" s="1"/>
  <c r="AT819"/>
  <c r="BR819" s="1"/>
  <c r="AV819"/>
  <c r="BT819" s="1"/>
  <c r="AW819"/>
  <c r="BU819" s="1"/>
  <c r="AX819"/>
  <c r="BV819" s="1"/>
  <c r="AY819"/>
  <c r="BG819"/>
  <c r="BK819"/>
  <c r="AN820"/>
  <c r="BL820" s="1"/>
  <c r="AO820"/>
  <c r="BM820" s="1"/>
  <c r="AP820"/>
  <c r="BN820" s="1"/>
  <c r="AQ820"/>
  <c r="BO820" s="1"/>
  <c r="AR820"/>
  <c r="BP820" s="1"/>
  <c r="AS820"/>
  <c r="BQ820" s="1"/>
  <c r="AT820"/>
  <c r="BR820" s="1"/>
  <c r="AV820"/>
  <c r="BT820" s="1"/>
  <c r="AW820"/>
  <c r="BU820" s="1"/>
  <c r="AX820"/>
  <c r="BV820" s="1"/>
  <c r="AY820"/>
  <c r="BG820"/>
  <c r="BK820"/>
  <c r="AN821"/>
  <c r="BL821" s="1"/>
  <c r="AO821"/>
  <c r="BM821" s="1"/>
  <c r="AP821"/>
  <c r="BN821" s="1"/>
  <c r="AQ821"/>
  <c r="BO821" s="1"/>
  <c r="AR821"/>
  <c r="BP821" s="1"/>
  <c r="AS821"/>
  <c r="BQ821" s="1"/>
  <c r="AT821"/>
  <c r="BR821" s="1"/>
  <c r="AV821"/>
  <c r="BT821" s="1"/>
  <c r="AW821"/>
  <c r="BU821" s="1"/>
  <c r="AX821"/>
  <c r="AY821"/>
  <c r="BG821"/>
  <c r="BK821"/>
  <c r="BV821"/>
  <c r="AN822"/>
  <c r="BL822" s="1"/>
  <c r="AO822"/>
  <c r="BM822" s="1"/>
  <c r="AP822"/>
  <c r="BN822" s="1"/>
  <c r="AQ822"/>
  <c r="BO822" s="1"/>
  <c r="AR822"/>
  <c r="BP822" s="1"/>
  <c r="AS822"/>
  <c r="BQ822" s="1"/>
  <c r="AT822"/>
  <c r="BR822" s="1"/>
  <c r="AV822"/>
  <c r="BT822" s="1"/>
  <c r="AW822"/>
  <c r="BU822" s="1"/>
  <c r="AX822"/>
  <c r="BV822" s="1"/>
  <c r="AY822"/>
  <c r="BG822"/>
  <c r="BK822"/>
  <c r="AN823"/>
  <c r="BL823" s="1"/>
  <c r="AO823"/>
  <c r="BM823" s="1"/>
  <c r="AP823"/>
  <c r="BN823" s="1"/>
  <c r="AQ823"/>
  <c r="BO823" s="1"/>
  <c r="AR823"/>
  <c r="BP823" s="1"/>
  <c r="AS823"/>
  <c r="BQ823" s="1"/>
  <c r="AT823"/>
  <c r="BR823" s="1"/>
  <c r="AV823"/>
  <c r="BT823" s="1"/>
  <c r="AW823"/>
  <c r="BU823" s="1"/>
  <c r="AX823"/>
  <c r="BV823" s="1"/>
  <c r="AY823"/>
  <c r="BG823"/>
  <c r="BK823"/>
  <c r="AN824"/>
  <c r="BL824" s="1"/>
  <c r="AO824"/>
  <c r="BM824" s="1"/>
  <c r="AP824"/>
  <c r="BN824" s="1"/>
  <c r="AQ824"/>
  <c r="BO824" s="1"/>
  <c r="AR824"/>
  <c r="BP824" s="1"/>
  <c r="AS824"/>
  <c r="BQ824" s="1"/>
  <c r="AT824"/>
  <c r="BR824" s="1"/>
  <c r="AV824"/>
  <c r="BT824" s="1"/>
  <c r="AW824"/>
  <c r="BU824" s="1"/>
  <c r="AX824"/>
  <c r="BV824" s="1"/>
  <c r="AY824"/>
  <c r="BG824"/>
  <c r="BK824"/>
  <c r="AN825"/>
  <c r="BL825" s="1"/>
  <c r="AO825"/>
  <c r="BM825" s="1"/>
  <c r="AP825"/>
  <c r="BN825" s="1"/>
  <c r="AQ825"/>
  <c r="BO825" s="1"/>
  <c r="AR825"/>
  <c r="BP825" s="1"/>
  <c r="AS825"/>
  <c r="BQ825" s="1"/>
  <c r="AT825"/>
  <c r="BR825" s="1"/>
  <c r="AV825"/>
  <c r="BT825" s="1"/>
  <c r="AW825"/>
  <c r="BU825" s="1"/>
  <c r="AX825"/>
  <c r="AY825"/>
  <c r="BG825"/>
  <c r="BK825"/>
  <c r="BV825"/>
  <c r="AO826"/>
  <c r="BM826" s="1"/>
  <c r="AP826"/>
  <c r="BN826" s="1"/>
  <c r="AQ826"/>
  <c r="BO826" s="1"/>
  <c r="AR826"/>
  <c r="BP826" s="1"/>
  <c r="AS826"/>
  <c r="BQ826" s="1"/>
  <c r="AT826"/>
  <c r="BR826" s="1"/>
  <c r="AV826"/>
  <c r="BT826" s="1"/>
  <c r="AW826"/>
  <c r="BU826" s="1"/>
  <c r="AX826"/>
  <c r="BV826" s="1"/>
  <c r="AY826"/>
  <c r="BG826"/>
  <c r="BK826"/>
  <c r="BG827"/>
  <c r="BK827"/>
  <c r="AN828"/>
  <c r="AO828"/>
  <c r="AP828"/>
  <c r="AQ828"/>
  <c r="AR828"/>
  <c r="AS828"/>
  <c r="AT828"/>
  <c r="AU828"/>
  <c r="AV828"/>
  <c r="BT828" s="1"/>
  <c r="AW828"/>
  <c r="AX828"/>
  <c r="BV828" s="1"/>
  <c r="AY828"/>
  <c r="BG828"/>
  <c r="BK828"/>
  <c r="BL828"/>
  <c r="BM828"/>
  <c r="BN828"/>
  <c r="BO828"/>
  <c r="BP828"/>
  <c r="BQ828"/>
  <c r="BR828"/>
  <c r="BU828"/>
  <c r="AN829"/>
  <c r="BL829" s="1"/>
  <c r="AO829"/>
  <c r="AP829"/>
  <c r="BN829" s="1"/>
  <c r="AQ829"/>
  <c r="BO829" s="1"/>
  <c r="AR829"/>
  <c r="BP829" s="1"/>
  <c r="AS829"/>
  <c r="BQ829" s="1"/>
  <c r="AT829"/>
  <c r="BR829" s="1"/>
  <c r="AV829"/>
  <c r="BT829" s="1"/>
  <c r="AW829"/>
  <c r="BU829" s="1"/>
  <c r="AX829"/>
  <c r="BV829" s="1"/>
  <c r="AY829"/>
  <c r="BG829"/>
  <c r="BK829"/>
  <c r="BM829"/>
  <c r="AN830"/>
  <c r="BL830" s="1"/>
  <c r="AO830"/>
  <c r="AP830"/>
  <c r="BN830" s="1"/>
  <c r="AQ830"/>
  <c r="BO830" s="1"/>
  <c r="AR830"/>
  <c r="BP830" s="1"/>
  <c r="AS830"/>
  <c r="BQ830" s="1"/>
  <c r="AT830"/>
  <c r="BR830" s="1"/>
  <c r="AV830"/>
  <c r="BT830" s="1"/>
  <c r="AW830"/>
  <c r="BU830" s="1"/>
  <c r="AX830"/>
  <c r="BV830" s="1"/>
  <c r="AY830"/>
  <c r="BG830"/>
  <c r="BK830"/>
  <c r="BM830"/>
  <c r="AN831"/>
  <c r="BL831" s="1"/>
  <c r="AO831"/>
  <c r="AP831"/>
  <c r="BN831" s="1"/>
  <c r="AQ831"/>
  <c r="BO831" s="1"/>
  <c r="AR831"/>
  <c r="BP831" s="1"/>
  <c r="AS831"/>
  <c r="BQ831" s="1"/>
  <c r="AT831"/>
  <c r="BR831" s="1"/>
  <c r="AV831"/>
  <c r="BT831" s="1"/>
  <c r="AW831"/>
  <c r="BU831" s="1"/>
  <c r="AX831"/>
  <c r="BV831" s="1"/>
  <c r="AY831"/>
  <c r="BG831"/>
  <c r="BK831"/>
  <c r="BM831"/>
  <c r="AN832"/>
  <c r="BL832" s="1"/>
  <c r="AO832"/>
  <c r="AP832"/>
  <c r="BN832" s="1"/>
  <c r="AQ832"/>
  <c r="BO832" s="1"/>
  <c r="AR832"/>
  <c r="BP832" s="1"/>
  <c r="AS832"/>
  <c r="BQ832" s="1"/>
  <c r="AT832"/>
  <c r="BR832" s="1"/>
  <c r="AV832"/>
  <c r="BT832" s="1"/>
  <c r="AW832"/>
  <c r="BU832" s="1"/>
  <c r="AX832"/>
  <c r="BV832" s="1"/>
  <c r="AY832"/>
  <c r="BG832"/>
  <c r="BK832"/>
  <c r="BM832"/>
  <c r="AN833"/>
  <c r="BL833" s="1"/>
  <c r="AO833"/>
  <c r="AP833"/>
  <c r="BN833" s="1"/>
  <c r="AQ833"/>
  <c r="BO833" s="1"/>
  <c r="AR833"/>
  <c r="BP833" s="1"/>
  <c r="AS833"/>
  <c r="BQ833" s="1"/>
  <c r="AT833"/>
  <c r="BR833" s="1"/>
  <c r="AV833"/>
  <c r="BT833" s="1"/>
  <c r="AW833"/>
  <c r="BU833" s="1"/>
  <c r="AX833"/>
  <c r="BV833" s="1"/>
  <c r="AY833"/>
  <c r="BG833"/>
  <c r="BK833"/>
  <c r="BM833"/>
  <c r="AN834"/>
  <c r="BL834" s="1"/>
  <c r="AO834"/>
  <c r="AP834"/>
  <c r="BN834" s="1"/>
  <c r="AQ834"/>
  <c r="BO834" s="1"/>
  <c r="AR834"/>
  <c r="BP834" s="1"/>
  <c r="AS834"/>
  <c r="BQ834" s="1"/>
  <c r="AT834"/>
  <c r="BR834" s="1"/>
  <c r="AV834"/>
  <c r="BT834" s="1"/>
  <c r="AW834"/>
  <c r="BU834" s="1"/>
  <c r="AX834"/>
  <c r="BV834" s="1"/>
  <c r="AY834"/>
  <c r="BG834"/>
  <c r="BK834"/>
  <c r="BM834"/>
  <c r="AN835"/>
  <c r="BL835" s="1"/>
  <c r="AO835"/>
  <c r="AP835"/>
  <c r="BN835" s="1"/>
  <c r="AQ835"/>
  <c r="BO835" s="1"/>
  <c r="AR835"/>
  <c r="BP835" s="1"/>
  <c r="AS835"/>
  <c r="BQ835" s="1"/>
  <c r="AT835"/>
  <c r="BR835" s="1"/>
  <c r="AV835"/>
  <c r="BT835" s="1"/>
  <c r="AW835"/>
  <c r="BU835" s="1"/>
  <c r="AX835"/>
  <c r="BV835" s="1"/>
  <c r="AY835"/>
  <c r="BG835"/>
  <c r="BK835"/>
  <c r="BM835"/>
  <c r="AN836"/>
  <c r="BL836" s="1"/>
  <c r="AO836"/>
  <c r="AP836"/>
  <c r="BN836" s="1"/>
  <c r="AQ836"/>
  <c r="BO836" s="1"/>
  <c r="AR836"/>
  <c r="BP836" s="1"/>
  <c r="AS836"/>
  <c r="BQ836" s="1"/>
  <c r="AT836"/>
  <c r="BR836" s="1"/>
  <c r="AV836"/>
  <c r="BT836" s="1"/>
  <c r="AW836"/>
  <c r="AX836"/>
  <c r="BV836" s="1"/>
  <c r="AY836"/>
  <c r="BG836"/>
  <c r="BK836"/>
  <c r="BM836"/>
  <c r="BU836"/>
  <c r="AN837"/>
  <c r="BL837" s="1"/>
  <c r="AO837"/>
  <c r="AP837"/>
  <c r="BN837" s="1"/>
  <c r="AQ837"/>
  <c r="BO837" s="1"/>
  <c r="AR837"/>
  <c r="BP837" s="1"/>
  <c r="AS837"/>
  <c r="BQ837" s="1"/>
  <c r="AT837"/>
  <c r="BR837" s="1"/>
  <c r="AV837"/>
  <c r="BT837" s="1"/>
  <c r="AW837"/>
  <c r="BU837" s="1"/>
  <c r="AX837"/>
  <c r="BV837" s="1"/>
  <c r="AY837"/>
  <c r="BG837"/>
  <c r="BK837"/>
  <c r="BM837"/>
  <c r="AO838"/>
  <c r="BM838" s="1"/>
  <c r="AP838"/>
  <c r="BN838" s="1"/>
  <c r="AQ838"/>
  <c r="BO838" s="1"/>
  <c r="AR838"/>
  <c r="BP838" s="1"/>
  <c r="AS838"/>
  <c r="BQ838" s="1"/>
  <c r="AT838"/>
  <c r="BR838" s="1"/>
  <c r="AV838"/>
  <c r="BT838" s="1"/>
  <c r="AW838"/>
  <c r="BU838" s="1"/>
  <c r="AX838"/>
  <c r="BV838" s="1"/>
  <c r="AY838"/>
  <c r="BG838"/>
  <c r="BK838"/>
  <c r="BG839"/>
  <c r="BK839"/>
  <c r="AN840"/>
  <c r="AO840"/>
  <c r="AP840"/>
  <c r="AQ840"/>
  <c r="AR840"/>
  <c r="AS840"/>
  <c r="AT840"/>
  <c r="AU840"/>
  <c r="AV840"/>
  <c r="BT840" s="1"/>
  <c r="AW840"/>
  <c r="AX840"/>
  <c r="BV840" s="1"/>
  <c r="AY840"/>
  <c r="BG840"/>
  <c r="BK840"/>
  <c r="BL840"/>
  <c r="BM840"/>
  <c r="BN840"/>
  <c r="BO840"/>
  <c r="BP840"/>
  <c r="BQ840"/>
  <c r="BR840"/>
  <c r="BU840"/>
  <c r="AN841"/>
  <c r="BL841" s="1"/>
  <c r="AP841"/>
  <c r="BN841" s="1"/>
  <c r="AR841"/>
  <c r="BP841" s="1"/>
  <c r="AT841"/>
  <c r="BR841" s="1"/>
  <c r="AU841"/>
  <c r="AW841"/>
  <c r="BU841" s="1"/>
  <c r="AX841"/>
  <c r="BV841" s="1"/>
  <c r="BG841"/>
  <c r="BK841"/>
  <c r="AO842"/>
  <c r="BM842" s="1"/>
  <c r="AP842"/>
  <c r="BN842" s="1"/>
  <c r="AQ842"/>
  <c r="BO842" s="1"/>
  <c r="AR842"/>
  <c r="BP842" s="1"/>
  <c r="AS842"/>
  <c r="BQ842" s="1"/>
  <c r="AT842"/>
  <c r="BR842" s="1"/>
  <c r="AV842"/>
  <c r="BT842" s="1"/>
  <c r="AW842"/>
  <c r="BU842" s="1"/>
  <c r="AX842"/>
  <c r="BV842" s="1"/>
  <c r="AY842"/>
  <c r="BG842"/>
  <c r="BK842"/>
  <c r="BG843"/>
  <c r="BK843"/>
  <c r="AN844"/>
  <c r="BL844" s="1"/>
  <c r="AO844"/>
  <c r="BM844" s="1"/>
  <c r="AP844"/>
  <c r="BN844" s="1"/>
  <c r="AQ844"/>
  <c r="BO844" s="1"/>
  <c r="AR844"/>
  <c r="BP844" s="1"/>
  <c r="AS844"/>
  <c r="BQ844" s="1"/>
  <c r="AT844"/>
  <c r="BR844" s="1"/>
  <c r="AU844"/>
  <c r="AV844"/>
  <c r="BT844" s="1"/>
  <c r="AW844"/>
  <c r="BU844" s="1"/>
  <c r="AX844"/>
  <c r="BV844" s="1"/>
  <c r="AY844"/>
  <c r="BG844"/>
  <c r="BK844"/>
  <c r="AN845"/>
  <c r="BL845" s="1"/>
  <c r="AO845"/>
  <c r="AP845"/>
  <c r="BN845" s="1"/>
  <c r="AQ845"/>
  <c r="BO845" s="1"/>
  <c r="AR845"/>
  <c r="BP845" s="1"/>
  <c r="AS845"/>
  <c r="BQ845" s="1"/>
  <c r="AT845"/>
  <c r="BR845" s="1"/>
  <c r="AV845"/>
  <c r="BT845" s="1"/>
  <c r="AW845"/>
  <c r="BU845" s="1"/>
  <c r="AX845"/>
  <c r="BV845" s="1"/>
  <c r="AY845"/>
  <c r="BG845"/>
  <c r="BK845"/>
  <c r="BM845"/>
  <c r="AN846"/>
  <c r="BL846" s="1"/>
  <c r="AO846"/>
  <c r="AP846"/>
  <c r="BN846" s="1"/>
  <c r="AQ846"/>
  <c r="BO846" s="1"/>
  <c r="AR846"/>
  <c r="BP846" s="1"/>
  <c r="AS846"/>
  <c r="BQ846" s="1"/>
  <c r="AT846"/>
  <c r="BR846" s="1"/>
  <c r="AV846"/>
  <c r="BT846" s="1"/>
  <c r="AW846"/>
  <c r="AX846"/>
  <c r="BV846" s="1"/>
  <c r="AY846"/>
  <c r="BG846"/>
  <c r="BK846"/>
  <c r="BM846"/>
  <c r="BU846"/>
  <c r="AO847"/>
  <c r="AP847"/>
  <c r="BN847" s="1"/>
  <c r="AQ847"/>
  <c r="BO847" s="1"/>
  <c r="AR847"/>
  <c r="BP847" s="1"/>
  <c r="AS847"/>
  <c r="BQ847" s="1"/>
  <c r="AT847"/>
  <c r="BR847" s="1"/>
  <c r="AV847"/>
  <c r="BT847" s="1"/>
  <c r="AW847"/>
  <c r="AX847"/>
  <c r="BV847" s="1"/>
  <c r="AY847"/>
  <c r="BG847"/>
  <c r="BK847"/>
  <c r="BM847"/>
  <c r="BU847"/>
  <c r="BG848"/>
  <c r="BK848"/>
  <c r="AN849"/>
  <c r="AO849"/>
  <c r="AP849"/>
  <c r="AQ849"/>
  <c r="AR849"/>
  <c r="AS849"/>
  <c r="AT849"/>
  <c r="AU849"/>
  <c r="AV849"/>
  <c r="BT849" s="1"/>
  <c r="AW849"/>
  <c r="BU849" s="1"/>
  <c r="AX849"/>
  <c r="BV849" s="1"/>
  <c r="AY849"/>
  <c r="BG849"/>
  <c r="BK849"/>
  <c r="BL849"/>
  <c r="BM849"/>
  <c r="BN849"/>
  <c r="BO849"/>
  <c r="BP849"/>
  <c r="BQ849"/>
  <c r="BR849"/>
  <c r="AN850"/>
  <c r="BL850" s="1"/>
  <c r="AO850"/>
  <c r="AP850"/>
  <c r="BN850" s="1"/>
  <c r="AQ850"/>
  <c r="BO850" s="1"/>
  <c r="AR850"/>
  <c r="BP850" s="1"/>
  <c r="AS850"/>
  <c r="BQ850" s="1"/>
  <c r="AT850"/>
  <c r="BR850" s="1"/>
  <c r="AV850"/>
  <c r="BT850" s="1"/>
  <c r="AW850"/>
  <c r="BU850" s="1"/>
  <c r="AX850"/>
  <c r="BV850" s="1"/>
  <c r="AY850"/>
  <c r="BG850"/>
  <c r="BK850"/>
  <c r="BM850"/>
  <c r="AN851"/>
  <c r="BL851" s="1"/>
  <c r="AO851"/>
  <c r="AP851"/>
  <c r="BN851" s="1"/>
  <c r="AQ851"/>
  <c r="BO851" s="1"/>
  <c r="AR851"/>
  <c r="BP851" s="1"/>
  <c r="AS851"/>
  <c r="BQ851" s="1"/>
  <c r="AT851"/>
  <c r="BR851" s="1"/>
  <c r="AV851"/>
  <c r="BT851" s="1"/>
  <c r="AW851"/>
  <c r="BU851" s="1"/>
  <c r="AX851"/>
  <c r="BV851" s="1"/>
  <c r="AY851"/>
  <c r="BG851"/>
  <c r="BK851"/>
  <c r="BM851"/>
  <c r="AN852"/>
  <c r="BL852" s="1"/>
  <c r="AO852"/>
  <c r="AP852"/>
  <c r="BN852" s="1"/>
  <c r="AQ852"/>
  <c r="BO852" s="1"/>
  <c r="AR852"/>
  <c r="BP852" s="1"/>
  <c r="AS852"/>
  <c r="BQ852" s="1"/>
  <c r="AT852"/>
  <c r="BR852" s="1"/>
  <c r="AV852"/>
  <c r="BT852" s="1"/>
  <c r="AW852"/>
  <c r="AX852"/>
  <c r="BV852" s="1"/>
  <c r="AY852"/>
  <c r="BG852"/>
  <c r="BK852"/>
  <c r="BM852"/>
  <c r="BU852"/>
  <c r="AN853"/>
  <c r="BL853" s="1"/>
  <c r="AO853"/>
  <c r="AP853"/>
  <c r="BN853" s="1"/>
  <c r="AQ853"/>
  <c r="BO853" s="1"/>
  <c r="AR853"/>
  <c r="BP853" s="1"/>
  <c r="AS853"/>
  <c r="BQ853" s="1"/>
  <c r="AT853"/>
  <c r="BR853" s="1"/>
  <c r="AV853"/>
  <c r="BT853" s="1"/>
  <c r="AW853"/>
  <c r="BU853" s="1"/>
  <c r="AX853"/>
  <c r="BV853" s="1"/>
  <c r="AY853"/>
  <c r="BG853"/>
  <c r="BK853"/>
  <c r="BM853"/>
  <c r="AN854"/>
  <c r="BL854" s="1"/>
  <c r="AO854"/>
  <c r="AP854"/>
  <c r="BN854" s="1"/>
  <c r="AQ854"/>
  <c r="BO854" s="1"/>
  <c r="AR854"/>
  <c r="BP854" s="1"/>
  <c r="AS854"/>
  <c r="BQ854" s="1"/>
  <c r="AT854"/>
  <c r="BR854" s="1"/>
  <c r="AV854"/>
  <c r="BT854" s="1"/>
  <c r="AW854"/>
  <c r="AX854"/>
  <c r="BV854" s="1"/>
  <c r="AY854"/>
  <c r="BG854"/>
  <c r="BK854"/>
  <c r="BM854"/>
  <c r="BU854"/>
  <c r="AN855"/>
  <c r="BL855" s="1"/>
  <c r="AO855"/>
  <c r="AP855"/>
  <c r="BN855" s="1"/>
  <c r="AQ855"/>
  <c r="BO855" s="1"/>
  <c r="AR855"/>
  <c r="BP855" s="1"/>
  <c r="AS855"/>
  <c r="BQ855" s="1"/>
  <c r="AT855"/>
  <c r="BR855" s="1"/>
  <c r="AV855"/>
  <c r="BT855" s="1"/>
  <c r="AW855"/>
  <c r="BU855" s="1"/>
  <c r="AX855"/>
  <c r="BV855" s="1"/>
  <c r="AY855"/>
  <c r="BG855"/>
  <c r="BK855"/>
  <c r="BM855"/>
  <c r="AN856"/>
  <c r="BL856" s="1"/>
  <c r="AO856"/>
  <c r="AP856"/>
  <c r="BN856" s="1"/>
  <c r="AQ856"/>
  <c r="BO856" s="1"/>
  <c r="AR856"/>
  <c r="BP856" s="1"/>
  <c r="AS856"/>
  <c r="BQ856" s="1"/>
  <c r="AT856"/>
  <c r="BR856" s="1"/>
  <c r="AV856"/>
  <c r="BT856" s="1"/>
  <c r="AW856"/>
  <c r="AX856"/>
  <c r="BV856" s="1"/>
  <c r="AY856"/>
  <c r="BG856"/>
  <c r="BK856"/>
  <c r="BM856"/>
  <c r="BU856"/>
  <c r="AN857"/>
  <c r="BL857" s="1"/>
  <c r="AO857"/>
  <c r="AP857"/>
  <c r="BN857" s="1"/>
  <c r="AQ857"/>
  <c r="BO857" s="1"/>
  <c r="AR857"/>
  <c r="BP857" s="1"/>
  <c r="AS857"/>
  <c r="BQ857" s="1"/>
  <c r="AT857"/>
  <c r="BR857" s="1"/>
  <c r="AV857"/>
  <c r="BT857" s="1"/>
  <c r="AW857"/>
  <c r="BU857" s="1"/>
  <c r="AX857"/>
  <c r="BV857" s="1"/>
  <c r="AY857"/>
  <c r="BG857"/>
  <c r="BK857"/>
  <c r="BM857"/>
  <c r="AO858"/>
  <c r="AP858"/>
  <c r="BN858" s="1"/>
  <c r="AQ858"/>
  <c r="BO858" s="1"/>
  <c r="AR858"/>
  <c r="BP858" s="1"/>
  <c r="AS858"/>
  <c r="BQ858" s="1"/>
  <c r="AT858"/>
  <c r="BR858" s="1"/>
  <c r="AV858"/>
  <c r="BT858" s="1"/>
  <c r="AW858"/>
  <c r="AX858"/>
  <c r="BV858" s="1"/>
  <c r="AY858"/>
  <c r="BG858"/>
  <c r="BK858"/>
  <c r="BM858"/>
  <c r="BU858"/>
  <c r="BG859"/>
  <c r="BK859"/>
  <c r="AN860"/>
  <c r="AO860"/>
  <c r="AP860"/>
  <c r="AQ860"/>
  <c r="AR860"/>
  <c r="AS860"/>
  <c r="AT860"/>
  <c r="AU860"/>
  <c r="AV860"/>
  <c r="BT860" s="1"/>
  <c r="AW860"/>
  <c r="AX860"/>
  <c r="BV860" s="1"/>
  <c r="AY860"/>
  <c r="BG860"/>
  <c r="BK860"/>
  <c r="BL860"/>
  <c r="BM860"/>
  <c r="BN860"/>
  <c r="BO860"/>
  <c r="BP860"/>
  <c r="BQ860"/>
  <c r="BR860"/>
  <c r="BU860"/>
  <c r="AN861"/>
  <c r="BL861" s="1"/>
  <c r="AO861"/>
  <c r="BM861" s="1"/>
  <c r="AP861"/>
  <c r="BN861" s="1"/>
  <c r="AQ861"/>
  <c r="BO861" s="1"/>
  <c r="AR861"/>
  <c r="BP861" s="1"/>
  <c r="AS861"/>
  <c r="BQ861" s="1"/>
  <c r="AT861"/>
  <c r="BR861" s="1"/>
  <c r="AV861"/>
  <c r="BT861" s="1"/>
  <c r="AW861"/>
  <c r="BU861" s="1"/>
  <c r="AX861"/>
  <c r="BV861" s="1"/>
  <c r="AY861"/>
  <c r="BG861"/>
  <c r="BK861"/>
  <c r="AN862"/>
  <c r="BL862" s="1"/>
  <c r="AO862"/>
  <c r="BM862" s="1"/>
  <c r="AP862"/>
  <c r="BN862" s="1"/>
  <c r="AQ862"/>
  <c r="BO862" s="1"/>
  <c r="AR862"/>
  <c r="BP862" s="1"/>
  <c r="AS862"/>
  <c r="BQ862" s="1"/>
  <c r="AT862"/>
  <c r="BR862" s="1"/>
  <c r="AV862"/>
  <c r="BT862" s="1"/>
  <c r="AW862"/>
  <c r="BU862" s="1"/>
  <c r="AX862"/>
  <c r="BV862" s="1"/>
  <c r="AY862"/>
  <c r="BG862"/>
  <c r="BK862"/>
  <c r="AO863"/>
  <c r="AP863"/>
  <c r="BN863" s="1"/>
  <c r="AQ863"/>
  <c r="BO863" s="1"/>
  <c r="AR863"/>
  <c r="BP863" s="1"/>
  <c r="AS863"/>
  <c r="BQ863" s="1"/>
  <c r="AT863"/>
  <c r="BR863" s="1"/>
  <c r="AV863"/>
  <c r="BT863" s="1"/>
  <c r="AW863"/>
  <c r="BU863" s="1"/>
  <c r="AX863"/>
  <c r="BV863" s="1"/>
  <c r="AY863"/>
  <c r="BG863"/>
  <c r="BK863"/>
  <c r="BM863"/>
  <c r="BG864"/>
  <c r="BK864"/>
  <c r="AN865"/>
  <c r="BL865" s="1"/>
  <c r="AO865"/>
  <c r="BM865" s="1"/>
  <c r="AP865"/>
  <c r="BN865" s="1"/>
  <c r="AQ865"/>
  <c r="BO865" s="1"/>
  <c r="AR865"/>
  <c r="BP865" s="1"/>
  <c r="AS865"/>
  <c r="BQ865" s="1"/>
  <c r="AT865"/>
  <c r="BR865" s="1"/>
  <c r="AU865"/>
  <c r="AV865"/>
  <c r="BT865" s="1"/>
  <c r="AW865"/>
  <c r="BU865" s="1"/>
  <c r="AX865"/>
  <c r="BV865" s="1"/>
  <c r="AY865"/>
  <c r="BG865"/>
  <c r="BK865"/>
  <c r="AN866"/>
  <c r="BL866" s="1"/>
  <c r="AO866"/>
  <c r="AP866"/>
  <c r="BN866" s="1"/>
  <c r="AQ866"/>
  <c r="BO866" s="1"/>
  <c r="AR866"/>
  <c r="BP866" s="1"/>
  <c r="AS866"/>
  <c r="BQ866" s="1"/>
  <c r="AT866"/>
  <c r="BR866" s="1"/>
  <c r="AV866"/>
  <c r="BT866" s="1"/>
  <c r="AW866"/>
  <c r="BU866" s="1"/>
  <c r="AX866"/>
  <c r="BV866" s="1"/>
  <c r="AY866"/>
  <c r="BG866"/>
  <c r="BK866"/>
  <c r="BM866"/>
  <c r="AN867"/>
  <c r="BL867" s="1"/>
  <c r="AO867"/>
  <c r="AP867"/>
  <c r="BN867" s="1"/>
  <c r="AQ867"/>
  <c r="BO867" s="1"/>
  <c r="AR867"/>
  <c r="BP867" s="1"/>
  <c r="AS867"/>
  <c r="BQ867" s="1"/>
  <c r="AT867"/>
  <c r="BR867" s="1"/>
  <c r="AV867"/>
  <c r="BT867" s="1"/>
  <c r="AW867"/>
  <c r="BU867" s="1"/>
  <c r="AX867"/>
  <c r="BV867" s="1"/>
  <c r="AY867"/>
  <c r="BG867"/>
  <c r="BK867"/>
  <c r="BM867"/>
  <c r="AN868"/>
  <c r="BL868" s="1"/>
  <c r="AO868"/>
  <c r="AP868"/>
  <c r="BN868" s="1"/>
  <c r="AQ868"/>
  <c r="BO868" s="1"/>
  <c r="AR868"/>
  <c r="BP868" s="1"/>
  <c r="AS868"/>
  <c r="BQ868" s="1"/>
  <c r="AT868"/>
  <c r="BR868" s="1"/>
  <c r="AV868"/>
  <c r="BT868" s="1"/>
  <c r="AW868"/>
  <c r="BU868" s="1"/>
  <c r="AX868"/>
  <c r="BV868" s="1"/>
  <c r="AY868"/>
  <c r="BG868"/>
  <c r="BK868"/>
  <c r="BM868"/>
  <c r="AN869"/>
  <c r="BL869" s="1"/>
  <c r="AO869"/>
  <c r="AP869"/>
  <c r="BN869" s="1"/>
  <c r="AQ869"/>
  <c r="BO869" s="1"/>
  <c r="AR869"/>
  <c r="BP869" s="1"/>
  <c r="AS869"/>
  <c r="BQ869" s="1"/>
  <c r="AT869"/>
  <c r="BR869" s="1"/>
  <c r="AV869"/>
  <c r="BT869" s="1"/>
  <c r="AW869"/>
  <c r="BU869" s="1"/>
  <c r="AX869"/>
  <c r="BV869" s="1"/>
  <c r="AY869"/>
  <c r="BG869"/>
  <c r="BK869"/>
  <c r="BM869"/>
  <c r="AN870"/>
  <c r="BL870" s="1"/>
  <c r="AO870"/>
  <c r="AP870"/>
  <c r="BN870" s="1"/>
  <c r="AQ870"/>
  <c r="BO870" s="1"/>
  <c r="AR870"/>
  <c r="BP870" s="1"/>
  <c r="AS870"/>
  <c r="BQ870" s="1"/>
  <c r="AT870"/>
  <c r="BR870" s="1"/>
  <c r="AV870"/>
  <c r="BT870" s="1"/>
  <c r="AW870"/>
  <c r="BU870" s="1"/>
  <c r="AX870"/>
  <c r="BV870" s="1"/>
  <c r="AY870"/>
  <c r="BG870"/>
  <c r="BK870"/>
  <c r="BM870"/>
  <c r="AN871"/>
  <c r="BL871" s="1"/>
  <c r="AO871"/>
  <c r="AP871"/>
  <c r="BN871" s="1"/>
  <c r="AQ871"/>
  <c r="BO871" s="1"/>
  <c r="AR871"/>
  <c r="BP871" s="1"/>
  <c r="AS871"/>
  <c r="BQ871" s="1"/>
  <c r="AT871"/>
  <c r="BR871" s="1"/>
  <c r="AV871"/>
  <c r="BT871" s="1"/>
  <c r="AW871"/>
  <c r="BU871" s="1"/>
  <c r="AX871"/>
  <c r="BV871" s="1"/>
  <c r="AY871"/>
  <c r="BG871"/>
  <c r="BK871"/>
  <c r="BM871"/>
  <c r="AN872"/>
  <c r="BL872" s="1"/>
  <c r="AO872"/>
  <c r="AP872"/>
  <c r="BN872" s="1"/>
  <c r="AQ872"/>
  <c r="BO872" s="1"/>
  <c r="AR872"/>
  <c r="BP872" s="1"/>
  <c r="AS872"/>
  <c r="BQ872" s="1"/>
  <c r="AT872"/>
  <c r="BR872" s="1"/>
  <c r="AV872"/>
  <c r="BT872" s="1"/>
  <c r="AW872"/>
  <c r="BU872" s="1"/>
  <c r="AX872"/>
  <c r="BV872" s="1"/>
  <c r="AY872"/>
  <c r="BG872"/>
  <c r="BK872"/>
  <c r="BM872"/>
  <c r="AN873"/>
  <c r="BL873" s="1"/>
  <c r="AO873"/>
  <c r="AP873"/>
  <c r="BN873" s="1"/>
  <c r="AQ873"/>
  <c r="BO873" s="1"/>
  <c r="AR873"/>
  <c r="BP873" s="1"/>
  <c r="AS873"/>
  <c r="BQ873" s="1"/>
  <c r="AT873"/>
  <c r="BR873" s="1"/>
  <c r="AV873"/>
  <c r="BT873" s="1"/>
  <c r="AW873"/>
  <c r="BU873" s="1"/>
  <c r="AX873"/>
  <c r="BV873" s="1"/>
  <c r="AY873"/>
  <c r="BG873"/>
  <c r="BK873"/>
  <c r="BM873"/>
  <c r="AN874"/>
  <c r="BL874" s="1"/>
  <c r="AO874"/>
  <c r="AP874"/>
  <c r="BN874" s="1"/>
  <c r="AQ874"/>
  <c r="BO874" s="1"/>
  <c r="AR874"/>
  <c r="BP874" s="1"/>
  <c r="AS874"/>
  <c r="BQ874" s="1"/>
  <c r="AT874"/>
  <c r="BR874" s="1"/>
  <c r="AV874"/>
  <c r="BT874" s="1"/>
  <c r="AW874"/>
  <c r="BU874" s="1"/>
  <c r="AX874"/>
  <c r="BV874" s="1"/>
  <c r="AY874"/>
  <c r="BG874"/>
  <c r="BK874"/>
  <c r="BM874"/>
  <c r="AN875"/>
  <c r="AO875"/>
  <c r="AP875"/>
  <c r="AR875"/>
  <c r="AT875"/>
  <c r="AU875"/>
  <c r="AV875"/>
  <c r="BT875" s="1"/>
  <c r="AW875"/>
  <c r="BU875" s="1"/>
  <c r="AX875"/>
  <c r="BV875" s="1"/>
  <c r="AY875"/>
  <c r="BG875"/>
  <c r="BK875"/>
  <c r="BL875"/>
  <c r="BM875"/>
  <c r="BN875"/>
  <c r="BP875"/>
  <c r="BR875"/>
  <c r="AN876"/>
  <c r="BL876" s="1"/>
  <c r="AO876"/>
  <c r="AP876"/>
  <c r="BN876" s="1"/>
  <c r="AQ876"/>
  <c r="BO876" s="1"/>
  <c r="AR876"/>
  <c r="BP876" s="1"/>
  <c r="AS876"/>
  <c r="BQ876" s="1"/>
  <c r="AT876"/>
  <c r="BR876" s="1"/>
  <c r="AV876"/>
  <c r="BT876" s="1"/>
  <c r="AW876"/>
  <c r="BU876" s="1"/>
  <c r="AX876"/>
  <c r="BV876" s="1"/>
  <c r="AY876"/>
  <c r="BG876"/>
  <c r="BK876"/>
  <c r="BM876"/>
  <c r="AO877"/>
  <c r="AP877"/>
  <c r="BN877" s="1"/>
  <c r="AQ877"/>
  <c r="BO877" s="1"/>
  <c r="AR877"/>
  <c r="BP877" s="1"/>
  <c r="AS877"/>
  <c r="BQ877" s="1"/>
  <c r="AT877"/>
  <c r="BR877" s="1"/>
  <c r="AV877"/>
  <c r="BT877" s="1"/>
  <c r="AW877"/>
  <c r="AX877"/>
  <c r="BV877" s="1"/>
  <c r="AY877"/>
  <c r="BG877"/>
  <c r="BK877"/>
  <c r="BM877"/>
  <c r="BU877"/>
  <c r="BG878"/>
  <c r="BK878"/>
  <c r="AN879"/>
  <c r="AO879"/>
  <c r="AP879"/>
  <c r="BN879" s="1"/>
  <c r="AQ879"/>
  <c r="BO879" s="1"/>
  <c r="AR879"/>
  <c r="BP879" s="1"/>
  <c r="AS879"/>
  <c r="BQ879" s="1"/>
  <c r="AT879"/>
  <c r="BR879" s="1"/>
  <c r="AU879"/>
  <c r="AV879"/>
  <c r="BT879" s="1"/>
  <c r="AW879"/>
  <c r="BU879" s="1"/>
  <c r="AX879"/>
  <c r="BV879" s="1"/>
  <c r="AY879"/>
  <c r="BG879"/>
  <c r="BK879"/>
  <c r="BL879"/>
  <c r="BM879"/>
  <c r="AO880"/>
  <c r="AP880"/>
  <c r="BN880" s="1"/>
  <c r="AQ880"/>
  <c r="BO880" s="1"/>
  <c r="AR880"/>
  <c r="BP880" s="1"/>
  <c r="AS880"/>
  <c r="BQ880" s="1"/>
  <c r="AT880"/>
  <c r="BR880" s="1"/>
  <c r="AV880"/>
  <c r="BT880" s="1"/>
  <c r="AW880"/>
  <c r="BU880" s="1"/>
  <c r="AX880"/>
  <c r="BV880" s="1"/>
  <c r="AY880"/>
  <c r="BG880"/>
  <c r="BK880"/>
  <c r="BM880"/>
  <c r="BG881"/>
  <c r="BK881"/>
  <c r="AN882"/>
  <c r="AO882"/>
  <c r="AP882"/>
  <c r="AQ882"/>
  <c r="AR882"/>
  <c r="AS882"/>
  <c r="AT882"/>
  <c r="AU882"/>
  <c r="AV882"/>
  <c r="BT882" s="1"/>
  <c r="AW882"/>
  <c r="AX882"/>
  <c r="BV882" s="1"/>
  <c r="AY882"/>
  <c r="BG882"/>
  <c r="BK882"/>
  <c r="BL882"/>
  <c r="BM882"/>
  <c r="BN882"/>
  <c r="BO882"/>
  <c r="BP882"/>
  <c r="BQ882"/>
  <c r="BR882"/>
  <c r="BU882"/>
  <c r="AN883"/>
  <c r="AO883"/>
  <c r="AQ883"/>
  <c r="AR883"/>
  <c r="AS883"/>
  <c r="AT883"/>
  <c r="AV883"/>
  <c r="AW883"/>
  <c r="AX883"/>
  <c r="AY883"/>
  <c r="BG883"/>
  <c r="BK883"/>
  <c r="BL883"/>
  <c r="BM883"/>
  <c r="BO883"/>
  <c r="BP883"/>
  <c r="BQ883"/>
  <c r="BR883"/>
  <c r="BT883"/>
  <c r="BU883"/>
  <c r="BV883"/>
  <c r="BW883"/>
  <c r="AN884"/>
  <c r="AO884"/>
  <c r="AQ884"/>
  <c r="AR884"/>
  <c r="AS884"/>
  <c r="AT884"/>
  <c r="AV884"/>
  <c r="AW884"/>
  <c r="AX884"/>
  <c r="AY884"/>
  <c r="BG884"/>
  <c r="BK884"/>
  <c r="BL884"/>
  <c r="BM884"/>
  <c r="BO884"/>
  <c r="BP884"/>
  <c r="BQ884"/>
  <c r="BR884"/>
  <c r="BT884"/>
  <c r="BU884"/>
  <c r="BV884"/>
  <c r="BW884"/>
  <c r="AN885"/>
  <c r="BL885" s="1"/>
  <c r="AO885"/>
  <c r="BM885" s="1"/>
  <c r="AQ885"/>
  <c r="BO885" s="1"/>
  <c r="AR885"/>
  <c r="BP885" s="1"/>
  <c r="AS885"/>
  <c r="BQ885" s="1"/>
  <c r="AT885"/>
  <c r="BR885" s="1"/>
  <c r="AV885"/>
  <c r="BT885" s="1"/>
  <c r="AW885"/>
  <c r="BU885" s="1"/>
  <c r="AX885"/>
  <c r="BV885" s="1"/>
  <c r="AY885"/>
  <c r="BG885"/>
  <c r="BK885"/>
  <c r="AN886"/>
  <c r="AO886"/>
  <c r="AQ886"/>
  <c r="AR886"/>
  <c r="AS886"/>
  <c r="AT886"/>
  <c r="AV886"/>
  <c r="AW886"/>
  <c r="AX886"/>
  <c r="AY886"/>
  <c r="BG886"/>
  <c r="BK886"/>
  <c r="BL886"/>
  <c r="BM886"/>
  <c r="BO886"/>
  <c r="BP886"/>
  <c r="BQ886"/>
  <c r="BR886"/>
  <c r="BT886"/>
  <c r="BU886"/>
  <c r="BV886"/>
  <c r="BW886"/>
  <c r="AN887"/>
  <c r="BL887" s="1"/>
  <c r="AO887"/>
  <c r="BM887" s="1"/>
  <c r="AQ887"/>
  <c r="AR887"/>
  <c r="BP887" s="1"/>
  <c r="AS887"/>
  <c r="BQ887" s="1"/>
  <c r="AT887"/>
  <c r="BR887" s="1"/>
  <c r="AV887"/>
  <c r="BT887" s="1"/>
  <c r="AW887"/>
  <c r="BU887" s="1"/>
  <c r="AX887"/>
  <c r="BV887" s="1"/>
  <c r="AY887"/>
  <c r="BG887"/>
  <c r="BK887"/>
  <c r="BO887"/>
  <c r="AN888"/>
  <c r="AO888"/>
  <c r="AQ888"/>
  <c r="AR888"/>
  <c r="AS888"/>
  <c r="AT888"/>
  <c r="AV888"/>
  <c r="AW888"/>
  <c r="AX888"/>
  <c r="AY888"/>
  <c r="BG888"/>
  <c r="BK888"/>
  <c r="BL888"/>
  <c r="BM888"/>
  <c r="BO888"/>
  <c r="BP888"/>
  <c r="BQ888"/>
  <c r="BR888"/>
  <c r="BT888"/>
  <c r="BU888"/>
  <c r="BV888"/>
  <c r="BW888"/>
  <c r="AN889"/>
  <c r="AO889"/>
  <c r="AQ889"/>
  <c r="AR889"/>
  <c r="AS889"/>
  <c r="AT889"/>
  <c r="AV889"/>
  <c r="AW889"/>
  <c r="AX889"/>
  <c r="AY889"/>
  <c r="BG889"/>
  <c r="BK889"/>
  <c r="BL889"/>
  <c r="BM889"/>
  <c r="BO889"/>
  <c r="BP889"/>
  <c r="BQ889"/>
  <c r="BR889"/>
  <c r="BT889"/>
  <c r="BU889"/>
  <c r="BV889"/>
  <c r="BW889"/>
  <c r="AO890"/>
  <c r="BM890" s="1"/>
  <c r="AQ890"/>
  <c r="AR890"/>
  <c r="BP890" s="1"/>
  <c r="AS890"/>
  <c r="BQ890" s="1"/>
  <c r="AT890"/>
  <c r="BR890" s="1"/>
  <c r="AV890"/>
  <c r="BT890" s="1"/>
  <c r="AW890"/>
  <c r="BU890" s="1"/>
  <c r="AX890"/>
  <c r="BV890" s="1"/>
  <c r="AY890"/>
  <c r="BG890"/>
  <c r="BK890"/>
  <c r="BO890"/>
  <c r="BG891"/>
  <c r="BK891"/>
  <c r="AN892"/>
  <c r="AO892"/>
  <c r="AP892"/>
  <c r="AQ892"/>
  <c r="AR892"/>
  <c r="AS892"/>
  <c r="AT892"/>
  <c r="AU892"/>
  <c r="AV892"/>
  <c r="BT892" s="1"/>
  <c r="AW892"/>
  <c r="AX892"/>
  <c r="BV892" s="1"/>
  <c r="AY892"/>
  <c r="BG892"/>
  <c r="BK892"/>
  <c r="BL892"/>
  <c r="BM892"/>
  <c r="BN892"/>
  <c r="BO892"/>
  <c r="BP892"/>
  <c r="BQ892"/>
  <c r="BR892"/>
  <c r="BU892"/>
  <c r="AO893"/>
  <c r="AP893"/>
  <c r="BN893" s="1"/>
  <c r="AQ893"/>
  <c r="BO893" s="1"/>
  <c r="AR893"/>
  <c r="BP893" s="1"/>
  <c r="AS893"/>
  <c r="BQ893" s="1"/>
  <c r="AT893"/>
  <c r="BR893" s="1"/>
  <c r="AV893"/>
  <c r="BT893" s="1"/>
  <c r="AW893"/>
  <c r="BU893" s="1"/>
  <c r="AX893"/>
  <c r="BV893" s="1"/>
  <c r="AY893"/>
  <c r="BG893"/>
  <c r="BK893"/>
  <c r="BM893"/>
  <c r="BG894"/>
  <c r="BK894"/>
  <c r="AN895"/>
  <c r="BL895" s="1"/>
  <c r="AO895"/>
  <c r="BM895" s="1"/>
  <c r="AP895"/>
  <c r="BN895" s="1"/>
  <c r="AQ895"/>
  <c r="BO895" s="1"/>
  <c r="AR895"/>
  <c r="BP895" s="1"/>
  <c r="AS895"/>
  <c r="BQ895" s="1"/>
  <c r="AT895"/>
  <c r="BR895" s="1"/>
  <c r="AU895"/>
  <c r="AV895"/>
  <c r="BT895" s="1"/>
  <c r="AW895"/>
  <c r="BU895" s="1"/>
  <c r="AX895"/>
  <c r="BV895" s="1"/>
  <c r="AY895"/>
  <c r="BG895"/>
  <c r="BK895"/>
  <c r="AR896"/>
  <c r="BP896" s="1"/>
  <c r="AT896"/>
  <c r="BR896" s="1"/>
  <c r="AU896"/>
  <c r="AV896"/>
  <c r="BT896" s="1"/>
  <c r="AW896"/>
  <c r="BU896" s="1"/>
  <c r="AX896"/>
  <c r="BV896" s="1"/>
  <c r="BG896"/>
  <c r="BK896"/>
  <c r="BS896"/>
  <c r="BG897"/>
  <c r="BK897"/>
  <c r="AN898"/>
  <c r="AO898"/>
  <c r="AP898"/>
  <c r="AQ898"/>
  <c r="AR898"/>
  <c r="AS898"/>
  <c r="AT898"/>
  <c r="AU898"/>
  <c r="AV898"/>
  <c r="BT898" s="1"/>
  <c r="AW898"/>
  <c r="AX898"/>
  <c r="BV898" s="1"/>
  <c r="AY898"/>
  <c r="BG898"/>
  <c r="BK898"/>
  <c r="BL898"/>
  <c r="BM898"/>
  <c r="BN898"/>
  <c r="BO898"/>
  <c r="BP898"/>
  <c r="BQ898"/>
  <c r="BR898"/>
  <c r="BU898"/>
  <c r="AN899"/>
  <c r="BL899" s="1"/>
  <c r="AO899"/>
  <c r="BM899" s="1"/>
  <c r="AP899"/>
  <c r="BN899" s="1"/>
  <c r="AQ899"/>
  <c r="BO899" s="1"/>
  <c r="AR899"/>
  <c r="BP899" s="1"/>
  <c r="AS899"/>
  <c r="BQ899" s="1"/>
  <c r="AT899"/>
  <c r="BR899" s="1"/>
  <c r="AV899"/>
  <c r="BT899" s="1"/>
  <c r="AW899"/>
  <c r="BU899" s="1"/>
  <c r="AX899"/>
  <c r="BV899" s="1"/>
  <c r="AY899"/>
  <c r="BG899"/>
  <c r="BK899"/>
  <c r="AO900"/>
  <c r="AP900"/>
  <c r="BN900" s="1"/>
  <c r="AQ900"/>
  <c r="BO900" s="1"/>
  <c r="AR900"/>
  <c r="BP900" s="1"/>
  <c r="AS900"/>
  <c r="BQ900" s="1"/>
  <c r="AT900"/>
  <c r="BR900" s="1"/>
  <c r="AV900"/>
  <c r="BT900" s="1"/>
  <c r="AW900"/>
  <c r="AX900"/>
  <c r="BV900" s="1"/>
  <c r="AY900"/>
  <c r="BG900"/>
  <c r="BK900"/>
  <c r="BM900"/>
  <c r="BU900"/>
  <c r="BG901"/>
  <c r="BK901"/>
  <c r="AN902"/>
  <c r="BL902" s="1"/>
  <c r="AO902"/>
  <c r="BM902" s="1"/>
  <c r="AP902"/>
  <c r="AQ902"/>
  <c r="BO902" s="1"/>
  <c r="AR902"/>
  <c r="BP902" s="1"/>
  <c r="AS902"/>
  <c r="BQ902" s="1"/>
  <c r="AT902"/>
  <c r="BR902" s="1"/>
  <c r="AU902"/>
  <c r="AV902"/>
  <c r="BT902" s="1"/>
  <c r="AW902"/>
  <c r="BU902" s="1"/>
  <c r="AX902"/>
  <c r="BV902" s="1"/>
  <c r="AY902"/>
  <c r="BG902"/>
  <c r="BK902"/>
  <c r="BN902"/>
  <c r="AO903"/>
  <c r="BM903" s="1"/>
  <c r="AP903"/>
  <c r="BN903" s="1"/>
  <c r="AQ903"/>
  <c r="BO903" s="1"/>
  <c r="AR903"/>
  <c r="BP903" s="1"/>
  <c r="AS903"/>
  <c r="BQ903" s="1"/>
  <c r="AT903"/>
  <c r="BR903" s="1"/>
  <c r="AV903"/>
  <c r="AW903"/>
  <c r="BU903" s="1"/>
  <c r="AX903"/>
  <c r="BV903" s="1"/>
  <c r="AY903"/>
  <c r="BG903"/>
  <c r="BK903"/>
  <c r="BT903"/>
  <c r="BG904"/>
  <c r="BK904"/>
  <c r="AN905"/>
  <c r="BL905" s="1"/>
  <c r="AO905"/>
  <c r="BM905" s="1"/>
  <c r="AP905"/>
  <c r="BN905" s="1"/>
  <c r="AQ905"/>
  <c r="BO905" s="1"/>
  <c r="AR905"/>
  <c r="BP905" s="1"/>
  <c r="AS905"/>
  <c r="BQ905" s="1"/>
  <c r="AT905"/>
  <c r="BR905" s="1"/>
  <c r="AU905"/>
  <c r="AV905"/>
  <c r="AW905"/>
  <c r="BU905" s="1"/>
  <c r="AX905"/>
  <c r="BV905" s="1"/>
  <c r="AY905"/>
  <c r="BG905"/>
  <c r="BK905"/>
  <c r="BT905"/>
  <c r="AN906"/>
  <c r="BL906" s="1"/>
  <c r="AO906"/>
  <c r="AP906"/>
  <c r="BN906" s="1"/>
  <c r="AQ906"/>
  <c r="BO906" s="1"/>
  <c r="AR906"/>
  <c r="BP906" s="1"/>
  <c r="AS906"/>
  <c r="BQ906" s="1"/>
  <c r="AT906"/>
  <c r="BR906" s="1"/>
  <c r="AV906"/>
  <c r="BT906" s="1"/>
  <c r="AW906"/>
  <c r="BU906" s="1"/>
  <c r="AX906"/>
  <c r="BV906" s="1"/>
  <c r="AY906"/>
  <c r="BG906"/>
  <c r="BK906"/>
  <c r="BM906"/>
  <c r="AO907"/>
  <c r="AP907"/>
  <c r="BN907" s="1"/>
  <c r="AQ907"/>
  <c r="BO907" s="1"/>
  <c r="AR907"/>
  <c r="BP907" s="1"/>
  <c r="AS907"/>
  <c r="BQ907" s="1"/>
  <c r="AT907"/>
  <c r="BR907" s="1"/>
  <c r="AV907"/>
  <c r="BT907" s="1"/>
  <c r="AW907"/>
  <c r="AX907"/>
  <c r="BV907" s="1"/>
  <c r="AY907"/>
  <c r="BG907"/>
  <c r="BK907"/>
  <c r="BM907"/>
  <c r="BU907"/>
  <c r="BG908"/>
  <c r="BK908"/>
  <c r="AN909"/>
  <c r="AO909"/>
  <c r="AP909"/>
  <c r="AQ909"/>
  <c r="AR909"/>
  <c r="AS909"/>
  <c r="AT909"/>
  <c r="AU909"/>
  <c r="AV909"/>
  <c r="BT909" s="1"/>
  <c r="AW909"/>
  <c r="BU909" s="1"/>
  <c r="AX909"/>
  <c r="BV909" s="1"/>
  <c r="AY909"/>
  <c r="BG909"/>
  <c r="BK909"/>
  <c r="BL909"/>
  <c r="BM909"/>
  <c r="BN909"/>
  <c r="BO909"/>
  <c r="BP909"/>
  <c r="BQ909"/>
  <c r="BR909"/>
  <c r="AN910"/>
  <c r="BL910" s="1"/>
  <c r="AO910"/>
  <c r="BM910" s="1"/>
  <c r="AP910"/>
  <c r="BN910" s="1"/>
  <c r="AQ910"/>
  <c r="BO910" s="1"/>
  <c r="AR910"/>
  <c r="BP910" s="1"/>
  <c r="AS910"/>
  <c r="BQ910" s="1"/>
  <c r="AT910"/>
  <c r="BR910" s="1"/>
  <c r="AV910"/>
  <c r="BT910" s="1"/>
  <c r="AW910"/>
  <c r="BU910" s="1"/>
  <c r="AX910"/>
  <c r="BV910" s="1"/>
  <c r="AY910"/>
  <c r="BG910"/>
  <c r="BK910"/>
  <c r="AO911"/>
  <c r="AP911"/>
  <c r="BN911" s="1"/>
  <c r="AQ911"/>
  <c r="BO911" s="1"/>
  <c r="AR911"/>
  <c r="BP911" s="1"/>
  <c r="AS911"/>
  <c r="BQ911" s="1"/>
  <c r="AT911"/>
  <c r="BR911" s="1"/>
  <c r="AV911"/>
  <c r="BT911" s="1"/>
  <c r="AW911"/>
  <c r="BU911" s="1"/>
  <c r="AX911"/>
  <c r="BV911" s="1"/>
  <c r="AY911"/>
  <c r="BG911"/>
  <c r="BK911"/>
  <c r="BM911"/>
  <c r="BG912"/>
  <c r="BK912"/>
  <c r="AN913"/>
  <c r="AO913"/>
  <c r="AP913"/>
  <c r="AQ913"/>
  <c r="AR913"/>
  <c r="AS913"/>
  <c r="AT913"/>
  <c r="AU913"/>
  <c r="AV913"/>
  <c r="BT913" s="1"/>
  <c r="AW913"/>
  <c r="AX913"/>
  <c r="BV913" s="1"/>
  <c r="AY913"/>
  <c r="BG913"/>
  <c r="BK913"/>
  <c r="BL913"/>
  <c r="BM913"/>
  <c r="BN913"/>
  <c r="BO913"/>
  <c r="BP913"/>
  <c r="BQ913"/>
  <c r="BR913"/>
  <c r="BU913"/>
  <c r="AO914"/>
  <c r="BM914" s="1"/>
  <c r="AP914"/>
  <c r="BN914" s="1"/>
  <c r="AQ914"/>
  <c r="BO914" s="1"/>
  <c r="AR914"/>
  <c r="BP914" s="1"/>
  <c r="AS914"/>
  <c r="BQ914" s="1"/>
  <c r="AT914"/>
  <c r="BR914" s="1"/>
  <c r="AV914"/>
  <c r="AW914"/>
  <c r="BU914" s="1"/>
  <c r="AX914"/>
  <c r="BV914" s="1"/>
  <c r="AY914"/>
  <c r="BG914"/>
  <c r="BK914"/>
  <c r="BT914"/>
  <c r="BG915"/>
  <c r="BK915"/>
  <c r="AN916"/>
  <c r="AO916"/>
  <c r="AP916"/>
  <c r="AQ916"/>
  <c r="AR916"/>
  <c r="AS916"/>
  <c r="AT916"/>
  <c r="AU916"/>
  <c r="AV916"/>
  <c r="BT916" s="1"/>
  <c r="AW916"/>
  <c r="AX916"/>
  <c r="BV916" s="1"/>
  <c r="AY916"/>
  <c r="BG916"/>
  <c r="BK916"/>
  <c r="BL916"/>
  <c r="BM916"/>
  <c r="BN916"/>
  <c r="BO916"/>
  <c r="BP916"/>
  <c r="BQ916"/>
  <c r="BR916"/>
  <c r="BU916"/>
  <c r="AN917"/>
  <c r="BL917" s="1"/>
  <c r="AO917"/>
  <c r="BM917" s="1"/>
  <c r="AP917"/>
  <c r="BN917" s="1"/>
  <c r="AQ917"/>
  <c r="BO917" s="1"/>
  <c r="AR917"/>
  <c r="BP917" s="1"/>
  <c r="AS917"/>
  <c r="BQ917" s="1"/>
  <c r="AT917"/>
  <c r="BR917" s="1"/>
  <c r="AV917"/>
  <c r="BT917" s="1"/>
  <c r="AW917"/>
  <c r="BU917" s="1"/>
  <c r="AX917"/>
  <c r="BV917" s="1"/>
  <c r="AY917"/>
  <c r="BG917"/>
  <c r="BK917"/>
  <c r="AN918"/>
  <c r="BL918" s="1"/>
  <c r="AO918"/>
  <c r="BM918" s="1"/>
  <c r="AP918"/>
  <c r="BN918" s="1"/>
  <c r="AQ918"/>
  <c r="BO918" s="1"/>
  <c r="AR918"/>
  <c r="BP918" s="1"/>
  <c r="AS918"/>
  <c r="BQ918" s="1"/>
  <c r="AT918"/>
  <c r="BR918" s="1"/>
  <c r="AV918"/>
  <c r="BT918" s="1"/>
  <c r="AW918"/>
  <c r="BU918" s="1"/>
  <c r="AX918"/>
  <c r="BV918" s="1"/>
  <c r="AY918"/>
  <c r="BG918"/>
  <c r="BK918"/>
  <c r="AN919"/>
  <c r="BL919" s="1"/>
  <c r="AO919"/>
  <c r="BM919" s="1"/>
  <c r="AP919"/>
  <c r="BN919" s="1"/>
  <c r="AQ919"/>
  <c r="BO919" s="1"/>
  <c r="AR919"/>
  <c r="BP919" s="1"/>
  <c r="AS919"/>
  <c r="BQ919" s="1"/>
  <c r="AT919"/>
  <c r="BR919" s="1"/>
  <c r="AV919"/>
  <c r="BT919" s="1"/>
  <c r="AW919"/>
  <c r="BU919" s="1"/>
  <c r="AX919"/>
  <c r="BV919" s="1"/>
  <c r="AY919"/>
  <c r="BG919"/>
  <c r="BK919"/>
  <c r="AO920"/>
  <c r="BM920" s="1"/>
  <c r="AP920"/>
  <c r="BN920" s="1"/>
  <c r="AQ920"/>
  <c r="BO920" s="1"/>
  <c r="AR920"/>
  <c r="BP920" s="1"/>
  <c r="AS920"/>
  <c r="BQ920" s="1"/>
  <c r="AT920"/>
  <c r="BR920" s="1"/>
  <c r="AV920"/>
  <c r="AW920"/>
  <c r="BU920" s="1"/>
  <c r="AX920"/>
  <c r="BV920" s="1"/>
  <c r="AY920"/>
  <c r="BG920"/>
  <c r="BK920"/>
  <c r="BT920"/>
  <c r="BG921"/>
  <c r="BK921"/>
  <c r="AN922"/>
  <c r="BL922" s="1"/>
  <c r="AO922"/>
  <c r="BM922" s="1"/>
  <c r="AP922"/>
  <c r="BN922" s="1"/>
  <c r="AQ922"/>
  <c r="BO922" s="1"/>
  <c r="AR922"/>
  <c r="BP922" s="1"/>
  <c r="AS922"/>
  <c r="BQ922" s="1"/>
  <c r="AT922"/>
  <c r="BR922" s="1"/>
  <c r="AU922"/>
  <c r="AV922"/>
  <c r="BT922" s="1"/>
  <c r="AW922"/>
  <c r="BU922" s="1"/>
  <c r="AX922"/>
  <c r="BV922" s="1"/>
  <c r="AY922"/>
  <c r="BG922"/>
  <c r="BK922"/>
  <c r="AN923"/>
  <c r="BL923" s="1"/>
  <c r="AO923"/>
  <c r="AP923"/>
  <c r="BN923" s="1"/>
  <c r="AQ923"/>
  <c r="BO923" s="1"/>
  <c r="AR923"/>
  <c r="BP923" s="1"/>
  <c r="AS923"/>
  <c r="BQ923" s="1"/>
  <c r="AT923"/>
  <c r="BR923" s="1"/>
  <c r="AV923"/>
  <c r="BT923" s="1"/>
  <c r="AW923"/>
  <c r="BU923" s="1"/>
  <c r="AX923"/>
  <c r="BV923" s="1"/>
  <c r="AY923"/>
  <c r="BG923"/>
  <c r="BK923"/>
  <c r="BM923"/>
  <c r="AO924"/>
  <c r="AP924"/>
  <c r="BN924" s="1"/>
  <c r="AQ924"/>
  <c r="BO924" s="1"/>
  <c r="AR924"/>
  <c r="BP924" s="1"/>
  <c r="AS924"/>
  <c r="BQ924" s="1"/>
  <c r="AT924"/>
  <c r="BR924" s="1"/>
  <c r="AV924"/>
  <c r="BT924" s="1"/>
  <c r="AW924"/>
  <c r="AX924"/>
  <c r="BV924" s="1"/>
  <c r="AY924"/>
  <c r="BG924"/>
  <c r="BK924"/>
  <c r="BM924"/>
  <c r="BU924"/>
  <c r="BG925"/>
  <c r="BK925"/>
  <c r="AN926"/>
  <c r="BL926" s="1"/>
  <c r="AO926"/>
  <c r="BM926" s="1"/>
  <c r="AP926"/>
  <c r="BN926" s="1"/>
  <c r="AQ926"/>
  <c r="BO926" s="1"/>
  <c r="AR926"/>
  <c r="BP926" s="1"/>
  <c r="AS926"/>
  <c r="BQ926" s="1"/>
  <c r="AT926"/>
  <c r="BR926" s="1"/>
  <c r="AU926"/>
  <c r="AV926"/>
  <c r="BT926" s="1"/>
  <c r="AW926"/>
  <c r="BU926" s="1"/>
  <c r="AX926"/>
  <c r="BV926" s="1"/>
  <c r="AY926"/>
  <c r="BG926"/>
  <c r="BK926"/>
  <c r="AN927"/>
  <c r="BL927" s="1"/>
  <c r="AO927"/>
  <c r="BM927" s="1"/>
  <c r="AP927"/>
  <c r="BN927" s="1"/>
  <c r="AQ927"/>
  <c r="BO927" s="1"/>
  <c r="AR927"/>
  <c r="BP927" s="1"/>
  <c r="AS927"/>
  <c r="BQ927" s="1"/>
  <c r="AT927"/>
  <c r="BR927" s="1"/>
  <c r="AV927"/>
  <c r="BT927" s="1"/>
  <c r="AW927"/>
  <c r="BU927" s="1"/>
  <c r="AX927"/>
  <c r="BV927" s="1"/>
  <c r="AY927"/>
  <c r="BG927"/>
  <c r="BK927"/>
  <c r="AN928"/>
  <c r="BL928" s="1"/>
  <c r="AO928"/>
  <c r="BM928" s="1"/>
  <c r="AP928"/>
  <c r="BN928" s="1"/>
  <c r="AQ928"/>
  <c r="BO928" s="1"/>
  <c r="AR928"/>
  <c r="BP928" s="1"/>
  <c r="AS928"/>
  <c r="BQ928" s="1"/>
  <c r="AT928"/>
  <c r="BR928" s="1"/>
  <c r="AV928"/>
  <c r="BT928" s="1"/>
  <c r="AW928"/>
  <c r="BU928" s="1"/>
  <c r="AX928"/>
  <c r="BV928" s="1"/>
  <c r="AY928"/>
  <c r="BG928"/>
  <c r="BK928"/>
  <c r="AN929"/>
  <c r="BL929" s="1"/>
  <c r="AO929"/>
  <c r="BM929" s="1"/>
  <c r="AP929"/>
  <c r="BN929" s="1"/>
  <c r="AQ929"/>
  <c r="BO929" s="1"/>
  <c r="AR929"/>
  <c r="BP929" s="1"/>
  <c r="AS929"/>
  <c r="BQ929" s="1"/>
  <c r="AT929"/>
  <c r="BR929" s="1"/>
  <c r="AV929"/>
  <c r="BT929" s="1"/>
  <c r="AW929"/>
  <c r="BU929" s="1"/>
  <c r="AX929"/>
  <c r="BV929" s="1"/>
  <c r="AY929"/>
  <c r="BG929"/>
  <c r="BK929"/>
  <c r="AN930"/>
  <c r="BL930" s="1"/>
  <c r="AO930"/>
  <c r="BM930" s="1"/>
  <c r="AP930"/>
  <c r="BN930" s="1"/>
  <c r="AQ930"/>
  <c r="BO930" s="1"/>
  <c r="AR930"/>
  <c r="BP930" s="1"/>
  <c r="AS930"/>
  <c r="BQ930" s="1"/>
  <c r="AT930"/>
  <c r="BR930" s="1"/>
  <c r="AV930"/>
  <c r="BT930" s="1"/>
  <c r="AW930"/>
  <c r="BU930" s="1"/>
  <c r="AX930"/>
  <c r="BV930" s="1"/>
  <c r="AY930"/>
  <c r="BG930"/>
  <c r="BK930"/>
  <c r="AN931"/>
  <c r="BL931" s="1"/>
  <c r="AO931"/>
  <c r="BM931" s="1"/>
  <c r="AP931"/>
  <c r="BN931" s="1"/>
  <c r="AQ931"/>
  <c r="BO931" s="1"/>
  <c r="AR931"/>
  <c r="BP931" s="1"/>
  <c r="AS931"/>
  <c r="BQ931" s="1"/>
  <c r="AT931"/>
  <c r="BR931" s="1"/>
  <c r="AV931"/>
  <c r="BT931" s="1"/>
  <c r="AW931"/>
  <c r="BU931" s="1"/>
  <c r="AX931"/>
  <c r="BV931" s="1"/>
  <c r="AY931"/>
  <c r="BG931"/>
  <c r="BK931"/>
  <c r="AN932"/>
  <c r="BL932" s="1"/>
  <c r="AO932"/>
  <c r="BM932" s="1"/>
  <c r="AP932"/>
  <c r="BN932" s="1"/>
  <c r="AQ932"/>
  <c r="BO932" s="1"/>
  <c r="AR932"/>
  <c r="BP932" s="1"/>
  <c r="AS932"/>
  <c r="BQ932" s="1"/>
  <c r="AT932"/>
  <c r="BR932" s="1"/>
  <c r="AV932"/>
  <c r="BT932" s="1"/>
  <c r="AW932"/>
  <c r="BU932" s="1"/>
  <c r="AX932"/>
  <c r="BV932" s="1"/>
  <c r="AY932"/>
  <c r="BG932"/>
  <c r="BK932"/>
  <c r="AO933"/>
  <c r="AP933"/>
  <c r="BN933" s="1"/>
  <c r="AQ933"/>
  <c r="BO933" s="1"/>
  <c r="AR933"/>
  <c r="BP933" s="1"/>
  <c r="AS933"/>
  <c r="BQ933" s="1"/>
  <c r="AT933"/>
  <c r="BR933" s="1"/>
  <c r="AV933"/>
  <c r="BT933" s="1"/>
  <c r="AW933"/>
  <c r="AX933"/>
  <c r="BV933" s="1"/>
  <c r="AY933"/>
  <c r="BG933"/>
  <c r="BK933"/>
  <c r="BM933"/>
  <c r="BU933"/>
  <c r="BG934"/>
  <c r="BK934"/>
  <c r="AN935"/>
  <c r="BL935" s="1"/>
  <c r="AO935"/>
  <c r="BM935" s="1"/>
  <c r="AP935"/>
  <c r="BN935" s="1"/>
  <c r="AQ935"/>
  <c r="BO935" s="1"/>
  <c r="AR935"/>
  <c r="BP935" s="1"/>
  <c r="AS935"/>
  <c r="BQ935" s="1"/>
  <c r="AT935"/>
  <c r="BR935" s="1"/>
  <c r="AU935"/>
  <c r="AV935"/>
  <c r="BT935" s="1"/>
  <c r="AW935"/>
  <c r="BU935" s="1"/>
  <c r="AX935"/>
  <c r="BV935" s="1"/>
  <c r="AY935"/>
  <c r="BG935"/>
  <c r="BK935"/>
  <c r="AN936"/>
  <c r="BL936" s="1"/>
  <c r="AO936"/>
  <c r="AP936"/>
  <c r="BN936" s="1"/>
  <c r="AQ936"/>
  <c r="BO936" s="1"/>
  <c r="AR936"/>
  <c r="BP936" s="1"/>
  <c r="AS936"/>
  <c r="BQ936" s="1"/>
  <c r="AT936"/>
  <c r="BR936" s="1"/>
  <c r="AV936"/>
  <c r="BT936" s="1"/>
  <c r="AW936"/>
  <c r="BU936" s="1"/>
  <c r="AX936"/>
  <c r="BV936" s="1"/>
  <c r="AY936"/>
  <c r="BG936"/>
  <c r="BK936"/>
  <c r="BM936"/>
  <c r="AN937"/>
  <c r="BL937" s="1"/>
  <c r="AO937"/>
  <c r="AP937"/>
  <c r="BN937" s="1"/>
  <c r="AQ937"/>
  <c r="BO937" s="1"/>
  <c r="AR937"/>
  <c r="BP937" s="1"/>
  <c r="AS937"/>
  <c r="BQ937" s="1"/>
  <c r="AT937"/>
  <c r="BR937" s="1"/>
  <c r="AV937"/>
  <c r="BT937" s="1"/>
  <c r="AW937"/>
  <c r="BU937" s="1"/>
  <c r="AX937"/>
  <c r="BV937" s="1"/>
  <c r="AY937"/>
  <c r="BG937"/>
  <c r="BK937"/>
  <c r="BM937"/>
  <c r="AO938"/>
  <c r="AP938"/>
  <c r="BN938" s="1"/>
  <c r="AQ938"/>
  <c r="BO938" s="1"/>
  <c r="AR938"/>
  <c r="BP938" s="1"/>
  <c r="AS938"/>
  <c r="BQ938" s="1"/>
  <c r="AT938"/>
  <c r="BR938" s="1"/>
  <c r="AV938"/>
  <c r="BT938" s="1"/>
  <c r="AW938"/>
  <c r="AX938"/>
  <c r="BV938" s="1"/>
  <c r="AY938"/>
  <c r="BG938"/>
  <c r="BK938"/>
  <c r="BM938"/>
  <c r="BU938"/>
  <c r="BG939"/>
  <c r="BK939"/>
  <c r="AN940"/>
  <c r="AO940"/>
  <c r="AP940"/>
  <c r="AQ940"/>
  <c r="AR940"/>
  <c r="AS940"/>
  <c r="AT940"/>
  <c r="AU940"/>
  <c r="AV940"/>
  <c r="BT940" s="1"/>
  <c r="AW940"/>
  <c r="BU940" s="1"/>
  <c r="AX940"/>
  <c r="BV940" s="1"/>
  <c r="AY940"/>
  <c r="BG940"/>
  <c r="BK940"/>
  <c r="BL940"/>
  <c r="BM940"/>
  <c r="BN940"/>
  <c r="BO940"/>
  <c r="BP940"/>
  <c r="BQ940"/>
  <c r="BR940"/>
  <c r="AO941"/>
  <c r="BM941" s="1"/>
  <c r="AP941"/>
  <c r="BN941" s="1"/>
  <c r="AQ941"/>
  <c r="BO941" s="1"/>
  <c r="AR941"/>
  <c r="BP941" s="1"/>
  <c r="AS941"/>
  <c r="BQ941" s="1"/>
  <c r="AT941"/>
  <c r="BR941" s="1"/>
  <c r="AV941"/>
  <c r="BT941" s="1"/>
  <c r="AW941"/>
  <c r="BU941" s="1"/>
  <c r="AX941"/>
  <c r="AY941"/>
  <c r="BG941"/>
  <c r="BK941"/>
  <c r="BV941"/>
  <c r="BG942"/>
  <c r="BK942"/>
  <c r="AN943"/>
  <c r="AO943"/>
  <c r="AP943"/>
  <c r="AQ943"/>
  <c r="AR943"/>
  <c r="AS943"/>
  <c r="AT943"/>
  <c r="AU943"/>
  <c r="AV943"/>
  <c r="BT943" s="1"/>
  <c r="AW943"/>
  <c r="AX943"/>
  <c r="BV943" s="1"/>
  <c r="AY943"/>
  <c r="BG943"/>
  <c r="BK943"/>
  <c r="BL943"/>
  <c r="BM943"/>
  <c r="BN943"/>
  <c r="BO943"/>
  <c r="BP943"/>
  <c r="BQ943"/>
  <c r="BR943"/>
  <c r="BU943"/>
  <c r="AO944"/>
  <c r="AP944"/>
  <c r="BN944" s="1"/>
  <c r="AQ944"/>
  <c r="BO944" s="1"/>
  <c r="AR944"/>
  <c r="BP944" s="1"/>
  <c r="AS944"/>
  <c r="BQ944" s="1"/>
  <c r="AT944"/>
  <c r="BR944" s="1"/>
  <c r="AV944"/>
  <c r="BT944" s="1"/>
  <c r="AW944"/>
  <c r="BU944" s="1"/>
  <c r="AX944"/>
  <c r="BV944" s="1"/>
  <c r="AY944"/>
  <c r="BG944"/>
  <c r="BK944"/>
  <c r="BM944"/>
  <c r="BG945"/>
  <c r="BK945"/>
  <c r="AN946"/>
  <c r="AO946"/>
  <c r="AP946"/>
  <c r="AQ946"/>
  <c r="AR946"/>
  <c r="AS946"/>
  <c r="AT946"/>
  <c r="AU946"/>
  <c r="AV946"/>
  <c r="BT946" s="1"/>
  <c r="AW946"/>
  <c r="AX946"/>
  <c r="BV946" s="1"/>
  <c r="AY946"/>
  <c r="BG946"/>
  <c r="BK946"/>
  <c r="BL946"/>
  <c r="BM946"/>
  <c r="BN946"/>
  <c r="BO946"/>
  <c r="BP946"/>
  <c r="BQ946"/>
  <c r="BR946"/>
  <c r="BU946"/>
  <c r="AN947"/>
  <c r="AO947"/>
  <c r="AQ947"/>
  <c r="AR947"/>
  <c r="AS947"/>
  <c r="AT947"/>
  <c r="AV947"/>
  <c r="AW947"/>
  <c r="AX947"/>
  <c r="AY947"/>
  <c r="BG947"/>
  <c r="BK947"/>
  <c r="BL947"/>
  <c r="BM947"/>
  <c r="BO947"/>
  <c r="BP947"/>
  <c r="BQ947"/>
  <c r="BR947"/>
  <c r="BT947"/>
  <c r="BU947"/>
  <c r="BV947"/>
  <c r="BW947"/>
  <c r="AP948"/>
  <c r="AQ948"/>
  <c r="BO948" s="1"/>
  <c r="AR948"/>
  <c r="BP948" s="1"/>
  <c r="AS948"/>
  <c r="BQ948" s="1"/>
  <c r="AT948"/>
  <c r="BR948" s="1"/>
  <c r="AU948"/>
  <c r="AV948"/>
  <c r="BT948" s="1"/>
  <c r="AW948"/>
  <c r="BU948" s="1"/>
  <c r="AX948"/>
  <c r="BV948" s="1"/>
  <c r="AY948"/>
  <c r="BG948"/>
  <c r="BK948"/>
  <c r="BN948"/>
  <c r="AR949"/>
  <c r="AS949"/>
  <c r="BQ949" s="1"/>
  <c r="AT949"/>
  <c r="BR949" s="1"/>
  <c r="AV949"/>
  <c r="AW949"/>
  <c r="BU949" s="1"/>
  <c r="AX949"/>
  <c r="BV949" s="1"/>
  <c r="BG949"/>
  <c r="BK949"/>
  <c r="BP949"/>
  <c r="BT949"/>
  <c r="AO950"/>
  <c r="BM950" s="1"/>
  <c r="AP950"/>
  <c r="BN950" s="1"/>
  <c r="AQ950"/>
  <c r="BO950" s="1"/>
  <c r="AR950"/>
  <c r="BP950" s="1"/>
  <c r="AS950"/>
  <c r="BQ950" s="1"/>
  <c r="AT950"/>
  <c r="BR950" s="1"/>
  <c r="AV950"/>
  <c r="BT950" s="1"/>
  <c r="AW950"/>
  <c r="BU950" s="1"/>
  <c r="AX950"/>
  <c r="BV950" s="1"/>
  <c r="AY950"/>
  <c r="BG950"/>
  <c r="BK950"/>
  <c r="BG951"/>
  <c r="BK951"/>
  <c r="AN952"/>
  <c r="BL952" s="1"/>
  <c r="AO952"/>
  <c r="BM952" s="1"/>
  <c r="AP952"/>
  <c r="AQ952"/>
  <c r="BO952" s="1"/>
  <c r="AR952"/>
  <c r="BP952" s="1"/>
  <c r="AS952"/>
  <c r="BQ952" s="1"/>
  <c r="AT952"/>
  <c r="BR952" s="1"/>
  <c r="AU952"/>
  <c r="AV952"/>
  <c r="BT952" s="1"/>
  <c r="AW952"/>
  <c r="BU952" s="1"/>
  <c r="AX952"/>
  <c r="BV952" s="1"/>
  <c r="AY952"/>
  <c r="BG952"/>
  <c r="BK952"/>
  <c r="BN952"/>
  <c r="AN953"/>
  <c r="BL953" s="1"/>
  <c r="AO953"/>
  <c r="AP953"/>
  <c r="BN953" s="1"/>
  <c r="AQ953"/>
  <c r="BO953" s="1"/>
  <c r="AR953"/>
  <c r="BP953" s="1"/>
  <c r="AS953"/>
  <c r="BQ953" s="1"/>
  <c r="AT953"/>
  <c r="BR953" s="1"/>
  <c r="AV953"/>
  <c r="BT953" s="1"/>
  <c r="AW953"/>
  <c r="BU953" s="1"/>
  <c r="AX953"/>
  <c r="BV953" s="1"/>
  <c r="AY953"/>
  <c r="BG953"/>
  <c r="BK953"/>
  <c r="BM953"/>
  <c r="AO954"/>
  <c r="BM954" s="1"/>
  <c r="AP954"/>
  <c r="AQ954"/>
  <c r="BO954" s="1"/>
  <c r="AR954"/>
  <c r="BP954" s="1"/>
  <c r="AS954"/>
  <c r="BQ954" s="1"/>
  <c r="AT954"/>
  <c r="BR954" s="1"/>
  <c r="AU954"/>
  <c r="AV954"/>
  <c r="BT954" s="1"/>
  <c r="AW954"/>
  <c r="BU954" s="1"/>
  <c r="AX954"/>
  <c r="BV954" s="1"/>
  <c r="AY954"/>
  <c r="BG954"/>
  <c r="BK954"/>
  <c r="BN954"/>
  <c r="BG955"/>
  <c r="BK955"/>
  <c r="AN956"/>
  <c r="AO956"/>
  <c r="AP956"/>
  <c r="AQ956"/>
  <c r="AR956"/>
  <c r="AS956"/>
  <c r="AT956"/>
  <c r="AU956"/>
  <c r="AV956"/>
  <c r="BT956" s="1"/>
  <c r="AW956"/>
  <c r="AX956"/>
  <c r="BV956" s="1"/>
  <c r="AY956"/>
  <c r="BG956"/>
  <c r="BK956"/>
  <c r="BL956"/>
  <c r="BM956"/>
  <c r="BN956"/>
  <c r="BO956"/>
  <c r="BP956"/>
  <c r="BQ956"/>
  <c r="BR956"/>
  <c r="BU956"/>
  <c r="AO957"/>
  <c r="BM957" s="1"/>
  <c r="AP957"/>
  <c r="BN957" s="1"/>
  <c r="AQ957"/>
  <c r="BO957" s="1"/>
  <c r="AR957"/>
  <c r="BP957" s="1"/>
  <c r="AS957"/>
  <c r="BQ957" s="1"/>
  <c r="AT957"/>
  <c r="BR957" s="1"/>
  <c r="AV957"/>
  <c r="BT957" s="1"/>
  <c r="AW957"/>
  <c r="BU957" s="1"/>
  <c r="AX957"/>
  <c r="BV957" s="1"/>
  <c r="AY957"/>
  <c r="BG957"/>
  <c r="BK957"/>
  <c r="BG958"/>
  <c r="BK958"/>
  <c r="AN959"/>
  <c r="AO959"/>
  <c r="AP959"/>
  <c r="AQ959"/>
  <c r="AR959"/>
  <c r="AS959"/>
  <c r="AT959"/>
  <c r="AU959"/>
  <c r="AV959"/>
  <c r="BT959" s="1"/>
  <c r="AW959"/>
  <c r="BU959" s="1"/>
  <c r="AX959"/>
  <c r="BV959" s="1"/>
  <c r="AY959"/>
  <c r="BG959"/>
  <c r="BK959"/>
  <c r="BL959"/>
  <c r="BM959"/>
  <c r="BN959"/>
  <c r="BO959"/>
  <c r="BP959"/>
  <c r="BQ959"/>
  <c r="BR959"/>
  <c r="AN960"/>
  <c r="BL960" s="1"/>
  <c r="AO960"/>
  <c r="AP960"/>
  <c r="BN960" s="1"/>
  <c r="AQ960"/>
  <c r="BO960" s="1"/>
  <c r="AR960"/>
  <c r="BP960" s="1"/>
  <c r="AS960"/>
  <c r="BQ960" s="1"/>
  <c r="AT960"/>
  <c r="BR960" s="1"/>
  <c r="AV960"/>
  <c r="BT960" s="1"/>
  <c r="AW960"/>
  <c r="BU960" s="1"/>
  <c r="AX960"/>
  <c r="BV960" s="1"/>
  <c r="AY960"/>
  <c r="BG960"/>
  <c r="BK960"/>
  <c r="BM960"/>
  <c r="AO961"/>
  <c r="AP961"/>
  <c r="BN961" s="1"/>
  <c r="AQ961"/>
  <c r="BO961" s="1"/>
  <c r="AR961"/>
  <c r="BP961" s="1"/>
  <c r="AS961"/>
  <c r="BQ961" s="1"/>
  <c r="AT961"/>
  <c r="BR961" s="1"/>
  <c r="AV961"/>
  <c r="BT961" s="1"/>
  <c r="AW961"/>
  <c r="AX961"/>
  <c r="BV961" s="1"/>
  <c r="AY961"/>
  <c r="BG961"/>
  <c r="BK961"/>
  <c r="BM961"/>
  <c r="BU961"/>
  <c r="BG962"/>
  <c r="BK962"/>
  <c r="AN963"/>
  <c r="BL963" s="1"/>
  <c r="AO963"/>
  <c r="BM963" s="1"/>
  <c r="AP963"/>
  <c r="BN963" s="1"/>
  <c r="AQ963"/>
  <c r="BO963" s="1"/>
  <c r="AR963"/>
  <c r="BP963" s="1"/>
  <c r="AS963"/>
  <c r="BQ963" s="1"/>
  <c r="AT963"/>
  <c r="BR963" s="1"/>
  <c r="AU963"/>
  <c r="AV963"/>
  <c r="BT963" s="1"/>
  <c r="AW963"/>
  <c r="BU963" s="1"/>
  <c r="AX963"/>
  <c r="BV963" s="1"/>
  <c r="AY963"/>
  <c r="BG963"/>
  <c r="BK963"/>
  <c r="AN964"/>
  <c r="BL964" s="1"/>
  <c r="AO964"/>
  <c r="BM964" s="1"/>
  <c r="AP964"/>
  <c r="BN964" s="1"/>
  <c r="AQ964"/>
  <c r="BO964" s="1"/>
  <c r="AR964"/>
  <c r="BP964" s="1"/>
  <c r="AS964"/>
  <c r="BQ964" s="1"/>
  <c r="AT964"/>
  <c r="BR964" s="1"/>
  <c r="AV964"/>
  <c r="BT964" s="1"/>
  <c r="AW964"/>
  <c r="BU964" s="1"/>
  <c r="AX964"/>
  <c r="BV964" s="1"/>
  <c r="AY964"/>
  <c r="BG964"/>
  <c r="BK964"/>
  <c r="AO965"/>
  <c r="BM965" s="1"/>
  <c r="AP965"/>
  <c r="BN965" s="1"/>
  <c r="AQ965"/>
  <c r="BO965" s="1"/>
  <c r="AR965"/>
  <c r="BP965" s="1"/>
  <c r="AS965"/>
  <c r="BQ965" s="1"/>
  <c r="AT965"/>
  <c r="BR965" s="1"/>
  <c r="AV965"/>
  <c r="BT965" s="1"/>
  <c r="AW965"/>
  <c r="BU965" s="1"/>
  <c r="AX965"/>
  <c r="BV965" s="1"/>
  <c r="AY965"/>
  <c r="BG965"/>
  <c r="BK965"/>
  <c r="BG966"/>
  <c r="BK966"/>
  <c r="AN967"/>
  <c r="BL967" s="1"/>
  <c r="AO967"/>
  <c r="BM967" s="1"/>
  <c r="AP967"/>
  <c r="AQ967"/>
  <c r="BO967" s="1"/>
  <c r="AR967"/>
  <c r="BP967" s="1"/>
  <c r="AS967"/>
  <c r="BQ967" s="1"/>
  <c r="AT967"/>
  <c r="BR967" s="1"/>
  <c r="AU967"/>
  <c r="AV967"/>
  <c r="BT967" s="1"/>
  <c r="AW967"/>
  <c r="AX967"/>
  <c r="BV967" s="1"/>
  <c r="AY967"/>
  <c r="BG967"/>
  <c r="BK967"/>
  <c r="BN967"/>
  <c r="BU967"/>
  <c r="AN968"/>
  <c r="BL968" s="1"/>
  <c r="AO968"/>
  <c r="AP968"/>
  <c r="BN968" s="1"/>
  <c r="AQ968"/>
  <c r="BO968" s="1"/>
  <c r="AR968"/>
  <c r="BP968" s="1"/>
  <c r="AS968"/>
  <c r="BQ968" s="1"/>
  <c r="AT968"/>
  <c r="BR968" s="1"/>
  <c r="AV968"/>
  <c r="BT968" s="1"/>
  <c r="AW968"/>
  <c r="BU968" s="1"/>
  <c r="AX968"/>
  <c r="BV968" s="1"/>
  <c r="AY968"/>
  <c r="BG968"/>
  <c r="BK968"/>
  <c r="BM968"/>
  <c r="AN969"/>
  <c r="BL969" s="1"/>
  <c r="AO969"/>
  <c r="AP969"/>
  <c r="BN969" s="1"/>
  <c r="AQ969"/>
  <c r="BO969" s="1"/>
  <c r="AR969"/>
  <c r="BP969" s="1"/>
  <c r="AS969"/>
  <c r="BQ969" s="1"/>
  <c r="AT969"/>
  <c r="BR969" s="1"/>
  <c r="AV969"/>
  <c r="BT969" s="1"/>
  <c r="AW969"/>
  <c r="BU969" s="1"/>
  <c r="AX969"/>
  <c r="BV969" s="1"/>
  <c r="AY969"/>
  <c r="BG969"/>
  <c r="BK969"/>
  <c r="BM969"/>
  <c r="AO970"/>
  <c r="AP970"/>
  <c r="BN970" s="1"/>
  <c r="AQ970"/>
  <c r="BO970" s="1"/>
  <c r="AR970"/>
  <c r="BP970" s="1"/>
  <c r="AS970"/>
  <c r="BQ970" s="1"/>
  <c r="AT970"/>
  <c r="BR970" s="1"/>
  <c r="AV970"/>
  <c r="BT970" s="1"/>
  <c r="AW970"/>
  <c r="BU970" s="1"/>
  <c r="AX970"/>
  <c r="BV970" s="1"/>
  <c r="AY970"/>
  <c r="BG970"/>
  <c r="BK970"/>
  <c r="BM970"/>
  <c r="BG971"/>
  <c r="BK971"/>
  <c r="AN972"/>
  <c r="BL972" s="1"/>
  <c r="AO972"/>
  <c r="BM972" s="1"/>
  <c r="AP972"/>
  <c r="AQ972"/>
  <c r="BO972" s="1"/>
  <c r="AR972"/>
  <c r="BP972" s="1"/>
  <c r="AS972"/>
  <c r="BQ972" s="1"/>
  <c r="AT972"/>
  <c r="BR972" s="1"/>
  <c r="AU972"/>
  <c r="AV972"/>
  <c r="BT972" s="1"/>
  <c r="AW972"/>
  <c r="BU972" s="1"/>
  <c r="AX972"/>
  <c r="BV972" s="1"/>
  <c r="AY972"/>
  <c r="BG972"/>
  <c r="BK972"/>
  <c r="BN972"/>
  <c r="AO973"/>
  <c r="BM973" s="1"/>
  <c r="AP973"/>
  <c r="BN973" s="1"/>
  <c r="AQ973"/>
  <c r="BO973" s="1"/>
  <c r="AR973"/>
  <c r="BP973" s="1"/>
  <c r="AS973"/>
  <c r="BQ973" s="1"/>
  <c r="AT973"/>
  <c r="BR973" s="1"/>
  <c r="AV973"/>
  <c r="BT973" s="1"/>
  <c r="AW973"/>
  <c r="BU973" s="1"/>
  <c r="AX973"/>
  <c r="BV973" s="1"/>
  <c r="AY973"/>
  <c r="BG973"/>
  <c r="BK973"/>
  <c r="BG974"/>
  <c r="BK974"/>
  <c r="AN975"/>
  <c r="BL975" s="1"/>
  <c r="AO975"/>
  <c r="BM975" s="1"/>
  <c r="AP975"/>
  <c r="BN975" s="1"/>
  <c r="AQ975"/>
  <c r="BO975" s="1"/>
  <c r="AR975"/>
  <c r="BP975" s="1"/>
  <c r="AS975"/>
  <c r="BQ975" s="1"/>
  <c r="AT975"/>
  <c r="BR975" s="1"/>
  <c r="AU975"/>
  <c r="AV975"/>
  <c r="BT975" s="1"/>
  <c r="AW975"/>
  <c r="BU975" s="1"/>
  <c r="AX975"/>
  <c r="BV975" s="1"/>
  <c r="AY975"/>
  <c r="BG975"/>
  <c r="BK975"/>
  <c r="AN976"/>
  <c r="BL976" s="1"/>
  <c r="AO976"/>
  <c r="BM976" s="1"/>
  <c r="AP976"/>
  <c r="BN976" s="1"/>
  <c r="AQ976"/>
  <c r="BO976" s="1"/>
  <c r="AR976"/>
  <c r="BP976" s="1"/>
  <c r="AS976"/>
  <c r="BQ976" s="1"/>
  <c r="AT976"/>
  <c r="BR976" s="1"/>
  <c r="AV976"/>
  <c r="BT976" s="1"/>
  <c r="AW976"/>
  <c r="BU976" s="1"/>
  <c r="AX976"/>
  <c r="BV976" s="1"/>
  <c r="AY976"/>
  <c r="BG976"/>
  <c r="BK976"/>
  <c r="AO977"/>
  <c r="AP977"/>
  <c r="BN977" s="1"/>
  <c r="AQ977"/>
  <c r="BO977" s="1"/>
  <c r="AR977"/>
  <c r="BP977" s="1"/>
  <c r="AS977"/>
  <c r="BQ977" s="1"/>
  <c r="AT977"/>
  <c r="BR977" s="1"/>
  <c r="AV977"/>
  <c r="BT977" s="1"/>
  <c r="AW977"/>
  <c r="BU977" s="1"/>
  <c r="AX977"/>
  <c r="BV977" s="1"/>
  <c r="AY977"/>
  <c r="BG977"/>
  <c r="BK977"/>
  <c r="BM977"/>
  <c r="BG978"/>
  <c r="BK978"/>
  <c r="AN979"/>
  <c r="AO979"/>
  <c r="AP979"/>
  <c r="AQ979"/>
  <c r="AR979"/>
  <c r="AS979"/>
  <c r="AT979"/>
  <c r="AU979"/>
  <c r="AV979"/>
  <c r="BT979" s="1"/>
  <c r="AW979"/>
  <c r="AX979"/>
  <c r="BV979" s="1"/>
  <c r="AY979"/>
  <c r="BG979"/>
  <c r="BK979"/>
  <c r="BL979"/>
  <c r="BM979"/>
  <c r="BN979"/>
  <c r="BO979"/>
  <c r="BP979"/>
  <c r="BQ979"/>
  <c r="BR979"/>
  <c r="BU979"/>
  <c r="AO980"/>
  <c r="BM980" s="1"/>
  <c r="AP980"/>
  <c r="BN980" s="1"/>
  <c r="AQ980"/>
  <c r="BO980" s="1"/>
  <c r="AR980"/>
  <c r="BP980" s="1"/>
  <c r="AS980"/>
  <c r="BQ980" s="1"/>
  <c r="AT980"/>
  <c r="BR980" s="1"/>
  <c r="AV980"/>
  <c r="BT980" s="1"/>
  <c r="AW980"/>
  <c r="BU980" s="1"/>
  <c r="AX980"/>
  <c r="BV980" s="1"/>
  <c r="AY980"/>
  <c r="BG980"/>
  <c r="BK980"/>
  <c r="BG981"/>
  <c r="BK981"/>
  <c r="AN982"/>
  <c r="AO982"/>
  <c r="AP982"/>
  <c r="AQ982"/>
  <c r="AR982"/>
  <c r="AS982"/>
  <c r="AT982"/>
  <c r="AU982"/>
  <c r="AV982"/>
  <c r="BT982" s="1"/>
  <c r="AW982"/>
  <c r="BU982" s="1"/>
  <c r="AX982"/>
  <c r="BV982" s="1"/>
  <c r="AY982"/>
  <c r="BG982"/>
  <c r="BK982"/>
  <c r="BL982"/>
  <c r="BM982"/>
  <c r="BN982"/>
  <c r="BO982"/>
  <c r="BP982"/>
  <c r="BQ982"/>
  <c r="BR982"/>
  <c r="AO983"/>
  <c r="AP983"/>
  <c r="BN983" s="1"/>
  <c r="AQ983"/>
  <c r="BO983" s="1"/>
  <c r="AR983"/>
  <c r="BP983" s="1"/>
  <c r="AS983"/>
  <c r="BQ983" s="1"/>
  <c r="AT983"/>
  <c r="BR983" s="1"/>
  <c r="AV983"/>
  <c r="BT983" s="1"/>
  <c r="AW983"/>
  <c r="AX983"/>
  <c r="BV983" s="1"/>
  <c r="AY983"/>
  <c r="BG983"/>
  <c r="BK983"/>
  <c r="BM983"/>
  <c r="BU983"/>
  <c r="BG984"/>
  <c r="BK984"/>
  <c r="AN985"/>
  <c r="AO985"/>
  <c r="AP985"/>
  <c r="AQ985"/>
  <c r="AR985"/>
  <c r="AS985"/>
  <c r="AT985"/>
  <c r="AU985"/>
  <c r="AV985"/>
  <c r="BT985" s="1"/>
  <c r="AW985"/>
  <c r="BU985" s="1"/>
  <c r="AX985"/>
  <c r="BV985" s="1"/>
  <c r="AY985"/>
  <c r="BG985"/>
  <c r="BK985"/>
  <c r="BL985"/>
  <c r="BM985"/>
  <c r="BN985"/>
  <c r="BO985"/>
  <c r="BP985"/>
  <c r="BQ985"/>
  <c r="BR985"/>
  <c r="AN986"/>
  <c r="BL986" s="1"/>
  <c r="AO986"/>
  <c r="AP986"/>
  <c r="BN986" s="1"/>
  <c r="AQ986"/>
  <c r="BO986" s="1"/>
  <c r="AR986"/>
  <c r="BP986" s="1"/>
  <c r="AS986"/>
  <c r="BQ986" s="1"/>
  <c r="AT986"/>
  <c r="BR986" s="1"/>
  <c r="AV986"/>
  <c r="BT986" s="1"/>
  <c r="AW986"/>
  <c r="BU986" s="1"/>
  <c r="AX986"/>
  <c r="BV986" s="1"/>
  <c r="AY986"/>
  <c r="BG986"/>
  <c r="BK986"/>
  <c r="BM986"/>
  <c r="AO987"/>
  <c r="BM987" s="1"/>
  <c r="AP987"/>
  <c r="BN987" s="1"/>
  <c r="AQ987"/>
  <c r="BO987" s="1"/>
  <c r="AR987"/>
  <c r="BP987" s="1"/>
  <c r="AS987"/>
  <c r="BQ987" s="1"/>
  <c r="AT987"/>
  <c r="BR987" s="1"/>
  <c r="AV987"/>
  <c r="BT987" s="1"/>
  <c r="AW987"/>
  <c r="BU987" s="1"/>
  <c r="AX987"/>
  <c r="BV987" s="1"/>
  <c r="AY987"/>
  <c r="BG987"/>
  <c r="BK987"/>
  <c r="BG988"/>
  <c r="BK988"/>
  <c r="AN989"/>
  <c r="BL989" s="1"/>
  <c r="AO989"/>
  <c r="BM989" s="1"/>
  <c r="AP989"/>
  <c r="AQ989"/>
  <c r="BO989" s="1"/>
  <c r="AR989"/>
  <c r="BP989" s="1"/>
  <c r="AS989"/>
  <c r="BQ989" s="1"/>
  <c r="AT989"/>
  <c r="BR989" s="1"/>
  <c r="AU989"/>
  <c r="AV989"/>
  <c r="BT989" s="1"/>
  <c r="AW989"/>
  <c r="BU989" s="1"/>
  <c r="AX989"/>
  <c r="BV989" s="1"/>
  <c r="AY989"/>
  <c r="BG989"/>
  <c r="BK989"/>
  <c r="BN989"/>
  <c r="AN990"/>
  <c r="BL990" s="1"/>
  <c r="AO990"/>
  <c r="BM990" s="1"/>
  <c r="AP990"/>
  <c r="BN990" s="1"/>
  <c r="AQ990"/>
  <c r="BO990" s="1"/>
  <c r="AR990"/>
  <c r="BP990" s="1"/>
  <c r="AS990"/>
  <c r="BQ990" s="1"/>
  <c r="AT990"/>
  <c r="BR990" s="1"/>
  <c r="AV990"/>
  <c r="BT990" s="1"/>
  <c r="AW990"/>
  <c r="BU990" s="1"/>
  <c r="AX990"/>
  <c r="BV990" s="1"/>
  <c r="AY990"/>
  <c r="BG990"/>
  <c r="BK990"/>
  <c r="AN991"/>
  <c r="BL991" s="1"/>
  <c r="AO991"/>
  <c r="BM991" s="1"/>
  <c r="AP991"/>
  <c r="BN991" s="1"/>
  <c r="AQ991"/>
  <c r="BO991" s="1"/>
  <c r="AR991"/>
  <c r="BP991" s="1"/>
  <c r="AS991"/>
  <c r="BQ991" s="1"/>
  <c r="AT991"/>
  <c r="BR991" s="1"/>
  <c r="AV991"/>
  <c r="BT991" s="1"/>
  <c r="AW991"/>
  <c r="BU991" s="1"/>
  <c r="AX991"/>
  <c r="BV991" s="1"/>
  <c r="AY991"/>
  <c r="BG991"/>
  <c r="BK991"/>
  <c r="AN992"/>
  <c r="BL992" s="1"/>
  <c r="AO992"/>
  <c r="BM992" s="1"/>
  <c r="AP992"/>
  <c r="BN992" s="1"/>
  <c r="AQ992"/>
  <c r="BO992" s="1"/>
  <c r="AR992"/>
  <c r="BP992" s="1"/>
  <c r="AS992"/>
  <c r="BQ992" s="1"/>
  <c r="AT992"/>
  <c r="BR992" s="1"/>
  <c r="AV992"/>
  <c r="BT992" s="1"/>
  <c r="AW992"/>
  <c r="BU992" s="1"/>
  <c r="AX992"/>
  <c r="BV992" s="1"/>
  <c r="AY992"/>
  <c r="BG992"/>
  <c r="BK992"/>
  <c r="AO993"/>
  <c r="AP993"/>
  <c r="BN993" s="1"/>
  <c r="AQ993"/>
  <c r="BO993" s="1"/>
  <c r="AR993"/>
  <c r="BP993" s="1"/>
  <c r="AS993"/>
  <c r="BQ993" s="1"/>
  <c r="AT993"/>
  <c r="BR993" s="1"/>
  <c r="AV993"/>
  <c r="BT993" s="1"/>
  <c r="AW993"/>
  <c r="AX993"/>
  <c r="BV993" s="1"/>
  <c r="AY993"/>
  <c r="BG993"/>
  <c r="BK993"/>
  <c r="BM993"/>
  <c r="BU993"/>
  <c r="BG994"/>
  <c r="BK994"/>
  <c r="AN995"/>
  <c r="AO995"/>
  <c r="AP995"/>
  <c r="AQ995"/>
  <c r="AR995"/>
  <c r="AS995"/>
  <c r="AT995"/>
  <c r="AU995"/>
  <c r="AV995"/>
  <c r="BT995" s="1"/>
  <c r="AW995"/>
  <c r="AX995"/>
  <c r="BV995" s="1"/>
  <c r="AY995"/>
  <c r="BG995"/>
  <c r="BK995"/>
  <c r="BL995"/>
  <c r="BM995"/>
  <c r="BN995"/>
  <c r="BO995"/>
  <c r="BP995"/>
  <c r="BQ995"/>
  <c r="BR995"/>
  <c r="BU995"/>
  <c r="AO996"/>
  <c r="BM996" s="1"/>
  <c r="AP996"/>
  <c r="BN996" s="1"/>
  <c r="AQ996"/>
  <c r="BO996" s="1"/>
  <c r="AR996"/>
  <c r="BP996" s="1"/>
  <c r="AS996"/>
  <c r="BQ996" s="1"/>
  <c r="AT996"/>
  <c r="BR996" s="1"/>
  <c r="AV996"/>
  <c r="AW996"/>
  <c r="BU996" s="1"/>
  <c r="AX996"/>
  <c r="BV996" s="1"/>
  <c r="AY996"/>
  <c r="BG996"/>
  <c r="BK996"/>
  <c r="BT996"/>
  <c r="BG997"/>
  <c r="BK997"/>
  <c r="AN998"/>
  <c r="BL998" s="1"/>
  <c r="AO998"/>
  <c r="BM998" s="1"/>
  <c r="AP998"/>
  <c r="AQ998"/>
  <c r="BO998" s="1"/>
  <c r="AR998"/>
  <c r="BP998" s="1"/>
  <c r="AS998"/>
  <c r="BQ998" s="1"/>
  <c r="AT998"/>
  <c r="BR998" s="1"/>
  <c r="AU998"/>
  <c r="AV998"/>
  <c r="BT998" s="1"/>
  <c r="AW998"/>
  <c r="BU998" s="1"/>
  <c r="AX998"/>
  <c r="BV998" s="1"/>
  <c r="AY998"/>
  <c r="BG998"/>
  <c r="BK998"/>
  <c r="BN998"/>
  <c r="AN999"/>
  <c r="BL999" s="1"/>
  <c r="AO999"/>
  <c r="AP999"/>
  <c r="BN999" s="1"/>
  <c r="AQ999"/>
  <c r="BO999" s="1"/>
  <c r="AR999"/>
  <c r="BP999" s="1"/>
  <c r="AS999"/>
  <c r="BQ999" s="1"/>
  <c r="AT999"/>
  <c r="BR999" s="1"/>
  <c r="AV999"/>
  <c r="BT999" s="1"/>
  <c r="AW999"/>
  <c r="BU999" s="1"/>
  <c r="AX999"/>
  <c r="BV999" s="1"/>
  <c r="AY999"/>
  <c r="BG999"/>
  <c r="BK999"/>
  <c r="BM999"/>
  <c r="AN1000"/>
  <c r="BL1000" s="1"/>
  <c r="AO1000"/>
  <c r="AP1000"/>
  <c r="BN1000" s="1"/>
  <c r="AQ1000"/>
  <c r="BO1000" s="1"/>
  <c r="AR1000"/>
  <c r="BP1000" s="1"/>
  <c r="AS1000"/>
  <c r="BQ1000" s="1"/>
  <c r="AT1000"/>
  <c r="BR1000" s="1"/>
  <c r="AV1000"/>
  <c r="BT1000" s="1"/>
  <c r="AW1000"/>
  <c r="BU1000" s="1"/>
  <c r="AX1000"/>
  <c r="BV1000" s="1"/>
  <c r="AY1000"/>
  <c r="BG1000"/>
  <c r="BK1000"/>
  <c r="BM1000"/>
  <c r="AN1001"/>
  <c r="BL1001" s="1"/>
  <c r="AO1001"/>
  <c r="AP1001"/>
  <c r="BN1001" s="1"/>
  <c r="AQ1001"/>
  <c r="BO1001" s="1"/>
  <c r="AR1001"/>
  <c r="BP1001" s="1"/>
  <c r="AS1001"/>
  <c r="BQ1001" s="1"/>
  <c r="AT1001"/>
  <c r="BR1001" s="1"/>
  <c r="AV1001"/>
  <c r="BT1001" s="1"/>
  <c r="AW1001"/>
  <c r="BU1001" s="1"/>
  <c r="AX1001"/>
  <c r="BV1001" s="1"/>
  <c r="AY1001"/>
  <c r="BG1001"/>
  <c r="BK1001"/>
  <c r="BM1001"/>
  <c r="AN1002"/>
  <c r="BL1002" s="1"/>
  <c r="AO1002"/>
  <c r="AP1002"/>
  <c r="BN1002" s="1"/>
  <c r="AQ1002"/>
  <c r="BO1002" s="1"/>
  <c r="AR1002"/>
  <c r="BP1002" s="1"/>
  <c r="AS1002"/>
  <c r="BQ1002" s="1"/>
  <c r="AT1002"/>
  <c r="BR1002" s="1"/>
  <c r="AV1002"/>
  <c r="BT1002" s="1"/>
  <c r="AW1002"/>
  <c r="BU1002" s="1"/>
  <c r="AX1002"/>
  <c r="BV1002" s="1"/>
  <c r="AY1002"/>
  <c r="BG1002"/>
  <c r="BK1002"/>
  <c r="BM1002"/>
  <c r="AN1003"/>
  <c r="BL1003" s="1"/>
  <c r="AO1003"/>
  <c r="AP1003"/>
  <c r="BN1003" s="1"/>
  <c r="AQ1003"/>
  <c r="BO1003" s="1"/>
  <c r="AR1003"/>
  <c r="BP1003" s="1"/>
  <c r="AS1003"/>
  <c r="BQ1003" s="1"/>
  <c r="AT1003"/>
  <c r="BR1003" s="1"/>
  <c r="AV1003"/>
  <c r="BT1003" s="1"/>
  <c r="AW1003"/>
  <c r="BU1003" s="1"/>
  <c r="AX1003"/>
  <c r="BV1003" s="1"/>
  <c r="AY1003"/>
  <c r="BG1003"/>
  <c r="BK1003"/>
  <c r="BM1003"/>
  <c r="AN1004"/>
  <c r="BL1004" s="1"/>
  <c r="AO1004"/>
  <c r="AP1004"/>
  <c r="BN1004" s="1"/>
  <c r="AQ1004"/>
  <c r="BO1004" s="1"/>
  <c r="AR1004"/>
  <c r="BP1004" s="1"/>
  <c r="AS1004"/>
  <c r="BQ1004" s="1"/>
  <c r="AT1004"/>
  <c r="BR1004" s="1"/>
  <c r="AV1004"/>
  <c r="BT1004" s="1"/>
  <c r="AW1004"/>
  <c r="BU1004" s="1"/>
  <c r="AX1004"/>
  <c r="BV1004" s="1"/>
  <c r="AY1004"/>
  <c r="BG1004"/>
  <c r="BK1004"/>
  <c r="BM1004"/>
  <c r="AN1005"/>
  <c r="BL1005" s="1"/>
  <c r="AO1005"/>
  <c r="AP1005"/>
  <c r="BN1005" s="1"/>
  <c r="AQ1005"/>
  <c r="BO1005" s="1"/>
  <c r="AR1005"/>
  <c r="BP1005" s="1"/>
  <c r="AS1005"/>
  <c r="BQ1005" s="1"/>
  <c r="AT1005"/>
  <c r="BR1005" s="1"/>
  <c r="AV1005"/>
  <c r="BT1005" s="1"/>
  <c r="AW1005"/>
  <c r="BU1005" s="1"/>
  <c r="AX1005"/>
  <c r="BV1005" s="1"/>
  <c r="AY1005"/>
  <c r="BG1005"/>
  <c r="BK1005"/>
  <c r="BM1005"/>
  <c r="AN1006"/>
  <c r="BL1006" s="1"/>
  <c r="AO1006"/>
  <c r="AP1006"/>
  <c r="BN1006" s="1"/>
  <c r="AQ1006"/>
  <c r="BO1006" s="1"/>
  <c r="AR1006"/>
  <c r="BP1006" s="1"/>
  <c r="AS1006"/>
  <c r="BQ1006" s="1"/>
  <c r="AT1006"/>
  <c r="BR1006" s="1"/>
  <c r="AV1006"/>
  <c r="BT1006" s="1"/>
  <c r="AW1006"/>
  <c r="BU1006" s="1"/>
  <c r="AX1006"/>
  <c r="BV1006" s="1"/>
  <c r="AY1006"/>
  <c r="BG1006"/>
  <c r="BK1006"/>
  <c r="BM1006"/>
  <c r="AN1007"/>
  <c r="BL1007" s="1"/>
  <c r="AO1007"/>
  <c r="AP1007"/>
  <c r="BN1007" s="1"/>
  <c r="AQ1007"/>
  <c r="BO1007" s="1"/>
  <c r="AR1007"/>
  <c r="BP1007" s="1"/>
  <c r="AS1007"/>
  <c r="BQ1007" s="1"/>
  <c r="AT1007"/>
  <c r="BR1007" s="1"/>
  <c r="AV1007"/>
  <c r="BT1007" s="1"/>
  <c r="AW1007"/>
  <c r="BU1007" s="1"/>
  <c r="AX1007"/>
  <c r="BV1007" s="1"/>
  <c r="AY1007"/>
  <c r="BG1007"/>
  <c r="BK1007"/>
  <c r="BM1007"/>
  <c r="AN1008"/>
  <c r="BL1008" s="1"/>
  <c r="AO1008"/>
  <c r="AP1008"/>
  <c r="BN1008" s="1"/>
  <c r="AQ1008"/>
  <c r="BO1008" s="1"/>
  <c r="AR1008"/>
  <c r="BP1008" s="1"/>
  <c r="AS1008"/>
  <c r="BQ1008" s="1"/>
  <c r="AT1008"/>
  <c r="BR1008" s="1"/>
  <c r="AV1008"/>
  <c r="BT1008" s="1"/>
  <c r="AW1008"/>
  <c r="AX1008"/>
  <c r="BV1008" s="1"/>
  <c r="AY1008"/>
  <c r="BG1008"/>
  <c r="BK1008"/>
  <c r="BM1008"/>
  <c r="BU1008"/>
  <c r="AN1009"/>
  <c r="BL1009" s="1"/>
  <c r="AO1009"/>
  <c r="BM1009" s="1"/>
  <c r="AP1009"/>
  <c r="BN1009" s="1"/>
  <c r="AQ1009"/>
  <c r="BO1009" s="1"/>
  <c r="AR1009"/>
  <c r="BP1009" s="1"/>
  <c r="AS1009"/>
  <c r="BQ1009" s="1"/>
  <c r="AT1009"/>
  <c r="BR1009" s="1"/>
  <c r="AV1009"/>
  <c r="BT1009" s="1"/>
  <c r="AW1009"/>
  <c r="BU1009" s="1"/>
  <c r="AX1009"/>
  <c r="BV1009" s="1"/>
  <c r="AY1009"/>
  <c r="BG1009"/>
  <c r="BK1009"/>
  <c r="AO1010"/>
  <c r="AP1010"/>
  <c r="BN1010" s="1"/>
  <c r="AQ1010"/>
  <c r="BO1010" s="1"/>
  <c r="AR1010"/>
  <c r="BP1010" s="1"/>
  <c r="AS1010"/>
  <c r="BQ1010" s="1"/>
  <c r="AT1010"/>
  <c r="BR1010" s="1"/>
  <c r="AV1010"/>
  <c r="BT1010" s="1"/>
  <c r="AW1010"/>
  <c r="BU1010" s="1"/>
  <c r="AX1010"/>
  <c r="BV1010" s="1"/>
  <c r="AY1010"/>
  <c r="BG1010"/>
  <c r="BK1010"/>
  <c r="BM1010"/>
  <c r="BW1010"/>
  <c r="BG1011"/>
  <c r="BK1011"/>
  <c r="BW967" l="1"/>
  <c r="BW885"/>
  <c r="BW913"/>
  <c r="BW892"/>
  <c r="BW882"/>
  <c r="BW865"/>
  <c r="BW803"/>
  <c r="BW801"/>
  <c r="BW633"/>
  <c r="BW625"/>
  <c r="BW580"/>
  <c r="BW535"/>
  <c r="BW512"/>
  <c r="BW301"/>
  <c r="BW295"/>
  <c r="BW290"/>
  <c r="BW273"/>
  <c r="BW230"/>
  <c r="BW36"/>
  <c r="BW32"/>
  <c r="BW20"/>
  <c r="BW998"/>
  <c r="BW975"/>
  <c r="BW963"/>
  <c r="BW961"/>
  <c r="BW950"/>
  <c r="BW943"/>
  <c r="BW938"/>
  <c r="BW926"/>
  <c r="BW922"/>
  <c r="BW907"/>
  <c r="BW898"/>
  <c r="BW879"/>
  <c r="BW869"/>
  <c r="BW860"/>
  <c r="BW838"/>
  <c r="BW822"/>
  <c r="BW541"/>
  <c r="BW422"/>
  <c r="BW384"/>
  <c r="BW370"/>
  <c r="BW304"/>
  <c r="BW298"/>
  <c r="BW293"/>
  <c r="BW172"/>
  <c r="BW34"/>
  <c r="BW28"/>
  <c r="BW22"/>
  <c r="BW18"/>
  <c r="BW16"/>
  <c r="BS943"/>
  <c r="BS16"/>
  <c r="G809"/>
  <c r="BS898"/>
  <c r="BS34"/>
  <c r="BS32"/>
  <c r="BS28"/>
  <c r="BS22"/>
  <c r="BS20"/>
  <c r="BS18"/>
  <c r="BS926"/>
  <c r="BS882"/>
  <c r="BS865"/>
  <c r="BS633"/>
  <c r="BW983"/>
  <c r="BW976"/>
  <c r="BW842"/>
  <c r="BW818"/>
  <c r="BW931"/>
  <c r="BS998"/>
  <c r="BW995"/>
  <c r="BS975"/>
  <c r="BW970"/>
  <c r="BS963"/>
  <c r="BW932"/>
  <c r="BS922"/>
  <c r="BS913"/>
  <c r="BW893"/>
  <c r="BS892"/>
  <c r="BS879"/>
  <c r="BS860"/>
  <c r="BW645"/>
  <c r="BW587"/>
  <c r="BW481"/>
  <c r="BS304"/>
  <c r="BS301"/>
  <c r="BW299"/>
  <c r="BS298"/>
  <c r="BW296"/>
  <c r="BS295"/>
  <c r="BW294"/>
  <c r="BS293"/>
  <c r="BW291"/>
  <c r="BS290"/>
  <c r="BS273"/>
  <c r="BW196"/>
  <c r="BS172"/>
  <c r="BW133"/>
  <c r="BW70"/>
  <c r="BW66"/>
  <c r="BW250"/>
  <c r="BW204"/>
  <c r="BW194"/>
  <c r="BW68"/>
  <c r="AJ40"/>
  <c r="AK40"/>
  <c r="BW847"/>
  <c r="BW814"/>
  <c r="BS645"/>
  <c r="BS299"/>
  <c r="BS296"/>
  <c r="BS294"/>
  <c r="BS291"/>
  <c r="BS250"/>
  <c r="BS204"/>
  <c r="BS196"/>
  <c r="BS194"/>
  <c r="BS70"/>
  <c r="BS68"/>
  <c r="BW991"/>
  <c r="BW946"/>
  <c r="BW929"/>
  <c r="BW910"/>
  <c r="BW905"/>
  <c r="BW862"/>
  <c r="BW807"/>
  <c r="BW639"/>
  <c r="BW601"/>
  <c r="BW566"/>
  <c r="BW545"/>
  <c r="BW519"/>
  <c r="BW516"/>
  <c r="BW508"/>
  <c r="BW436"/>
  <c r="BW410"/>
  <c r="BW321"/>
  <c r="BW318"/>
  <c r="BW307"/>
  <c r="BW226"/>
  <c r="BW224"/>
  <c r="BW149"/>
  <c r="BW102"/>
  <c r="BW927"/>
  <c r="BW918"/>
  <c r="BW916"/>
  <c r="BW909"/>
  <c r="BW797"/>
  <c r="BS995"/>
  <c r="BW992"/>
  <c r="BW990"/>
  <c r="BW989"/>
  <c r="BS989"/>
  <c r="BW982"/>
  <c r="BW979"/>
  <c r="BW959"/>
  <c r="BW956"/>
  <c r="BW935"/>
  <c r="BW930"/>
  <c r="BW928"/>
  <c r="BW924"/>
  <c r="BW919"/>
  <c r="BW917"/>
  <c r="BW887"/>
  <c r="BW877"/>
  <c r="BW840"/>
  <c r="BW826"/>
  <c r="BW622"/>
  <c r="BW607"/>
  <c r="BW599"/>
  <c r="BW528"/>
  <c r="BW525"/>
  <c r="BW493"/>
  <c r="BW352"/>
  <c r="BW348"/>
  <c r="BW114"/>
  <c r="BS916"/>
  <c r="BS909"/>
  <c r="BS905"/>
  <c r="BW899"/>
  <c r="BW895"/>
  <c r="BS895"/>
  <c r="BW875"/>
  <c r="BW861"/>
  <c r="BW858"/>
  <c r="BS840"/>
  <c r="BW824"/>
  <c r="BW820"/>
  <c r="BW816"/>
  <c r="BW812"/>
  <c r="BW682"/>
  <c r="BS607"/>
  <c r="BS599"/>
  <c r="BW557"/>
  <c r="BW538"/>
  <c r="BW488"/>
  <c r="BW312"/>
  <c r="BW302"/>
  <c r="BW222"/>
  <c r="BW174"/>
  <c r="BW168"/>
  <c r="BW119"/>
  <c r="BW117"/>
  <c r="BS321"/>
  <c r="BS318"/>
  <c r="BS312"/>
  <c r="BS307"/>
  <c r="BW288"/>
  <c r="BW286"/>
  <c r="BW283"/>
  <c r="BW261"/>
  <c r="BW242"/>
  <c r="BW239"/>
  <c r="BS288"/>
  <c r="BS286"/>
  <c r="BW282"/>
  <c r="BS261"/>
  <c r="BS242"/>
  <c r="BS226"/>
  <c r="BS224"/>
  <c r="BS174"/>
  <c r="BS168"/>
  <c r="BW131"/>
  <c r="BS119"/>
  <c r="BS117"/>
  <c r="BS116"/>
  <c r="BW1008"/>
  <c r="BW977"/>
  <c r="BW972"/>
  <c r="BW960"/>
  <c r="BW952"/>
  <c r="BW944"/>
  <c r="BW937"/>
  <c r="BW936"/>
  <c r="BW933"/>
  <c r="BW923"/>
  <c r="BW906"/>
  <c r="BW890"/>
  <c r="BW876"/>
  <c r="BW589"/>
  <c r="BW576"/>
  <c r="BW573"/>
  <c r="BW1009"/>
  <c r="BW1006"/>
  <c r="BW1005"/>
  <c r="BW1003"/>
  <c r="BW1002"/>
  <c r="BW1001"/>
  <c r="BW1000"/>
  <c r="BW999"/>
  <c r="BW993"/>
  <c r="BW986"/>
  <c r="BW985"/>
  <c r="BS982"/>
  <c r="BS979"/>
  <c r="BW969"/>
  <c r="BW968"/>
  <c r="BS967"/>
  <c r="BW965"/>
  <c r="BS959"/>
  <c r="BS956"/>
  <c r="BS954"/>
  <c r="BW953"/>
  <c r="BS948"/>
  <c r="BS946"/>
  <c r="BW940"/>
  <c r="BS935"/>
  <c r="BW911"/>
  <c r="BW900"/>
  <c r="BW880"/>
  <c r="BS875"/>
  <c r="BW874"/>
  <c r="BW873"/>
  <c r="BW872"/>
  <c r="BW871"/>
  <c r="BW870"/>
  <c r="BW805"/>
  <c r="BW799"/>
  <c r="BW617"/>
  <c r="BW613"/>
  <c r="BW595"/>
  <c r="BW569"/>
  <c r="BW554"/>
  <c r="BW315"/>
  <c r="BW309"/>
  <c r="BW280"/>
  <c r="BW278"/>
  <c r="BW267"/>
  <c r="BW248"/>
  <c r="BW220"/>
  <c r="BW214"/>
  <c r="BW212"/>
  <c r="BW210"/>
  <c r="BW208"/>
  <c r="BW184"/>
  <c r="BW166"/>
  <c r="BW121"/>
  <c r="BW61"/>
  <c r="BS613"/>
  <c r="BS595"/>
  <c r="BS474"/>
  <c r="BW331"/>
  <c r="BW327"/>
  <c r="BW325"/>
  <c r="BW323"/>
  <c r="BW281"/>
  <c r="BW279"/>
  <c r="BW277"/>
  <c r="BW255"/>
  <c r="BW135"/>
  <c r="BW123"/>
  <c r="BW100"/>
  <c r="BW84"/>
  <c r="BW78"/>
  <c r="BW63"/>
  <c r="BS331"/>
  <c r="BS327"/>
  <c r="BS325"/>
  <c r="BS323"/>
  <c r="BS315"/>
  <c r="BS309"/>
  <c r="BS277"/>
  <c r="BS267"/>
  <c r="BS255"/>
  <c r="BS248"/>
  <c r="BS230"/>
  <c r="BS220"/>
  <c r="BS214"/>
  <c r="BS212"/>
  <c r="BS210"/>
  <c r="BS208"/>
  <c r="BS184"/>
  <c r="BS166"/>
  <c r="BW125"/>
  <c r="BW110"/>
  <c r="BW108"/>
  <c r="BW106"/>
  <c r="BW55"/>
  <c r="BW53"/>
  <c r="BW51"/>
  <c r="BW38"/>
  <c r="BS131"/>
  <c r="BS123"/>
  <c r="BS110"/>
  <c r="BS108"/>
  <c r="BS106"/>
  <c r="BS84"/>
  <c r="BS78"/>
  <c r="BS63"/>
  <c r="BS55"/>
  <c r="BS53"/>
  <c r="BS38"/>
  <c r="BW1004"/>
  <c r="BW980"/>
  <c r="BW957"/>
  <c r="BW954"/>
  <c r="BW948"/>
  <c r="BW920"/>
  <c r="BW914"/>
  <c r="BW903"/>
  <c r="BW857"/>
  <c r="BW854"/>
  <c r="BW853"/>
  <c r="BW850"/>
  <c r="BW849"/>
  <c r="BW846"/>
  <c r="BW845"/>
  <c r="BW836"/>
  <c r="BW835"/>
  <c r="BW832"/>
  <c r="BW831"/>
  <c r="BW828"/>
  <c r="BW808"/>
  <c r="BW795"/>
  <c r="BW788"/>
  <c r="BW784"/>
  <c r="BW783"/>
  <c r="BW781"/>
  <c r="BW778"/>
  <c r="BW777"/>
  <c r="BW774"/>
  <c r="BW773"/>
  <c r="BW770"/>
  <c r="BW769"/>
  <c r="BW766"/>
  <c r="BW765"/>
  <c r="BW762"/>
  <c r="BW761"/>
  <c r="BW758"/>
  <c r="BW757"/>
  <c r="BW754"/>
  <c r="BW753"/>
  <c r="BW750"/>
  <c r="BW748"/>
  <c r="BW747"/>
  <c r="BW744"/>
  <c r="BW743"/>
  <c r="BW740"/>
  <c r="BW739"/>
  <c r="BW736"/>
  <c r="BW735"/>
  <c r="BW732"/>
  <c r="BW731"/>
  <c r="BW728"/>
  <c r="BW727"/>
  <c r="BW724"/>
  <c r="BW723"/>
  <c r="BW720"/>
  <c r="BW719"/>
  <c r="BW716"/>
  <c r="BW714"/>
  <c r="BW713"/>
  <c r="BW710"/>
  <c r="BW709"/>
  <c r="BW706"/>
  <c r="BW705"/>
  <c r="BW702"/>
  <c r="BW701"/>
  <c r="BW698"/>
  <c r="BW697"/>
  <c r="BW694"/>
  <c r="BW693"/>
  <c r="BW690"/>
  <c r="BW689"/>
  <c r="BW686"/>
  <c r="BW685"/>
  <c r="BW680"/>
  <c r="BW679"/>
  <c r="BW676"/>
  <c r="BW675"/>
  <c r="BW672"/>
  <c r="BW671"/>
  <c r="BW668"/>
  <c r="BW667"/>
  <c r="BW664"/>
  <c r="BW662"/>
  <c r="BW660"/>
  <c r="BW659"/>
  <c r="BW656"/>
  <c r="BW655"/>
  <c r="BW652"/>
  <c r="BW651"/>
  <c r="BW646"/>
  <c r="BW643"/>
  <c r="BW637"/>
  <c r="BW629"/>
  <c r="BW624"/>
  <c r="BW621"/>
  <c r="BW608"/>
  <c r="BW605"/>
  <c r="BW597"/>
  <c r="BW532"/>
  <c r="BW531"/>
  <c r="BW1007"/>
  <c r="BW996"/>
  <c r="BW987"/>
  <c r="BS985"/>
  <c r="BW973"/>
  <c r="BS972"/>
  <c r="BW964"/>
  <c r="BS952"/>
  <c r="BW941"/>
  <c r="BS940"/>
  <c r="BW902"/>
  <c r="BS902"/>
  <c r="BW868"/>
  <c r="BW867"/>
  <c r="BW866"/>
  <c r="BW863"/>
  <c r="BW856"/>
  <c r="BW855"/>
  <c r="BW852"/>
  <c r="BW851"/>
  <c r="BW844"/>
  <c r="BW837"/>
  <c r="BW834"/>
  <c r="BW833"/>
  <c r="BW830"/>
  <c r="BW829"/>
  <c r="BW806"/>
  <c r="BW794"/>
  <c r="BW792"/>
  <c r="BW790"/>
  <c r="BW789"/>
  <c r="BW780"/>
  <c r="BW779"/>
  <c r="BW776"/>
  <c r="BW775"/>
  <c r="BW772"/>
  <c r="BW771"/>
  <c r="BW768"/>
  <c r="BW767"/>
  <c r="BW764"/>
  <c r="BW763"/>
  <c r="BW760"/>
  <c r="BW759"/>
  <c r="BW756"/>
  <c r="BW755"/>
  <c r="BW752"/>
  <c r="BW751"/>
  <c r="BW746"/>
  <c r="BW745"/>
  <c r="BW742"/>
  <c r="BW741"/>
  <c r="BW738"/>
  <c r="BW737"/>
  <c r="BW734"/>
  <c r="BW733"/>
  <c r="BW730"/>
  <c r="BW729"/>
  <c r="BW726"/>
  <c r="BW725"/>
  <c r="BW722"/>
  <c r="BW721"/>
  <c r="BW718"/>
  <c r="BW717"/>
  <c r="BW712"/>
  <c r="BW711"/>
  <c r="BW708"/>
  <c r="BW707"/>
  <c r="BW704"/>
  <c r="BW703"/>
  <c r="BW700"/>
  <c r="BW699"/>
  <c r="BW696"/>
  <c r="BW695"/>
  <c r="BW692"/>
  <c r="BW691"/>
  <c r="BW688"/>
  <c r="BW687"/>
  <c r="BW684"/>
  <c r="BW683"/>
  <c r="BW681"/>
  <c r="BW678"/>
  <c r="BW677"/>
  <c r="BW674"/>
  <c r="BW673"/>
  <c r="BW670"/>
  <c r="BW669"/>
  <c r="BW666"/>
  <c r="BW665"/>
  <c r="BW658"/>
  <c r="BW657"/>
  <c r="BW654"/>
  <c r="BW653"/>
  <c r="BW650"/>
  <c r="BW641"/>
  <c r="BW634"/>
  <c r="BW631"/>
  <c r="BW630"/>
  <c r="BW626"/>
  <c r="BW618"/>
  <c r="BW614"/>
  <c r="BW611"/>
  <c r="BW602"/>
  <c r="BW582"/>
  <c r="BW579"/>
  <c r="BW564"/>
  <c r="BW563"/>
  <c r="BW560"/>
  <c r="BW559"/>
  <c r="BW556"/>
  <c r="BW553"/>
  <c r="BW550"/>
  <c r="BW549"/>
  <c r="BW522"/>
  <c r="BW521"/>
  <c r="BW518"/>
  <c r="BW514"/>
  <c r="BW506"/>
  <c r="BW502"/>
  <c r="BW501"/>
  <c r="BW498"/>
  <c r="BW497"/>
  <c r="BW490"/>
  <c r="BW487"/>
  <c r="BW484"/>
  <c r="BW480"/>
  <c r="BW468"/>
  <c r="BW464"/>
  <c r="BW460"/>
  <c r="BW452"/>
  <c r="BW451"/>
  <c r="BW448"/>
  <c r="BW447"/>
  <c r="BW444"/>
  <c r="BW443"/>
  <c r="BW440"/>
  <c r="BW439"/>
  <c r="BW434"/>
  <c r="BW433"/>
  <c r="BW430"/>
  <c r="BW429"/>
  <c r="BW426"/>
  <c r="BW425"/>
  <c r="BW420"/>
  <c r="BW419"/>
  <c r="BW416"/>
  <c r="BW415"/>
  <c r="BW412"/>
  <c r="BW411"/>
  <c r="BW408"/>
  <c r="BW407"/>
  <c r="BW404"/>
  <c r="BW403"/>
  <c r="BW400"/>
  <c r="BW399"/>
  <c r="BW396"/>
  <c r="BW395"/>
  <c r="BW392"/>
  <c r="BW391"/>
  <c r="BW388"/>
  <c r="BW387"/>
  <c r="BW382"/>
  <c r="BW381"/>
  <c r="BW378"/>
  <c r="BW377"/>
  <c r="BW374"/>
  <c r="BW373"/>
  <c r="BW275"/>
  <c r="BW274"/>
  <c r="BW263"/>
  <c r="BW262"/>
  <c r="BW257"/>
  <c r="BW246"/>
  <c r="BW244"/>
  <c r="BW241"/>
  <c r="BW238"/>
  <c r="BW236"/>
  <c r="BW234"/>
  <c r="BW232"/>
  <c r="BW229"/>
  <c r="BW225"/>
  <c r="BW223"/>
  <c r="BW216"/>
  <c r="BW182"/>
  <c r="BW163"/>
  <c r="BW147"/>
  <c r="BW145"/>
  <c r="BW143"/>
  <c r="BW141"/>
  <c r="BW139"/>
  <c r="BW127"/>
  <c r="BW98"/>
  <c r="BW96"/>
  <c r="BW94"/>
  <c r="BW92"/>
  <c r="BW90"/>
  <c r="BW88"/>
  <c r="BW77"/>
  <c r="BW57"/>
  <c r="BW30"/>
  <c r="BW24"/>
  <c r="BS844"/>
  <c r="BS828"/>
  <c r="BW825"/>
  <c r="BW823"/>
  <c r="BW821"/>
  <c r="BW819"/>
  <c r="BW817"/>
  <c r="BW815"/>
  <c r="BW813"/>
  <c r="BW811"/>
  <c r="BW804"/>
  <c r="BW802"/>
  <c r="BW800"/>
  <c r="BW798"/>
  <c r="BW793"/>
  <c r="BW791"/>
  <c r="BW787"/>
  <c r="BW785"/>
  <c r="BW749"/>
  <c r="BW715"/>
  <c r="BW663"/>
  <c r="BW661"/>
  <c r="BS650"/>
  <c r="BW628"/>
  <c r="BW620"/>
  <c r="BW616"/>
  <c r="BW610"/>
  <c r="BW604"/>
  <c r="BW600"/>
  <c r="BW593"/>
  <c r="BW590"/>
  <c r="BW585"/>
  <c r="BW578"/>
  <c r="BW575"/>
  <c r="BW572"/>
  <c r="BW571"/>
  <c r="BW568"/>
  <c r="BW565"/>
  <c r="BW562"/>
  <c r="BW561"/>
  <c r="BW548"/>
  <c r="BW547"/>
  <c r="BW544"/>
  <c r="BW543"/>
  <c r="BW540"/>
  <c r="BW537"/>
  <c r="BW534"/>
  <c r="BW533"/>
  <c r="BW530"/>
  <c r="BW527"/>
  <c r="BW524"/>
  <c r="BW523"/>
  <c r="BW510"/>
  <c r="BW507"/>
  <c r="BW503"/>
  <c r="BW500"/>
  <c r="BW499"/>
  <c r="BW496"/>
  <c r="BW495"/>
  <c r="BW492"/>
  <c r="BW491"/>
  <c r="BW486"/>
  <c r="BW478"/>
  <c r="BW462"/>
  <c r="BW458"/>
  <c r="BW454"/>
  <c r="BW453"/>
  <c r="BW450"/>
  <c r="BW449"/>
  <c r="BW446"/>
  <c r="BW445"/>
  <c r="BW442"/>
  <c r="BW441"/>
  <c r="BW438"/>
  <c r="BW437"/>
  <c r="BW435"/>
  <c r="BW432"/>
  <c r="BW431"/>
  <c r="BW428"/>
  <c r="BW427"/>
  <c r="BW424"/>
  <c r="BW423"/>
  <c r="BW421"/>
  <c r="BW418"/>
  <c r="BW417"/>
  <c r="BW414"/>
  <c r="BW413"/>
  <c r="BW406"/>
  <c r="BW405"/>
  <c r="BW402"/>
  <c r="BW401"/>
  <c r="BW398"/>
  <c r="BW397"/>
  <c r="BW394"/>
  <c r="BW393"/>
  <c r="BW390"/>
  <c r="BW389"/>
  <c r="BW386"/>
  <c r="BW385"/>
  <c r="BW383"/>
  <c r="BW380"/>
  <c r="BW379"/>
  <c r="BW376"/>
  <c r="BW375"/>
  <c r="BW372"/>
  <c r="BW371"/>
  <c r="BW369"/>
  <c r="BW366"/>
  <c r="BW365"/>
  <c r="BW362"/>
  <c r="BW361"/>
  <c r="BW358"/>
  <c r="BW357"/>
  <c r="BW354"/>
  <c r="BW353"/>
  <c r="BW351"/>
  <c r="BW346"/>
  <c r="BW345"/>
  <c r="BW344"/>
  <c r="BW343"/>
  <c r="BW342"/>
  <c r="BW341"/>
  <c r="BW340"/>
  <c r="BW339"/>
  <c r="BW338"/>
  <c r="BW337"/>
  <c r="BW336"/>
  <c r="BW335"/>
  <c r="BW334"/>
  <c r="BW333"/>
  <c r="BW329"/>
  <c r="BW328"/>
  <c r="BW326"/>
  <c r="BW324"/>
  <c r="BW322"/>
  <c r="BW319"/>
  <c r="BW316"/>
  <c r="BW313"/>
  <c r="BW311"/>
  <c r="BW308"/>
  <c r="BW305"/>
  <c r="BW596"/>
  <c r="BW592"/>
  <c r="BW588"/>
  <c r="BW586"/>
  <c r="BW584"/>
  <c r="BW583"/>
  <c r="BS582"/>
  <c r="BS578"/>
  <c r="BS568"/>
  <c r="BS556"/>
  <c r="BS540"/>
  <c r="BS530"/>
  <c r="BS518"/>
  <c r="BW515"/>
  <c r="BW513"/>
  <c r="BW511"/>
  <c r="BS510"/>
  <c r="BS506"/>
  <c r="BS490"/>
  <c r="BS478"/>
  <c r="BW476"/>
  <c r="BS468"/>
  <c r="BW466"/>
  <c r="BS458"/>
  <c r="BW456"/>
  <c r="BW409"/>
  <c r="BW368"/>
  <c r="BW367"/>
  <c r="BW364"/>
  <c r="BW363"/>
  <c r="BW360"/>
  <c r="BW359"/>
  <c r="BW356"/>
  <c r="BW355"/>
  <c r="BW350"/>
  <c r="BW349"/>
  <c r="BW347"/>
  <c r="BS302"/>
  <c r="BW287"/>
  <c r="BW285"/>
  <c r="BW271"/>
  <c r="BW270"/>
  <c r="BW268"/>
  <c r="BW259"/>
  <c r="BW258"/>
  <c r="BW253"/>
  <c r="BW249"/>
  <c r="BW104"/>
  <c r="BS333"/>
  <c r="BS328"/>
  <c r="BS326"/>
  <c r="BS324"/>
  <c r="BS322"/>
  <c r="BS319"/>
  <c r="BS316"/>
  <c r="BS313"/>
  <c r="BS311"/>
  <c r="BS308"/>
  <c r="BS287"/>
  <c r="BS285"/>
  <c r="BS275"/>
  <c r="BS271"/>
  <c r="BW266"/>
  <c r="BW264"/>
  <c r="BS263"/>
  <c r="BW260"/>
  <c r="BS259"/>
  <c r="BS257"/>
  <c r="BW254"/>
  <c r="BS253"/>
  <c r="BS246"/>
  <c r="BW245"/>
  <c r="BS244"/>
  <c r="BS238"/>
  <c r="BW237"/>
  <c r="BW206"/>
  <c r="BW200"/>
  <c r="BW192"/>
  <c r="BW190"/>
  <c r="BW188"/>
  <c r="BW186"/>
  <c r="BW180"/>
  <c r="BW178"/>
  <c r="BW151"/>
  <c r="BW129"/>
  <c r="BW112"/>
  <c r="BW86"/>
  <c r="BW83"/>
  <c r="BW49"/>
  <c r="BW47"/>
  <c r="BW45"/>
  <c r="BW42"/>
  <c r="BW40"/>
  <c r="BS236"/>
  <c r="BW235"/>
  <c r="BS234"/>
  <c r="BW233"/>
  <c r="BS232"/>
  <c r="BW227"/>
  <c r="BS222"/>
  <c r="BS216"/>
  <c r="BS200"/>
  <c r="BS192"/>
  <c r="BS190"/>
  <c r="BS188"/>
  <c r="BS186"/>
  <c r="BS180"/>
  <c r="BS178"/>
  <c r="BS163"/>
  <c r="BS151"/>
  <c r="BS147"/>
  <c r="BS145"/>
  <c r="BS143"/>
  <c r="BS141"/>
  <c r="BS139"/>
  <c r="BS98"/>
  <c r="BS96"/>
  <c r="BS94"/>
  <c r="BS92"/>
  <c r="BS90"/>
  <c r="BW89"/>
  <c r="BS88"/>
  <c r="BW82"/>
  <c r="BW80"/>
  <c r="BW76"/>
  <c r="BW74"/>
  <c r="BW72"/>
  <c r="BW71"/>
  <c r="BW69"/>
  <c r="BW67"/>
  <c r="BW59"/>
  <c r="BS83"/>
  <c r="BS82"/>
  <c r="BW81"/>
  <c r="BS80"/>
  <c r="BS76"/>
  <c r="BW75"/>
  <c r="BS74"/>
  <c r="BW73"/>
  <c r="BW65"/>
  <c r="BS57"/>
  <c r="BS49"/>
  <c r="BS47"/>
  <c r="BS45"/>
  <c r="BS44"/>
  <c r="BS42"/>
  <c r="BS849"/>
  <c r="BS841"/>
  <c r="BS811"/>
  <c r="BS796"/>
  <c r="BS782"/>
  <c r="BS648"/>
  <c r="BW642"/>
  <c r="BW640"/>
  <c r="BW638"/>
  <c r="BW636"/>
  <c r="BS575"/>
  <c r="BS571"/>
  <c r="BS559"/>
  <c r="BS553"/>
  <c r="BS547"/>
  <c r="BS543"/>
  <c r="BS537"/>
  <c r="BS527"/>
  <c r="BS521"/>
  <c r="BS504"/>
  <c r="BS495"/>
  <c r="BW485"/>
  <c r="BW469"/>
  <c r="BW463"/>
  <c r="BW459"/>
  <c r="BS636"/>
  <c r="BS628"/>
  <c r="BS624"/>
  <c r="BS620"/>
  <c r="BS616"/>
  <c r="BS610"/>
  <c r="BS604"/>
  <c r="BS592"/>
  <c r="BW483"/>
  <c r="BW479"/>
  <c r="BW465"/>
  <c r="BW461"/>
  <c r="BW455"/>
  <c r="BS483"/>
  <c r="BS472"/>
  <c r="BS470"/>
  <c r="BS305"/>
  <c r="BW219"/>
  <c r="BW217"/>
  <c r="BW191"/>
  <c r="BW189"/>
  <c r="BW185"/>
  <c r="BW181"/>
  <c r="BW179"/>
  <c r="BW177"/>
  <c r="BW175"/>
  <c r="BW171"/>
  <c r="BW169"/>
  <c r="BW167"/>
  <c r="BW161"/>
  <c r="BW158"/>
  <c r="BS274"/>
  <c r="BS270"/>
  <c r="BS268"/>
  <c r="BS266"/>
  <c r="BS264"/>
  <c r="BS262"/>
  <c r="BS260"/>
  <c r="BS254"/>
  <c r="BS249"/>
  <c r="BS245"/>
  <c r="BS241"/>
  <c r="BS237"/>
  <c r="BS235"/>
  <c r="BS233"/>
  <c r="BS229"/>
  <c r="BS225"/>
  <c r="BS223"/>
  <c r="BW213"/>
  <c r="BW211"/>
  <c r="BW209"/>
  <c r="BW205"/>
  <c r="BW203"/>
  <c r="BW201"/>
  <c r="BW199"/>
  <c r="BW197"/>
  <c r="BW195"/>
  <c r="BS219"/>
  <c r="BS217"/>
  <c r="BS213"/>
  <c r="BS211"/>
  <c r="BS209"/>
  <c r="BS205"/>
  <c r="BS203"/>
  <c r="BS201"/>
  <c r="BS199"/>
  <c r="BS197"/>
  <c r="BS195"/>
  <c r="BS191"/>
  <c r="BS189"/>
  <c r="BS179"/>
  <c r="BS177"/>
  <c r="BS175"/>
  <c r="BS171"/>
  <c r="BS167"/>
  <c r="BS164"/>
  <c r="BS162"/>
  <c r="BS161"/>
  <c r="BW154"/>
  <c r="BW128"/>
  <c r="BW124"/>
  <c r="BW118"/>
  <c r="BW115"/>
  <c r="BW111"/>
  <c r="BW148"/>
  <c r="BW146"/>
  <c r="BW144"/>
  <c r="BW142"/>
  <c r="BW140"/>
  <c r="BW134"/>
  <c r="BW132"/>
  <c r="BW130"/>
  <c r="BW126"/>
  <c r="BW122"/>
  <c r="BW109"/>
  <c r="BW107"/>
  <c r="BW105"/>
  <c r="BW101"/>
  <c r="BS158"/>
  <c r="BS157"/>
  <c r="BS155"/>
  <c r="BS153"/>
  <c r="BS146"/>
  <c r="BS144"/>
  <c r="BS142"/>
  <c r="BS140"/>
  <c r="BS134"/>
  <c r="BS132"/>
  <c r="BS130"/>
  <c r="BS122"/>
  <c r="BS118"/>
  <c r="BW113"/>
  <c r="BW103"/>
  <c r="BW99"/>
  <c r="BW97"/>
  <c r="BW95"/>
  <c r="BW93"/>
  <c r="BW91"/>
  <c r="BS115"/>
  <c r="BS113"/>
  <c r="BS111"/>
  <c r="BS109"/>
  <c r="BS107"/>
  <c r="BS103"/>
  <c r="BS99"/>
  <c r="BS97"/>
  <c r="BS95"/>
  <c r="BS93"/>
  <c r="BS91"/>
  <c r="BS89"/>
  <c r="BS86"/>
  <c r="BS81"/>
  <c r="BS75"/>
  <c r="BS73"/>
  <c r="BS71"/>
  <c r="BS69"/>
  <c r="BS67"/>
  <c r="BW54"/>
  <c r="BW52"/>
  <c r="BW62"/>
  <c r="BW60"/>
  <c r="BW50"/>
  <c r="BW48"/>
  <c r="BW46"/>
  <c r="BW43"/>
  <c r="BW41"/>
  <c r="BW35"/>
  <c r="BW33"/>
  <c r="BW31"/>
  <c r="BS64"/>
  <c r="BS62"/>
  <c r="BS60"/>
  <c r="BS54"/>
  <c r="BS52"/>
  <c r="BS50"/>
  <c r="BS48"/>
  <c r="BS46"/>
  <c r="BW39"/>
  <c r="BW37"/>
  <c r="BW29"/>
  <c r="BW27"/>
  <c r="BW21"/>
  <c r="BW19"/>
  <c r="BW17"/>
  <c r="BS43"/>
  <c r="BS41"/>
  <c r="BS39"/>
  <c r="BS37"/>
  <c r="BS33"/>
  <c r="BS31"/>
  <c r="BS27"/>
  <c r="BS26"/>
  <c r="BS21"/>
  <c r="BS19"/>
  <c r="BS17"/>
  <c r="N282" i="13"/>
  <c r="O282"/>
  <c r="Q282"/>
  <c r="R282"/>
  <c r="M282"/>
  <c r="K282"/>
  <c r="J282"/>
  <c r="I282"/>
  <c r="X283" i="10"/>
  <c r="Y284"/>
  <c r="Z284"/>
  <c r="AA284"/>
  <c r="AB284"/>
  <c r="AC284"/>
  <c r="AD284"/>
  <c r="AE284"/>
  <c r="AF284"/>
  <c r="AG284"/>
  <c r="AH284"/>
  <c r="AI284"/>
  <c r="AY284" s="1"/>
  <c r="BW284" s="1"/>
  <c r="AL284"/>
  <c r="W284"/>
  <c r="I284"/>
  <c r="J284"/>
  <c r="K284"/>
  <c r="L284"/>
  <c r="M284"/>
  <c r="N284"/>
  <c r="O284"/>
  <c r="P284"/>
  <c r="Q284"/>
  <c r="R284"/>
  <c r="S284"/>
  <c r="T284"/>
  <c r="U284"/>
  <c r="H283"/>
  <c r="C283"/>
  <c r="L806" i="13" l="1"/>
  <c r="P806" s="1"/>
  <c r="CA809" i="10"/>
  <c r="CC809" s="1"/>
  <c r="G40"/>
  <c r="CA40" s="1"/>
  <c r="CC40" s="1"/>
  <c r="AT284"/>
  <c r="BR284" s="1"/>
  <c r="AS284"/>
  <c r="BQ284" s="1"/>
  <c r="AR284"/>
  <c r="BP284" s="1"/>
  <c r="AQ284"/>
  <c r="BO284" s="1"/>
  <c r="AP284"/>
  <c r="BN284" s="1"/>
  <c r="AO284"/>
  <c r="BM284" s="1"/>
  <c r="AX284"/>
  <c r="BV284" s="1"/>
  <c r="AW284"/>
  <c r="BU284" s="1"/>
  <c r="AV284"/>
  <c r="BT284" s="1"/>
  <c r="AN284"/>
  <c r="BL284" s="1"/>
  <c r="AJ283"/>
  <c r="AU283"/>
  <c r="BS283" s="1"/>
  <c r="AK283"/>
  <c r="M148" i="13"/>
  <c r="N148"/>
  <c r="O148"/>
  <c r="Q148"/>
  <c r="R148"/>
  <c r="K148"/>
  <c r="J148"/>
  <c r="I148"/>
  <c r="Y150" i="10"/>
  <c r="Z150"/>
  <c r="AA150"/>
  <c r="AB150"/>
  <c r="AC150"/>
  <c r="AD150"/>
  <c r="AE150"/>
  <c r="AF150"/>
  <c r="AG150"/>
  <c r="AH150"/>
  <c r="AI150"/>
  <c r="AY150" s="1"/>
  <c r="BW150" s="1"/>
  <c r="AL150"/>
  <c r="AM150"/>
  <c r="W150"/>
  <c r="T150"/>
  <c r="J150"/>
  <c r="I150"/>
  <c r="K150"/>
  <c r="AO150" s="1"/>
  <c r="BM150" s="1"/>
  <c r="L150"/>
  <c r="M150"/>
  <c r="N150"/>
  <c r="O150"/>
  <c r="P150"/>
  <c r="Q150"/>
  <c r="R150"/>
  <c r="S150"/>
  <c r="X149"/>
  <c r="U149"/>
  <c r="H149"/>
  <c r="AB134"/>
  <c r="AB138" s="1"/>
  <c r="AW138" s="1"/>
  <c r="BU138" s="1"/>
  <c r="AM138"/>
  <c r="H134"/>
  <c r="X135"/>
  <c r="H135"/>
  <c r="AV841"/>
  <c r="BT841" s="1"/>
  <c r="S841"/>
  <c r="AS841" s="1"/>
  <c r="BQ841" s="1"/>
  <c r="BG15"/>
  <c r="BK15"/>
  <c r="AU149" l="1"/>
  <c r="BS149" s="1"/>
  <c r="AS150"/>
  <c r="BQ150" s="1"/>
  <c r="AR150"/>
  <c r="BP150" s="1"/>
  <c r="AQ150"/>
  <c r="BO150" s="1"/>
  <c r="AP150"/>
  <c r="BN150" s="1"/>
  <c r="AX150"/>
  <c r="BV150" s="1"/>
  <c r="AW150"/>
  <c r="BU150" s="1"/>
  <c r="AV150"/>
  <c r="BT150" s="1"/>
  <c r="AK149"/>
  <c r="AT149"/>
  <c r="BR149" s="1"/>
  <c r="AN150"/>
  <c r="BL150" s="1"/>
  <c r="AK135"/>
  <c r="AU135"/>
  <c r="BS135" s="1"/>
  <c r="AK134"/>
  <c r="AW134"/>
  <c r="BU134" s="1"/>
  <c r="AJ134"/>
  <c r="AJ135"/>
  <c r="G283"/>
  <c r="CA283" s="1"/>
  <c r="CC283" s="1"/>
  <c r="AJ149"/>
  <c r="G149" s="1"/>
  <c r="I83"/>
  <c r="AN83" s="1"/>
  <c r="BL83" s="1"/>
  <c r="L147" i="13" l="1"/>
  <c r="P147" s="1"/>
  <c r="CA149" i="10"/>
  <c r="CC149" s="1"/>
  <c r="G135"/>
  <c r="G134"/>
  <c r="BY283"/>
  <c r="L281" i="13"/>
  <c r="P281" s="1"/>
  <c r="BZ283" i="10"/>
  <c r="Y839"/>
  <c r="Z839"/>
  <c r="AA839"/>
  <c r="AB839"/>
  <c r="AC839"/>
  <c r="AD839"/>
  <c r="AE839"/>
  <c r="AF839"/>
  <c r="AG839"/>
  <c r="AH839"/>
  <c r="AI839"/>
  <c r="AY839" s="1"/>
  <c r="BW839" s="1"/>
  <c r="AL839"/>
  <c r="W839"/>
  <c r="U839"/>
  <c r="T839"/>
  <c r="I839"/>
  <c r="AN839" s="1"/>
  <c r="BL839" s="1"/>
  <c r="J839"/>
  <c r="K839"/>
  <c r="L839"/>
  <c r="M839"/>
  <c r="N839"/>
  <c r="O839"/>
  <c r="P839"/>
  <c r="Q839"/>
  <c r="R839"/>
  <c r="S839"/>
  <c r="X838"/>
  <c r="H838"/>
  <c r="M836" i="13"/>
  <c r="N836"/>
  <c r="O836"/>
  <c r="Q836"/>
  <c r="R836"/>
  <c r="K836"/>
  <c r="J836"/>
  <c r="I836"/>
  <c r="AN838" i="10" s="1"/>
  <c r="BL838" s="1"/>
  <c r="H158"/>
  <c r="M328" i="13"/>
  <c r="N328"/>
  <c r="O328"/>
  <c r="Q328"/>
  <c r="R328"/>
  <c r="K328"/>
  <c r="J328"/>
  <c r="I328"/>
  <c r="W330" i="10"/>
  <c r="Y330"/>
  <c r="Z330"/>
  <c r="AA330"/>
  <c r="AB330"/>
  <c r="AC330"/>
  <c r="AD330"/>
  <c r="AE330"/>
  <c r="AF330"/>
  <c r="AG330"/>
  <c r="AH330"/>
  <c r="AI330"/>
  <c r="AY330" s="1"/>
  <c r="BW330" s="1"/>
  <c r="AL330"/>
  <c r="U330"/>
  <c r="T330"/>
  <c r="I330"/>
  <c r="J330"/>
  <c r="K330"/>
  <c r="L330"/>
  <c r="M330"/>
  <c r="N330"/>
  <c r="O330"/>
  <c r="P330"/>
  <c r="Q330"/>
  <c r="R330"/>
  <c r="S330"/>
  <c r="H329"/>
  <c r="H133"/>
  <c r="U785"/>
  <c r="AT785" s="1"/>
  <c r="BR785" s="1"/>
  <c r="L133" i="13" l="1"/>
  <c r="P133" s="1"/>
  <c r="CA135" i="10"/>
  <c r="CC135" s="1"/>
  <c r="AS330"/>
  <c r="BQ330" s="1"/>
  <c r="AR330"/>
  <c r="BP330" s="1"/>
  <c r="AQ330"/>
  <c r="BO330" s="1"/>
  <c r="AP330"/>
  <c r="BN330" s="1"/>
  <c r="AO330"/>
  <c r="BM330" s="1"/>
  <c r="AT330"/>
  <c r="BR330" s="1"/>
  <c r="L132" i="13"/>
  <c r="P132" s="1"/>
  <c r="CA134" i="10"/>
  <c r="CC134" s="1"/>
  <c r="AU133"/>
  <c r="BS133" s="1"/>
  <c r="AU329"/>
  <c r="BS329" s="1"/>
  <c r="AU838"/>
  <c r="BS838" s="1"/>
  <c r="AS839"/>
  <c r="BQ839" s="1"/>
  <c r="AR839"/>
  <c r="BP839" s="1"/>
  <c r="AQ839"/>
  <c r="BO839" s="1"/>
  <c r="AP839"/>
  <c r="BN839" s="1"/>
  <c r="AO839"/>
  <c r="BM839" s="1"/>
  <c r="AT839"/>
  <c r="BR839" s="1"/>
  <c r="AX839"/>
  <c r="BV839" s="1"/>
  <c r="AW839"/>
  <c r="BU839" s="1"/>
  <c r="AV839"/>
  <c r="BT839" s="1"/>
  <c r="AN330"/>
  <c r="BL330" s="1"/>
  <c r="AX330"/>
  <c r="BV330" s="1"/>
  <c r="AW330"/>
  <c r="BU330" s="1"/>
  <c r="AV330"/>
  <c r="BT330" s="1"/>
  <c r="AJ838"/>
  <c r="AK838"/>
  <c r="T457"/>
  <c r="U661"/>
  <c r="AT661" l="1"/>
  <c r="BR661" s="1"/>
  <c r="AJ661"/>
  <c r="G838"/>
  <c r="G158"/>
  <c r="CA158" s="1"/>
  <c r="CC158" s="1"/>
  <c r="G329"/>
  <c r="G133"/>
  <c r="AI58"/>
  <c r="AY58" s="1"/>
  <c r="BW58" s="1"/>
  <c r="AI173"/>
  <c r="AY173" s="1"/>
  <c r="BW173" s="1"/>
  <c r="K58"/>
  <c r="AO58" s="1"/>
  <c r="BM58" s="1"/>
  <c r="I58"/>
  <c r="AN58" s="1"/>
  <c r="BL58" s="1"/>
  <c r="I56"/>
  <c r="AN56" s="1"/>
  <c r="BL56" s="1"/>
  <c r="Q58"/>
  <c r="Q138" s="1"/>
  <c r="AR138" s="1"/>
  <c r="BP138" s="1"/>
  <c r="N58"/>
  <c r="R58"/>
  <c r="L327" i="13" l="1"/>
  <c r="P327" s="1"/>
  <c r="CA329" i="10"/>
  <c r="CC329" s="1"/>
  <c r="L835" i="13"/>
  <c r="CA838" i="10"/>
  <c r="CC838" s="1"/>
  <c r="L131" i="13"/>
  <c r="P131" s="1"/>
  <c r="CA133" i="10"/>
  <c r="CC133" s="1"/>
  <c r="L156" i="13"/>
  <c r="BZ158" i="10"/>
  <c r="BY158"/>
  <c r="AR58"/>
  <c r="BP58" s="1"/>
  <c r="O58"/>
  <c r="AQ58" s="1"/>
  <c r="BO58" s="1"/>
  <c r="BY838"/>
  <c r="BZ838"/>
  <c r="S58"/>
  <c r="AS58" s="1"/>
  <c r="BQ58" s="1"/>
  <c r="X348"/>
  <c r="U348"/>
  <c r="AT348" s="1"/>
  <c r="BR348" s="1"/>
  <c r="H348"/>
  <c r="X352"/>
  <c r="U352"/>
  <c r="AT352" s="1"/>
  <c r="BR352" s="1"/>
  <c r="H352"/>
  <c r="X370"/>
  <c r="U370"/>
  <c r="AT370" s="1"/>
  <c r="BR370" s="1"/>
  <c r="H370"/>
  <c r="X384"/>
  <c r="U384"/>
  <c r="AT384" s="1"/>
  <c r="BR384" s="1"/>
  <c r="H384"/>
  <c r="X409"/>
  <c r="U409"/>
  <c r="AT409" s="1"/>
  <c r="BR409" s="1"/>
  <c r="H409"/>
  <c r="X410"/>
  <c r="U410"/>
  <c r="AT410" s="1"/>
  <c r="BR410" s="1"/>
  <c r="H410"/>
  <c r="X715"/>
  <c r="U715"/>
  <c r="AT715" s="1"/>
  <c r="BR715" s="1"/>
  <c r="H715"/>
  <c r="X436"/>
  <c r="U436"/>
  <c r="AT436" s="1"/>
  <c r="BR436" s="1"/>
  <c r="H436"/>
  <c r="X806"/>
  <c r="U806"/>
  <c r="AT806" s="1"/>
  <c r="BR806" s="1"/>
  <c r="H806"/>
  <c r="X805"/>
  <c r="U805"/>
  <c r="AT805" s="1"/>
  <c r="BR805" s="1"/>
  <c r="H805"/>
  <c r="X793"/>
  <c r="U793"/>
  <c r="AT793" s="1"/>
  <c r="BR793" s="1"/>
  <c r="H793"/>
  <c r="X791"/>
  <c r="U791"/>
  <c r="AT791" s="1"/>
  <c r="BR791" s="1"/>
  <c r="H791"/>
  <c r="X787"/>
  <c r="U787"/>
  <c r="AT787" s="1"/>
  <c r="BR787" s="1"/>
  <c r="H787"/>
  <c r="X785"/>
  <c r="AK785"/>
  <c r="H785"/>
  <c r="X749"/>
  <c r="U749"/>
  <c r="AT749" s="1"/>
  <c r="BR749" s="1"/>
  <c r="H749"/>
  <c r="X422"/>
  <c r="U422"/>
  <c r="AT422" s="1"/>
  <c r="BR422" s="1"/>
  <c r="H422"/>
  <c r="X682"/>
  <c r="U682"/>
  <c r="AT682" s="1"/>
  <c r="BR682" s="1"/>
  <c r="H682"/>
  <c r="X663"/>
  <c r="U663"/>
  <c r="H663"/>
  <c r="X661"/>
  <c r="AK661"/>
  <c r="H661"/>
  <c r="H58" l="1"/>
  <c r="AU663"/>
  <c r="BS663" s="1"/>
  <c r="AU422"/>
  <c r="BS422" s="1"/>
  <c r="AU661"/>
  <c r="BS661" s="1"/>
  <c r="AU682"/>
  <c r="BS682" s="1"/>
  <c r="AU749"/>
  <c r="BS749" s="1"/>
  <c r="AU787"/>
  <c r="BS787" s="1"/>
  <c r="AU793"/>
  <c r="BS793" s="1"/>
  <c r="AU806"/>
  <c r="BS806" s="1"/>
  <c r="AU715"/>
  <c r="BS715" s="1"/>
  <c r="AU409"/>
  <c r="BS409" s="1"/>
  <c r="AU370"/>
  <c r="BS370" s="1"/>
  <c r="AU348"/>
  <c r="BS348" s="1"/>
  <c r="AU785"/>
  <c r="BS785" s="1"/>
  <c r="AU791"/>
  <c r="BS791" s="1"/>
  <c r="AU805"/>
  <c r="BS805" s="1"/>
  <c r="AU436"/>
  <c r="BS436" s="1"/>
  <c r="AU410"/>
  <c r="BS410" s="1"/>
  <c r="AU384"/>
  <c r="BS384" s="1"/>
  <c r="AU352"/>
  <c r="BS352" s="1"/>
  <c r="AT663"/>
  <c r="BR663" s="1"/>
  <c r="U810"/>
  <c r="AK663"/>
  <c r="AK422"/>
  <c r="AK791"/>
  <c r="AK805"/>
  <c r="AJ436"/>
  <c r="AK410"/>
  <c r="AK384"/>
  <c r="AK352"/>
  <c r="AK682"/>
  <c r="AK749"/>
  <c r="AK787"/>
  <c r="AK793"/>
  <c r="AK806"/>
  <c r="AK715"/>
  <c r="AK409"/>
  <c r="AK370"/>
  <c r="AK348"/>
  <c r="U457"/>
  <c r="AT457" s="1"/>
  <c r="BR457" s="1"/>
  <c r="AK436"/>
  <c r="G436" s="1"/>
  <c r="CA436" s="1"/>
  <c r="CC436" s="1"/>
  <c r="AJ348"/>
  <c r="AJ352"/>
  <c r="AJ370"/>
  <c r="AJ384"/>
  <c r="G384" s="1"/>
  <c r="CA384" s="1"/>
  <c r="CC384" s="1"/>
  <c r="AJ409"/>
  <c r="AJ410"/>
  <c r="AJ715"/>
  <c r="AJ806"/>
  <c r="G806" s="1"/>
  <c r="CA806" s="1"/>
  <c r="CC806" s="1"/>
  <c r="AJ805"/>
  <c r="AJ793"/>
  <c r="AJ791"/>
  <c r="AJ787"/>
  <c r="G787" s="1"/>
  <c r="CA787" s="1"/>
  <c r="CC787" s="1"/>
  <c r="AJ785"/>
  <c r="G785" s="1"/>
  <c r="CA785" s="1"/>
  <c r="CC785" s="1"/>
  <c r="AJ749"/>
  <c r="AJ422"/>
  <c r="AJ682"/>
  <c r="G682" s="1"/>
  <c r="CA682" s="1"/>
  <c r="CC682" s="1"/>
  <c r="AJ663"/>
  <c r="G661"/>
  <c r="CA661" s="1"/>
  <c r="CC661" s="1"/>
  <c r="AK109"/>
  <c r="AJ109"/>
  <c r="G749" l="1"/>
  <c r="CA749" s="1"/>
  <c r="CC749" s="1"/>
  <c r="G793"/>
  <c r="CA793" s="1"/>
  <c r="CC793" s="1"/>
  <c r="G410"/>
  <c r="CA410" s="1"/>
  <c r="CC410" s="1"/>
  <c r="G352"/>
  <c r="CA352" s="1"/>
  <c r="CC352" s="1"/>
  <c r="G663"/>
  <c r="CA663" s="1"/>
  <c r="CC663" s="1"/>
  <c r="G422"/>
  <c r="CA422" s="1"/>
  <c r="CC422" s="1"/>
  <c r="G791"/>
  <c r="CA791" s="1"/>
  <c r="CC791" s="1"/>
  <c r="G805"/>
  <c r="CA805" s="1"/>
  <c r="CC805" s="1"/>
  <c r="G715"/>
  <c r="CA715" s="1"/>
  <c r="CC715" s="1"/>
  <c r="G409"/>
  <c r="CA409" s="1"/>
  <c r="CC409" s="1"/>
  <c r="G370"/>
  <c r="CA370" s="1"/>
  <c r="CC370" s="1"/>
  <c r="G348"/>
  <c r="CA348" s="1"/>
  <c r="CC348" s="1"/>
  <c r="Y457"/>
  <c r="Z457"/>
  <c r="AA457"/>
  <c r="AB457"/>
  <c r="AC457"/>
  <c r="AD457"/>
  <c r="AE457"/>
  <c r="AF457"/>
  <c r="AG457"/>
  <c r="AH457"/>
  <c r="AI457"/>
  <c r="AY457" s="1"/>
  <c r="BW457" s="1"/>
  <c r="AL457"/>
  <c r="W457"/>
  <c r="I457"/>
  <c r="AN457" s="1"/>
  <c r="BL457" s="1"/>
  <c r="J457"/>
  <c r="K457"/>
  <c r="L457"/>
  <c r="M457"/>
  <c r="N457"/>
  <c r="O457"/>
  <c r="P457"/>
  <c r="Q457"/>
  <c r="R457"/>
  <c r="S457"/>
  <c r="X456"/>
  <c r="H456"/>
  <c r="J454" i="13"/>
  <c r="K454"/>
  <c r="M454"/>
  <c r="N454"/>
  <c r="O454"/>
  <c r="Q454"/>
  <c r="R454"/>
  <c r="I454"/>
  <c r="AN456" i="10" s="1"/>
  <c r="BL456" s="1"/>
  <c r="AI26"/>
  <c r="AY26" s="1"/>
  <c r="BW26" s="1"/>
  <c r="AU456" l="1"/>
  <c r="BS456" s="1"/>
  <c r="AS457"/>
  <c r="BQ457" s="1"/>
  <c r="AR457"/>
  <c r="BP457" s="1"/>
  <c r="AQ457"/>
  <c r="BO457" s="1"/>
  <c r="AP457"/>
  <c r="BN457" s="1"/>
  <c r="AO457"/>
  <c r="BM457" s="1"/>
  <c r="AX457"/>
  <c r="BV457" s="1"/>
  <c r="AW457"/>
  <c r="BU457" s="1"/>
  <c r="AV457"/>
  <c r="BT457" s="1"/>
  <c r="AK456"/>
  <c r="AJ456"/>
  <c r="W228"/>
  <c r="M226" i="13"/>
  <c r="N226"/>
  <c r="O226"/>
  <c r="Q226"/>
  <c r="R226"/>
  <c r="K226"/>
  <c r="J226"/>
  <c r="I226"/>
  <c r="I228" i="10"/>
  <c r="Y228"/>
  <c r="Z228"/>
  <c r="AA228"/>
  <c r="AB228"/>
  <c r="AC228"/>
  <c r="AD228"/>
  <c r="AE228"/>
  <c r="AF228"/>
  <c r="AG228"/>
  <c r="AH228"/>
  <c r="AI228"/>
  <c r="AY228" s="1"/>
  <c r="BW228" s="1"/>
  <c r="AL228"/>
  <c r="U228"/>
  <c r="S228"/>
  <c r="T228"/>
  <c r="J228"/>
  <c r="K228"/>
  <c r="L228"/>
  <c r="M228"/>
  <c r="N228"/>
  <c r="O228"/>
  <c r="P228"/>
  <c r="Q228"/>
  <c r="R228"/>
  <c r="H227"/>
  <c r="H226"/>
  <c r="J79"/>
  <c r="I79"/>
  <c r="AN79" s="1"/>
  <c r="BL79" s="1"/>
  <c r="AI79"/>
  <c r="AY79" s="1"/>
  <c r="BW79" s="1"/>
  <c r="R79"/>
  <c r="N79"/>
  <c r="AI85"/>
  <c r="AY85" s="1"/>
  <c r="BW85" s="1"/>
  <c r="AI120"/>
  <c r="AY120" s="1"/>
  <c r="BW120" s="1"/>
  <c r="AO86"/>
  <c r="BM86" s="1"/>
  <c r="R85"/>
  <c r="S85" s="1"/>
  <c r="AS85" s="1"/>
  <c r="BQ85" s="1"/>
  <c r="N85"/>
  <c r="O85" s="1"/>
  <c r="AQ85" s="1"/>
  <c r="BO85" s="1"/>
  <c r="J85"/>
  <c r="K85" s="1"/>
  <c r="AO85" s="1"/>
  <c r="BM85" s="1"/>
  <c r="I85"/>
  <c r="AN85" s="1"/>
  <c r="BL85" s="1"/>
  <c r="AN86"/>
  <c r="BL86" s="1"/>
  <c r="AT60"/>
  <c r="BR60" s="1"/>
  <c r="U124"/>
  <c r="AT124" s="1"/>
  <c r="BR124" s="1"/>
  <c r="AX228" l="1"/>
  <c r="BV228" s="1"/>
  <c r="AW228"/>
  <c r="BU228" s="1"/>
  <c r="AU227"/>
  <c r="BS227" s="1"/>
  <c r="AV228"/>
  <c r="BT228" s="1"/>
  <c r="G456"/>
  <c r="AS228"/>
  <c r="BQ228" s="1"/>
  <c r="AR228"/>
  <c r="BP228" s="1"/>
  <c r="AQ228"/>
  <c r="BO228" s="1"/>
  <c r="AP228"/>
  <c r="BN228" s="1"/>
  <c r="AO228"/>
  <c r="BM228" s="1"/>
  <c r="AT228"/>
  <c r="BR228" s="1"/>
  <c r="AN228"/>
  <c r="BL228" s="1"/>
  <c r="S79"/>
  <c r="AS79" s="1"/>
  <c r="BQ79" s="1"/>
  <c r="O79"/>
  <c r="AQ79" s="1"/>
  <c r="BO79" s="1"/>
  <c r="K79"/>
  <c r="AO79" s="1"/>
  <c r="BM79" s="1"/>
  <c r="H85"/>
  <c r="AK85" s="1"/>
  <c r="G227"/>
  <c r="AI56"/>
  <c r="AY56" s="1"/>
  <c r="BW56" s="1"/>
  <c r="N120"/>
  <c r="O120" s="1"/>
  <c r="AQ120" s="1"/>
  <c r="BO120" s="1"/>
  <c r="R120"/>
  <c r="S120" s="1"/>
  <c r="AS120" s="1"/>
  <c r="BQ120" s="1"/>
  <c r="S87"/>
  <c r="AS87" s="1"/>
  <c r="BQ87" s="1"/>
  <c r="AS86"/>
  <c r="BQ86" s="1"/>
  <c r="S56"/>
  <c r="AS56" s="1"/>
  <c r="BQ56" s="1"/>
  <c r="J120"/>
  <c r="I120"/>
  <c r="AN120" s="1"/>
  <c r="BL120" s="1"/>
  <c r="U131"/>
  <c r="AT131" s="1"/>
  <c r="BR131" s="1"/>
  <c r="U132"/>
  <c r="AT132" s="1"/>
  <c r="BR132" s="1"/>
  <c r="AT130"/>
  <c r="BR130" s="1"/>
  <c r="U128"/>
  <c r="AT128" s="1"/>
  <c r="BR128" s="1"/>
  <c r="L225" i="13" l="1"/>
  <c r="P225" s="1"/>
  <c r="CA227" i="10"/>
  <c r="CC227" s="1"/>
  <c r="L453" i="13"/>
  <c r="CA456" i="10"/>
  <c r="CC456" s="1"/>
  <c r="AK131"/>
  <c r="AK132"/>
  <c r="AJ85"/>
  <c r="G85" s="1"/>
  <c r="CA85" s="1"/>
  <c r="CC85" s="1"/>
  <c r="K120"/>
  <c r="AO120" s="1"/>
  <c r="BM120" s="1"/>
  <c r="AJ132"/>
  <c r="AJ131"/>
  <c r="AI25"/>
  <c r="AY25" s="1"/>
  <c r="BW25" s="1"/>
  <c r="K26"/>
  <c r="AO26" s="1"/>
  <c r="BM26" s="1"/>
  <c r="K25"/>
  <c r="AO25" s="1"/>
  <c r="BM25" s="1"/>
  <c r="I26"/>
  <c r="AN26" s="1"/>
  <c r="BL26" s="1"/>
  <c r="I25"/>
  <c r="AN25" s="1"/>
  <c r="BL25" s="1"/>
  <c r="G131" l="1"/>
  <c r="L129" i="13" s="1"/>
  <c r="P129" s="1"/>
  <c r="G132" i="10"/>
  <c r="H26"/>
  <c r="AK26" s="1"/>
  <c r="G130"/>
  <c r="AJ26"/>
  <c r="CA131" l="1"/>
  <c r="CC131" s="1"/>
  <c r="L128" i="13"/>
  <c r="P128" s="1"/>
  <c r="CA130" i="10"/>
  <c r="CC130" s="1"/>
  <c r="L130" i="13"/>
  <c r="P130" s="1"/>
  <c r="CA132" i="10"/>
  <c r="CC132" s="1"/>
  <c r="AI87"/>
  <c r="AY87" s="1"/>
  <c r="BW87" s="1"/>
  <c r="O87"/>
  <c r="AQ87" s="1"/>
  <c r="BO87" s="1"/>
  <c r="AQ86"/>
  <c r="BO86" s="1"/>
  <c r="M87"/>
  <c r="AP87" s="1"/>
  <c r="BN87" s="1"/>
  <c r="K87"/>
  <c r="AO87" s="1"/>
  <c r="BM87" s="1"/>
  <c r="I87"/>
  <c r="AN87" s="1"/>
  <c r="BL87" s="1"/>
  <c r="J112" i="13"/>
  <c r="AX302" i="10"/>
  <c r="BV302" s="1"/>
  <c r="I237" i="13"/>
  <c r="AN239" i="10" s="1"/>
  <c r="BL239" s="1"/>
  <c r="J238" i="13"/>
  <c r="K238"/>
  <c r="M238"/>
  <c r="N238"/>
  <c r="O238"/>
  <c r="Q238"/>
  <c r="R238"/>
  <c r="I238"/>
  <c r="N204"/>
  <c r="N205" s="1"/>
  <c r="O204"/>
  <c r="O205" s="1"/>
  <c r="Q204"/>
  <c r="R204"/>
  <c r="R205" s="1"/>
  <c r="Q205"/>
  <c r="J205"/>
  <c r="K205"/>
  <c r="I205"/>
  <c r="X282" i="10"/>
  <c r="H282"/>
  <c r="C282"/>
  <c r="X281"/>
  <c r="H281"/>
  <c r="C281"/>
  <c r="X280"/>
  <c r="H280"/>
  <c r="C280"/>
  <c r="Y240"/>
  <c r="Z240"/>
  <c r="AA240"/>
  <c r="AB240"/>
  <c r="AC240"/>
  <c r="AD240"/>
  <c r="AE240"/>
  <c r="AF240"/>
  <c r="AG240"/>
  <c r="AH240"/>
  <c r="AI240"/>
  <c r="AY240" s="1"/>
  <c r="BW240" s="1"/>
  <c r="AL240"/>
  <c r="W240"/>
  <c r="U240"/>
  <c r="T240"/>
  <c r="I240"/>
  <c r="J240"/>
  <c r="K240"/>
  <c r="L240"/>
  <c r="M240"/>
  <c r="N240"/>
  <c r="O240"/>
  <c r="P240"/>
  <c r="Q240"/>
  <c r="R240"/>
  <c r="S240"/>
  <c r="H239"/>
  <c r="C239"/>
  <c r="Y207"/>
  <c r="Z207"/>
  <c r="AA207"/>
  <c r="AB207"/>
  <c r="AC207"/>
  <c r="AD207"/>
  <c r="AE207"/>
  <c r="AF207"/>
  <c r="AG207"/>
  <c r="AH207"/>
  <c r="AI207"/>
  <c r="AY207" s="1"/>
  <c r="BW207" s="1"/>
  <c r="AL207"/>
  <c r="W207"/>
  <c r="U207"/>
  <c r="T207"/>
  <c r="I207"/>
  <c r="J207"/>
  <c r="K207"/>
  <c r="L207"/>
  <c r="M207"/>
  <c r="N207"/>
  <c r="O207"/>
  <c r="P207"/>
  <c r="Q207"/>
  <c r="R207"/>
  <c r="S207"/>
  <c r="H206"/>
  <c r="M204" i="13" s="1"/>
  <c r="M205" s="1"/>
  <c r="H129" i="10"/>
  <c r="AI157"/>
  <c r="AY157" s="1"/>
  <c r="BW157" s="1"/>
  <c r="AU239" l="1"/>
  <c r="BS239" s="1"/>
  <c r="AU281"/>
  <c r="BS281" s="1"/>
  <c r="AU129"/>
  <c r="BS129" s="1"/>
  <c r="AU206"/>
  <c r="BS206" s="1"/>
  <c r="AU280"/>
  <c r="BS280" s="1"/>
  <c r="AU282"/>
  <c r="BS282" s="1"/>
  <c r="AS207"/>
  <c r="BQ207" s="1"/>
  <c r="AR207"/>
  <c r="BP207" s="1"/>
  <c r="AQ207"/>
  <c r="BO207" s="1"/>
  <c r="AP207"/>
  <c r="BN207" s="1"/>
  <c r="AO207"/>
  <c r="BM207" s="1"/>
  <c r="AT207"/>
  <c r="BR207" s="1"/>
  <c r="AX207"/>
  <c r="BV207" s="1"/>
  <c r="AW207"/>
  <c r="BU207" s="1"/>
  <c r="AV207"/>
  <c r="BT207" s="1"/>
  <c r="AS240"/>
  <c r="BQ240" s="1"/>
  <c r="AR240"/>
  <c r="BP240" s="1"/>
  <c r="AQ240"/>
  <c r="BO240" s="1"/>
  <c r="AP240"/>
  <c r="BN240" s="1"/>
  <c r="AO240"/>
  <c r="BM240" s="1"/>
  <c r="AT240"/>
  <c r="BR240" s="1"/>
  <c r="AX240"/>
  <c r="BV240" s="1"/>
  <c r="AW240"/>
  <c r="BU240" s="1"/>
  <c r="AV240"/>
  <c r="BT240" s="1"/>
  <c r="AN207"/>
  <c r="BL207" s="1"/>
  <c r="AN240"/>
  <c r="BL240" s="1"/>
  <c r="AJ281"/>
  <c r="AJ280"/>
  <c r="AJ282"/>
  <c r="AK282"/>
  <c r="AK281"/>
  <c r="AK280"/>
  <c r="G206"/>
  <c r="Q173"/>
  <c r="AR173" s="1"/>
  <c r="BP173" s="1"/>
  <c r="S173"/>
  <c r="AS173" s="1"/>
  <c r="BQ173" s="1"/>
  <c r="O173"/>
  <c r="AQ173" s="1"/>
  <c r="BO173" s="1"/>
  <c r="K173"/>
  <c r="AO173" s="1"/>
  <c r="BM173" s="1"/>
  <c r="X185"/>
  <c r="O56"/>
  <c r="AQ56" s="1"/>
  <c r="BO56" s="1"/>
  <c r="K56"/>
  <c r="AO56" s="1"/>
  <c r="BM56" s="1"/>
  <c r="X279"/>
  <c r="H279"/>
  <c r="H125"/>
  <c r="U125"/>
  <c r="X125"/>
  <c r="H126"/>
  <c r="U126"/>
  <c r="AT126" s="1"/>
  <c r="BR126" s="1"/>
  <c r="X126"/>
  <c r="H127"/>
  <c r="U127"/>
  <c r="AT127" s="1"/>
  <c r="BR127" s="1"/>
  <c r="X127"/>
  <c r="H128"/>
  <c r="AK128"/>
  <c r="X128"/>
  <c r="X124"/>
  <c r="AJ124"/>
  <c r="H124"/>
  <c r="D37" i="11"/>
  <c r="C37"/>
  <c r="AT125" i="10" l="1"/>
  <c r="BR125" s="1"/>
  <c r="U138"/>
  <c r="AT138" s="1"/>
  <c r="BR138" s="1"/>
  <c r="L204" i="13"/>
  <c r="P204" s="1"/>
  <c r="CA206" i="10"/>
  <c r="CC206" s="1"/>
  <c r="AU126"/>
  <c r="BS126" s="1"/>
  <c r="AU185"/>
  <c r="BS185" s="1"/>
  <c r="AU128"/>
  <c r="BS128" s="1"/>
  <c r="AU124"/>
  <c r="BS124" s="1"/>
  <c r="AU127"/>
  <c r="BS127" s="1"/>
  <c r="AU125"/>
  <c r="BS125" s="1"/>
  <c r="AU279"/>
  <c r="BS279" s="1"/>
  <c r="G280"/>
  <c r="BZ280" s="1"/>
  <c r="AJ125"/>
  <c r="G129"/>
  <c r="AK126"/>
  <c r="AK127"/>
  <c r="AJ279"/>
  <c r="AK125"/>
  <c r="AJ126"/>
  <c r="AJ127"/>
  <c r="G127" s="1"/>
  <c r="G282"/>
  <c r="G281"/>
  <c r="G239"/>
  <c r="AJ128"/>
  <c r="G128" s="1"/>
  <c r="AK279"/>
  <c r="AK124"/>
  <c r="L126" i="13" l="1"/>
  <c r="P126" s="1"/>
  <c r="CA128" i="10"/>
  <c r="CC128" s="1"/>
  <c r="L280" i="13"/>
  <c r="P280" s="1"/>
  <c r="CA282" i="10"/>
  <c r="CC282" s="1"/>
  <c r="L237" i="13"/>
  <c r="P237" s="1"/>
  <c r="CA239" i="10"/>
  <c r="CC239" s="1"/>
  <c r="L279" i="13"/>
  <c r="P279" s="1"/>
  <c r="CA281" i="10"/>
  <c r="CC281" s="1"/>
  <c r="L125" i="13"/>
  <c r="P125" s="1"/>
  <c r="CA127" i="10"/>
  <c r="CC127" s="1"/>
  <c r="L127" i="13"/>
  <c r="P127" s="1"/>
  <c r="CA129" i="10"/>
  <c r="CC129" s="1"/>
  <c r="L278" i="13"/>
  <c r="P278" s="1"/>
  <c r="CA280" i="10"/>
  <c r="CC280" s="1"/>
  <c r="BY280"/>
  <c r="G125"/>
  <c r="G279"/>
  <c r="G126"/>
  <c r="BZ282"/>
  <c r="BZ281"/>
  <c r="BY282"/>
  <c r="BY281"/>
  <c r="BY239"/>
  <c r="BZ239"/>
  <c r="G124"/>
  <c r="CA124" s="1"/>
  <c r="CC124" s="1"/>
  <c r="X278"/>
  <c r="H278"/>
  <c r="H284" s="1"/>
  <c r="C278"/>
  <c r="C284" s="1"/>
  <c r="BZ277"/>
  <c r="BY277"/>
  <c r="Y183"/>
  <c r="Z183"/>
  <c r="AA183"/>
  <c r="AB183"/>
  <c r="AC183"/>
  <c r="AD183"/>
  <c r="AE183"/>
  <c r="AF183"/>
  <c r="AG183"/>
  <c r="AH183"/>
  <c r="AI183"/>
  <c r="AY183" s="1"/>
  <c r="BW183" s="1"/>
  <c r="AL183"/>
  <c r="W183"/>
  <c r="I183"/>
  <c r="J183"/>
  <c r="K183"/>
  <c r="L183"/>
  <c r="M183"/>
  <c r="N183"/>
  <c r="O183"/>
  <c r="P183"/>
  <c r="Q183"/>
  <c r="R183"/>
  <c r="S183"/>
  <c r="T183"/>
  <c r="U183"/>
  <c r="H182"/>
  <c r="H181"/>
  <c r="M181" i="13"/>
  <c r="N181"/>
  <c r="O181"/>
  <c r="Q181"/>
  <c r="R181"/>
  <c r="K181"/>
  <c r="J181"/>
  <c r="I181"/>
  <c r="AN183" i="10" s="1"/>
  <c r="BL183" s="1"/>
  <c r="J121" i="13"/>
  <c r="H123" i="10"/>
  <c r="L277" i="13" l="1"/>
  <c r="CA279" i="10"/>
  <c r="CC279" s="1"/>
  <c r="L124" i="13"/>
  <c r="P124" s="1"/>
  <c r="CA126" i="10"/>
  <c r="CC126" s="1"/>
  <c r="L123" i="13"/>
  <c r="P123" s="1"/>
  <c r="CA125" i="10"/>
  <c r="CC125" s="1"/>
  <c r="AU181"/>
  <c r="BS181" s="1"/>
  <c r="AU182"/>
  <c r="BS182" s="1"/>
  <c r="AT183"/>
  <c r="BR183" s="1"/>
  <c r="AS183"/>
  <c r="BQ183" s="1"/>
  <c r="AR183"/>
  <c r="BP183" s="1"/>
  <c r="AQ183"/>
  <c r="BO183" s="1"/>
  <c r="AP183"/>
  <c r="BN183" s="1"/>
  <c r="AO183"/>
  <c r="BM183" s="1"/>
  <c r="AX183"/>
  <c r="BV183" s="1"/>
  <c r="AW183"/>
  <c r="BU183" s="1"/>
  <c r="AV183"/>
  <c r="BT183" s="1"/>
  <c r="X284"/>
  <c r="AU278"/>
  <c r="BS278" s="1"/>
  <c r="L122" i="13"/>
  <c r="P122" s="1"/>
  <c r="AJ278" i="10"/>
  <c r="AJ284" s="1"/>
  <c r="AK278"/>
  <c r="AK284" s="1"/>
  <c r="G182"/>
  <c r="G123"/>
  <c r="I878" i="13"/>
  <c r="AN880" i="10" s="1"/>
  <c r="BL880" s="1"/>
  <c r="I196" i="13"/>
  <c r="J196"/>
  <c r="K196"/>
  <c r="M196"/>
  <c r="N196"/>
  <c r="O196"/>
  <c r="Q196"/>
  <c r="R196"/>
  <c r="Y198" i="10"/>
  <c r="Z198"/>
  <c r="AA198"/>
  <c r="AB198"/>
  <c r="AC198"/>
  <c r="AD198"/>
  <c r="AE198"/>
  <c r="AF198"/>
  <c r="AG198"/>
  <c r="AH198"/>
  <c r="AI198"/>
  <c r="AY198" s="1"/>
  <c r="BW198" s="1"/>
  <c r="AL198"/>
  <c r="W198"/>
  <c r="U198"/>
  <c r="T198"/>
  <c r="I198"/>
  <c r="J198"/>
  <c r="K198"/>
  <c r="L198"/>
  <c r="M198"/>
  <c r="N198"/>
  <c r="O198"/>
  <c r="P198"/>
  <c r="Q198"/>
  <c r="R198"/>
  <c r="S198"/>
  <c r="L121" i="13" l="1"/>
  <c r="P121" s="1"/>
  <c r="CA123" i="10"/>
  <c r="CC123" s="1"/>
  <c r="L180" i="13"/>
  <c r="P180" s="1"/>
  <c r="CA182" i="10"/>
  <c r="CC182" s="1"/>
  <c r="AU284"/>
  <c r="BS284" s="1"/>
  <c r="AS198"/>
  <c r="BQ198" s="1"/>
  <c r="AR198"/>
  <c r="BP198" s="1"/>
  <c r="AQ198"/>
  <c r="BO198" s="1"/>
  <c r="AP198"/>
  <c r="BN198" s="1"/>
  <c r="AO198"/>
  <c r="BM198" s="1"/>
  <c r="AT198"/>
  <c r="BR198" s="1"/>
  <c r="AX198"/>
  <c r="BV198" s="1"/>
  <c r="AW198"/>
  <c r="BU198" s="1"/>
  <c r="AV198"/>
  <c r="BT198" s="1"/>
  <c r="AN198"/>
  <c r="BL198" s="1"/>
  <c r="P277" i="13"/>
  <c r="G278" i="10"/>
  <c r="G181"/>
  <c r="CA181" s="1"/>
  <c r="CC181" s="1"/>
  <c r="H197"/>
  <c r="G284" l="1"/>
  <c r="CA284" s="1"/>
  <c r="CC284" s="1"/>
  <c r="CA278"/>
  <c r="CC278" s="1"/>
  <c r="L276" i="13"/>
  <c r="L282" s="1"/>
  <c r="L179"/>
  <c r="P179" s="1"/>
  <c r="BY278" i="10"/>
  <c r="BZ278"/>
  <c r="BZ284"/>
  <c r="I174" i="13"/>
  <c r="I486"/>
  <c r="AN488" i="10" s="1"/>
  <c r="BL488" s="1"/>
  <c r="W176"/>
  <c r="W489"/>
  <c r="X488"/>
  <c r="H488"/>
  <c r="X173"/>
  <c r="H173"/>
  <c r="AU173" l="1"/>
  <c r="BS173" s="1"/>
  <c r="AU488"/>
  <c r="BS488" s="1"/>
  <c r="AJ488"/>
  <c r="AJ173"/>
  <c r="AK173"/>
  <c r="F37" i="11"/>
  <c r="P276" i="13"/>
  <c r="P282" s="1"/>
  <c r="BY284" i="10"/>
  <c r="G197"/>
  <c r="CA197" s="1"/>
  <c r="CC197" s="1"/>
  <c r="AK488"/>
  <c r="J312" i="13"/>
  <c r="I312"/>
  <c r="K312"/>
  <c r="J991"/>
  <c r="I991"/>
  <c r="AN993" i="10" s="1"/>
  <c r="BL993" s="1"/>
  <c r="W314"/>
  <c r="X990"/>
  <c r="H990"/>
  <c r="C990"/>
  <c r="H313"/>
  <c r="W609"/>
  <c r="I609"/>
  <c r="AN609" s="1"/>
  <c r="BL609" s="1"/>
  <c r="J609"/>
  <c r="K609"/>
  <c r="L609"/>
  <c r="M609"/>
  <c r="N609"/>
  <c r="O609"/>
  <c r="P609"/>
  <c r="Q609"/>
  <c r="R609"/>
  <c r="S609"/>
  <c r="T609"/>
  <c r="U609"/>
  <c r="Y609"/>
  <c r="Z609"/>
  <c r="AA609"/>
  <c r="AB609"/>
  <c r="AC609"/>
  <c r="AD609"/>
  <c r="AE609"/>
  <c r="AF609"/>
  <c r="AG609"/>
  <c r="AH609"/>
  <c r="AI609"/>
  <c r="AY609" s="1"/>
  <c r="BW609" s="1"/>
  <c r="AL609"/>
  <c r="I300"/>
  <c r="J300"/>
  <c r="K300"/>
  <c r="L300"/>
  <c r="M300"/>
  <c r="N300"/>
  <c r="O300"/>
  <c r="P300"/>
  <c r="Q300"/>
  <c r="R300"/>
  <c r="S300"/>
  <c r="T300"/>
  <c r="U300"/>
  <c r="W300"/>
  <c r="Y300"/>
  <c r="Z300"/>
  <c r="AA300"/>
  <c r="AB300"/>
  <c r="AC300"/>
  <c r="AD300"/>
  <c r="AE300"/>
  <c r="AF300"/>
  <c r="AG300"/>
  <c r="AH300"/>
  <c r="AI300"/>
  <c r="AY300" s="1"/>
  <c r="BW300" s="1"/>
  <c r="AL300"/>
  <c r="AM300"/>
  <c r="BX300"/>
  <c r="BY300"/>
  <c r="BZ300"/>
  <c r="CD300"/>
  <c r="W981"/>
  <c r="I981"/>
  <c r="AN981" s="1"/>
  <c r="BL981" s="1"/>
  <c r="J981"/>
  <c r="K981"/>
  <c r="L981"/>
  <c r="M981"/>
  <c r="N981"/>
  <c r="O981"/>
  <c r="P981"/>
  <c r="Q981"/>
  <c r="R981"/>
  <c r="S981"/>
  <c r="T981"/>
  <c r="U981"/>
  <c r="Y981"/>
  <c r="Z981"/>
  <c r="AA981"/>
  <c r="AB981"/>
  <c r="AC981"/>
  <c r="AD981"/>
  <c r="AE981"/>
  <c r="AF981"/>
  <c r="AG981"/>
  <c r="AH981"/>
  <c r="AI981"/>
  <c r="AY981" s="1"/>
  <c r="BW981" s="1"/>
  <c r="J606" i="13"/>
  <c r="K606"/>
  <c r="M606"/>
  <c r="N606"/>
  <c r="O606"/>
  <c r="Q606"/>
  <c r="R606"/>
  <c r="I606"/>
  <c r="AN608" i="10" s="1"/>
  <c r="BL608" s="1"/>
  <c r="J298" i="13"/>
  <c r="K298"/>
  <c r="M298"/>
  <c r="N298"/>
  <c r="O298"/>
  <c r="Q298"/>
  <c r="R298"/>
  <c r="I298"/>
  <c r="J978"/>
  <c r="K978"/>
  <c r="M978"/>
  <c r="N978"/>
  <c r="O978"/>
  <c r="Q978"/>
  <c r="R978"/>
  <c r="I978"/>
  <c r="AN980" i="10" s="1"/>
  <c r="BL980" s="1"/>
  <c r="X980"/>
  <c r="H980"/>
  <c r="H981" s="1"/>
  <c r="H299"/>
  <c r="H300" s="1"/>
  <c r="X608"/>
  <c r="H608"/>
  <c r="H609" s="1"/>
  <c r="J290" i="13"/>
  <c r="R971"/>
  <c r="Q971"/>
  <c r="O971"/>
  <c r="N971"/>
  <c r="M971"/>
  <c r="K971"/>
  <c r="J971"/>
  <c r="I971"/>
  <c r="AN973" i="10" s="1"/>
  <c r="BL973" s="1"/>
  <c r="H291"/>
  <c r="AL974"/>
  <c r="AI974"/>
  <c r="AY974" s="1"/>
  <c r="BW974" s="1"/>
  <c r="AH974"/>
  <c r="AG974"/>
  <c r="AF974"/>
  <c r="AE974"/>
  <c r="AD974"/>
  <c r="AC974"/>
  <c r="AB974"/>
  <c r="AA974"/>
  <c r="Z974"/>
  <c r="Y974"/>
  <c r="W974"/>
  <c r="U974"/>
  <c r="T974"/>
  <c r="S974"/>
  <c r="R974"/>
  <c r="Q974"/>
  <c r="P974"/>
  <c r="O974"/>
  <c r="N974"/>
  <c r="M974"/>
  <c r="L974"/>
  <c r="K974"/>
  <c r="J974"/>
  <c r="I974"/>
  <c r="AN974" s="1"/>
  <c r="BL974" s="1"/>
  <c r="C974"/>
  <c r="X973"/>
  <c r="H973"/>
  <c r="H974" s="1"/>
  <c r="BZ972"/>
  <c r="BY972"/>
  <c r="I963" i="13"/>
  <c r="AN965" i="10" s="1"/>
  <c r="BL965" s="1"/>
  <c r="R963" i="13"/>
  <c r="Q963"/>
  <c r="O963"/>
  <c r="N963"/>
  <c r="M963"/>
  <c r="K963"/>
  <c r="D118" i="11" s="1"/>
  <c r="J963" i="13"/>
  <c r="AL966" i="10"/>
  <c r="AI966"/>
  <c r="AY966" s="1"/>
  <c r="BW966" s="1"/>
  <c r="AH966"/>
  <c r="AG966"/>
  <c r="AF966"/>
  <c r="AE966"/>
  <c r="AD966"/>
  <c r="AC966"/>
  <c r="AB966"/>
  <c r="AA966"/>
  <c r="Z966"/>
  <c r="Y966"/>
  <c r="W966"/>
  <c r="U966"/>
  <c r="T966"/>
  <c r="S966"/>
  <c r="R966"/>
  <c r="Q966"/>
  <c r="P966"/>
  <c r="O966"/>
  <c r="N966"/>
  <c r="M966"/>
  <c r="L966"/>
  <c r="K966"/>
  <c r="J966"/>
  <c r="I966"/>
  <c r="AN966" s="1"/>
  <c r="BL966" s="1"/>
  <c r="X965"/>
  <c r="H965"/>
  <c r="C965"/>
  <c r="C966" s="1"/>
  <c r="X964"/>
  <c r="H964"/>
  <c r="BZ963"/>
  <c r="BY963"/>
  <c r="O267" i="13"/>
  <c r="N267"/>
  <c r="M267"/>
  <c r="J267"/>
  <c r="K267"/>
  <c r="Q267"/>
  <c r="R267"/>
  <c r="I267"/>
  <c r="I269" i="10"/>
  <c r="J269"/>
  <c r="K269"/>
  <c r="L269"/>
  <c r="M269"/>
  <c r="N269"/>
  <c r="O269"/>
  <c r="P269"/>
  <c r="Q269"/>
  <c r="R269"/>
  <c r="S269"/>
  <c r="T269"/>
  <c r="U269"/>
  <c r="W269"/>
  <c r="Y269"/>
  <c r="Z269"/>
  <c r="AA269"/>
  <c r="AB269"/>
  <c r="AC269"/>
  <c r="AD269"/>
  <c r="AE269"/>
  <c r="AF269"/>
  <c r="AG269"/>
  <c r="AH269"/>
  <c r="AI269"/>
  <c r="AY269" s="1"/>
  <c r="BW269" s="1"/>
  <c r="AL269"/>
  <c r="H268"/>
  <c r="I564" i="13"/>
  <c r="AN566" i="10" s="1"/>
  <c r="BL566" s="1"/>
  <c r="W567"/>
  <c r="X560"/>
  <c r="H560"/>
  <c r="H234"/>
  <c r="C234"/>
  <c r="H966" l="1"/>
  <c r="AN300"/>
  <c r="BL300" s="1"/>
  <c r="AU560"/>
  <c r="BS560" s="1"/>
  <c r="AU965"/>
  <c r="BS965" s="1"/>
  <c r="AU973"/>
  <c r="BS973" s="1"/>
  <c r="AU980"/>
  <c r="BS980" s="1"/>
  <c r="AU990"/>
  <c r="BS990" s="1"/>
  <c r="AU964"/>
  <c r="BS964" s="1"/>
  <c r="AU608"/>
  <c r="BS608" s="1"/>
  <c r="AV966"/>
  <c r="BT966" s="1"/>
  <c r="AW966"/>
  <c r="BU966" s="1"/>
  <c r="AX966"/>
  <c r="BV966" s="1"/>
  <c r="AO974"/>
  <c r="BM974" s="1"/>
  <c r="AP974"/>
  <c r="BN974" s="1"/>
  <c r="AQ974"/>
  <c r="BO974" s="1"/>
  <c r="AR974"/>
  <c r="BP974" s="1"/>
  <c r="AS974"/>
  <c r="BQ974" s="1"/>
  <c r="AT974"/>
  <c r="BR974" s="1"/>
  <c r="AX981"/>
  <c r="BV981" s="1"/>
  <c r="AW981"/>
  <c r="BU981" s="1"/>
  <c r="AV981"/>
  <c r="BT981" s="1"/>
  <c r="AT981"/>
  <c r="BR981" s="1"/>
  <c r="AS981"/>
  <c r="BQ981" s="1"/>
  <c r="AR981"/>
  <c r="BP981" s="1"/>
  <c r="AQ981"/>
  <c r="BO981" s="1"/>
  <c r="AP981"/>
  <c r="BN981" s="1"/>
  <c r="AO981"/>
  <c r="BM981" s="1"/>
  <c r="AX300"/>
  <c r="BV300" s="1"/>
  <c r="AW300"/>
  <c r="BU300" s="1"/>
  <c r="AV300"/>
  <c r="BT300" s="1"/>
  <c r="AX609"/>
  <c r="BV609" s="1"/>
  <c r="AW609"/>
  <c r="BU609" s="1"/>
  <c r="AV609"/>
  <c r="BT609" s="1"/>
  <c r="AT609"/>
  <c r="BR609" s="1"/>
  <c r="AS609"/>
  <c r="BQ609" s="1"/>
  <c r="AR609"/>
  <c r="BP609" s="1"/>
  <c r="AQ609"/>
  <c r="BO609" s="1"/>
  <c r="AP609"/>
  <c r="BN609" s="1"/>
  <c r="AO609"/>
  <c r="BM609" s="1"/>
  <c r="AT269"/>
  <c r="BR269" s="1"/>
  <c r="AS269"/>
  <c r="BQ269" s="1"/>
  <c r="AR269"/>
  <c r="BP269" s="1"/>
  <c r="AQ269"/>
  <c r="BO269" s="1"/>
  <c r="AP269"/>
  <c r="BN269" s="1"/>
  <c r="AO269"/>
  <c r="BM269" s="1"/>
  <c r="AX269"/>
  <c r="BV269" s="1"/>
  <c r="AW269"/>
  <c r="BU269" s="1"/>
  <c r="AV269"/>
  <c r="BT269" s="1"/>
  <c r="AN269"/>
  <c r="BL269" s="1"/>
  <c r="AO966"/>
  <c r="BM966" s="1"/>
  <c r="AP966"/>
  <c r="BN966" s="1"/>
  <c r="AQ966"/>
  <c r="BO966" s="1"/>
  <c r="AR966"/>
  <c r="BP966" s="1"/>
  <c r="AS966"/>
  <c r="BQ966" s="1"/>
  <c r="AT966"/>
  <c r="BR966" s="1"/>
  <c r="AV974"/>
  <c r="BT974" s="1"/>
  <c r="AW974"/>
  <c r="BU974" s="1"/>
  <c r="AX974"/>
  <c r="BV974" s="1"/>
  <c r="AT300"/>
  <c r="BR300" s="1"/>
  <c r="AS300"/>
  <c r="BQ300" s="1"/>
  <c r="AR300"/>
  <c r="BP300" s="1"/>
  <c r="AQ300"/>
  <c r="BO300" s="1"/>
  <c r="AP300"/>
  <c r="BN300" s="1"/>
  <c r="AO300"/>
  <c r="BM300" s="1"/>
  <c r="C120" i="11"/>
  <c r="C118"/>
  <c r="G488" i="10"/>
  <c r="AJ608"/>
  <c r="AJ609" s="1"/>
  <c r="AJ300"/>
  <c r="AJ980"/>
  <c r="AJ981" s="1"/>
  <c r="AJ560"/>
  <c r="X966"/>
  <c r="AJ973"/>
  <c r="AJ974" s="1"/>
  <c r="AJ990"/>
  <c r="G173"/>
  <c r="CA173" s="1"/>
  <c r="CC173" s="1"/>
  <c r="BZ197"/>
  <c r="L195" i="13"/>
  <c r="P195" s="1"/>
  <c r="BY197" i="10"/>
  <c r="AK990"/>
  <c r="X609"/>
  <c r="X300"/>
  <c r="X981"/>
  <c r="AK980"/>
  <c r="AK608"/>
  <c r="D120" i="11"/>
  <c r="AK973" i="10"/>
  <c r="X974"/>
  <c r="AJ964"/>
  <c r="AJ965"/>
  <c r="AK964"/>
  <c r="G964" s="1"/>
  <c r="AK965"/>
  <c r="AK560"/>
  <c r="R552" i="13"/>
  <c r="Q552"/>
  <c r="O552"/>
  <c r="N552"/>
  <c r="M552"/>
  <c r="K552"/>
  <c r="D68" i="11" s="1"/>
  <c r="J552" i="13"/>
  <c r="I552"/>
  <c r="AN554" i="10" s="1"/>
  <c r="BL554" s="1"/>
  <c r="X554"/>
  <c r="AL555"/>
  <c r="AI555"/>
  <c r="AY555" s="1"/>
  <c r="BW555" s="1"/>
  <c r="AH555"/>
  <c r="AG555"/>
  <c r="AF555"/>
  <c r="AE555"/>
  <c r="AD555"/>
  <c r="AC555"/>
  <c r="AB555"/>
  <c r="AA555"/>
  <c r="Z555"/>
  <c r="Y555"/>
  <c r="W555"/>
  <c r="U555"/>
  <c r="T555"/>
  <c r="S555"/>
  <c r="R555"/>
  <c r="Q555"/>
  <c r="P555"/>
  <c r="O555"/>
  <c r="N555"/>
  <c r="M555"/>
  <c r="L555"/>
  <c r="K555"/>
  <c r="J555"/>
  <c r="I555"/>
  <c r="AN555" s="1"/>
  <c r="BL555" s="1"/>
  <c r="H554"/>
  <c r="H555" s="1"/>
  <c r="K536" i="13"/>
  <c r="J536"/>
  <c r="I536"/>
  <c r="AN538" i="10" s="1"/>
  <c r="BL538" s="1"/>
  <c r="I905" i="13"/>
  <c r="AN907" i="10" s="1"/>
  <c r="BL907" s="1"/>
  <c r="W908"/>
  <c r="H906"/>
  <c r="X906"/>
  <c r="J905" i="13"/>
  <c r="K905"/>
  <c r="M905"/>
  <c r="N905"/>
  <c r="O905"/>
  <c r="Q905"/>
  <c r="R905"/>
  <c r="M536"/>
  <c r="N536"/>
  <c r="O536"/>
  <c r="Q536"/>
  <c r="R536"/>
  <c r="W539" i="10"/>
  <c r="I539"/>
  <c r="AN539" s="1"/>
  <c r="BL539" s="1"/>
  <c r="J539"/>
  <c r="K539"/>
  <c r="L539"/>
  <c r="M539"/>
  <c r="N539"/>
  <c r="O539"/>
  <c r="P539"/>
  <c r="Q539"/>
  <c r="R539"/>
  <c r="S539"/>
  <c r="T539"/>
  <c r="U539"/>
  <c r="Y539"/>
  <c r="Z539"/>
  <c r="AA539"/>
  <c r="AB539"/>
  <c r="AC539"/>
  <c r="AD539"/>
  <c r="AE539"/>
  <c r="AF539"/>
  <c r="AG539"/>
  <c r="AH539"/>
  <c r="AI539"/>
  <c r="AY539" s="1"/>
  <c r="BW539" s="1"/>
  <c r="AL539"/>
  <c r="I908"/>
  <c r="AN908" s="1"/>
  <c r="BL908" s="1"/>
  <c r="J908"/>
  <c r="K908"/>
  <c r="L908"/>
  <c r="M908"/>
  <c r="N908"/>
  <c r="O908"/>
  <c r="P908"/>
  <c r="Q908"/>
  <c r="R908"/>
  <c r="S908"/>
  <c r="T908"/>
  <c r="U908"/>
  <c r="Y908"/>
  <c r="Z908"/>
  <c r="AA908"/>
  <c r="AB908"/>
  <c r="AC908"/>
  <c r="AD908"/>
  <c r="AE908"/>
  <c r="AF908"/>
  <c r="AG908"/>
  <c r="AH908"/>
  <c r="AI908"/>
  <c r="AY908" s="1"/>
  <c r="BW908" s="1"/>
  <c r="AL908"/>
  <c r="BX908"/>
  <c r="BY908"/>
  <c r="BZ908"/>
  <c r="CD908"/>
  <c r="X907"/>
  <c r="H907"/>
  <c r="X538"/>
  <c r="H538"/>
  <c r="H539" s="1"/>
  <c r="M200" i="13"/>
  <c r="K200"/>
  <c r="J200"/>
  <c r="I200"/>
  <c r="N200"/>
  <c r="O200"/>
  <c r="Q200"/>
  <c r="R200"/>
  <c r="N891"/>
  <c r="M891"/>
  <c r="K891"/>
  <c r="D101" i="11" s="1"/>
  <c r="J891" i="13"/>
  <c r="I891"/>
  <c r="AN893" i="10" s="1"/>
  <c r="BL893" s="1"/>
  <c r="O891" i="13"/>
  <c r="Q891"/>
  <c r="R891"/>
  <c r="W202" i="10"/>
  <c r="I202"/>
  <c r="J202"/>
  <c r="K202"/>
  <c r="L202"/>
  <c r="M202"/>
  <c r="N202"/>
  <c r="O202"/>
  <c r="P202"/>
  <c r="Q202"/>
  <c r="R202"/>
  <c r="S202"/>
  <c r="T202"/>
  <c r="U202"/>
  <c r="Y202"/>
  <c r="Z202"/>
  <c r="AA202"/>
  <c r="AB202"/>
  <c r="AC202"/>
  <c r="AD202"/>
  <c r="AE202"/>
  <c r="AF202"/>
  <c r="AG202"/>
  <c r="AH202"/>
  <c r="AI202"/>
  <c r="AY202" s="1"/>
  <c r="BW202" s="1"/>
  <c r="AL202"/>
  <c r="I894"/>
  <c r="AN894" s="1"/>
  <c r="BL894" s="1"/>
  <c r="J894"/>
  <c r="K894"/>
  <c r="L894"/>
  <c r="M894"/>
  <c r="N894"/>
  <c r="O894"/>
  <c r="P894"/>
  <c r="Q894"/>
  <c r="R894"/>
  <c r="S894"/>
  <c r="T894"/>
  <c r="U894"/>
  <c r="W894"/>
  <c r="Y894"/>
  <c r="Z894"/>
  <c r="AA894"/>
  <c r="AB894"/>
  <c r="AC894"/>
  <c r="AD894"/>
  <c r="AE894"/>
  <c r="AF894"/>
  <c r="AG894"/>
  <c r="AH894"/>
  <c r="AI894"/>
  <c r="AY894" s="1"/>
  <c r="BW894" s="1"/>
  <c r="AL894"/>
  <c r="X893"/>
  <c r="H893"/>
  <c r="H894" s="1"/>
  <c r="H201"/>
  <c r="H200"/>
  <c r="W881"/>
  <c r="H195"/>
  <c r="AT894" l="1"/>
  <c r="BR894" s="1"/>
  <c r="AS894"/>
  <c r="BQ894" s="1"/>
  <c r="AR894"/>
  <c r="BP894" s="1"/>
  <c r="AQ894"/>
  <c r="BO894" s="1"/>
  <c r="AP894"/>
  <c r="BN894" s="1"/>
  <c r="AO894"/>
  <c r="BM894" s="1"/>
  <c r="G990"/>
  <c r="CA990" s="1"/>
  <c r="CC990" s="1"/>
  <c r="L961" i="13"/>
  <c r="P961" s="1"/>
  <c r="CA964" i="10"/>
  <c r="CC964" s="1"/>
  <c r="L485" i="13"/>
  <c r="P485" s="1"/>
  <c r="CA488" i="10"/>
  <c r="CC488" s="1"/>
  <c r="AU893"/>
  <c r="BS893" s="1"/>
  <c r="AU981"/>
  <c r="BS981" s="1"/>
  <c r="AU609"/>
  <c r="BS609" s="1"/>
  <c r="AU966"/>
  <c r="BS966" s="1"/>
  <c r="AU538"/>
  <c r="BS538" s="1"/>
  <c r="AU907"/>
  <c r="BS907" s="1"/>
  <c r="AU906"/>
  <c r="BS906" s="1"/>
  <c r="AU554"/>
  <c r="BS554" s="1"/>
  <c r="AU974"/>
  <c r="BS974" s="1"/>
  <c r="AU300"/>
  <c r="BS300" s="1"/>
  <c r="AX539"/>
  <c r="BV539" s="1"/>
  <c r="AW539"/>
  <c r="BU539" s="1"/>
  <c r="AV539"/>
  <c r="BT539" s="1"/>
  <c r="AT539"/>
  <c r="BR539" s="1"/>
  <c r="AS539"/>
  <c r="BQ539" s="1"/>
  <c r="AR539"/>
  <c r="BP539" s="1"/>
  <c r="AQ539"/>
  <c r="BO539" s="1"/>
  <c r="AP539"/>
  <c r="BN539" s="1"/>
  <c r="AV555"/>
  <c r="BT555" s="1"/>
  <c r="AW555"/>
  <c r="BU555" s="1"/>
  <c r="AX555"/>
  <c r="BV555" s="1"/>
  <c r="AX894"/>
  <c r="BV894" s="1"/>
  <c r="AW894"/>
  <c r="BU894" s="1"/>
  <c r="AV894"/>
  <c r="BT894" s="1"/>
  <c r="AX202"/>
  <c r="BV202" s="1"/>
  <c r="AW202"/>
  <c r="BU202" s="1"/>
  <c r="AV202"/>
  <c r="BT202" s="1"/>
  <c r="AT202"/>
  <c r="BR202" s="1"/>
  <c r="AS202"/>
  <c r="BQ202" s="1"/>
  <c r="AR202"/>
  <c r="BP202" s="1"/>
  <c r="AQ202"/>
  <c r="BO202" s="1"/>
  <c r="AP202"/>
  <c r="BN202" s="1"/>
  <c r="AO202"/>
  <c r="BM202" s="1"/>
  <c r="AN202"/>
  <c r="BL202" s="1"/>
  <c r="AO539"/>
  <c r="BM539" s="1"/>
  <c r="AO555"/>
  <c r="BM555" s="1"/>
  <c r="AP555"/>
  <c r="BN555" s="1"/>
  <c r="AQ555"/>
  <c r="BO555" s="1"/>
  <c r="AR555"/>
  <c r="BP555" s="1"/>
  <c r="AS555"/>
  <c r="BQ555" s="1"/>
  <c r="AT555"/>
  <c r="BR555" s="1"/>
  <c r="AX908"/>
  <c r="BV908" s="1"/>
  <c r="AW908"/>
  <c r="BU908" s="1"/>
  <c r="AV908"/>
  <c r="BT908" s="1"/>
  <c r="AT908"/>
  <c r="BR908" s="1"/>
  <c r="AS908"/>
  <c r="BQ908" s="1"/>
  <c r="AR908"/>
  <c r="BP908" s="1"/>
  <c r="AQ908"/>
  <c r="BO908" s="1"/>
  <c r="AP908"/>
  <c r="BN908" s="1"/>
  <c r="AO908"/>
  <c r="BM908" s="1"/>
  <c r="C68" i="11"/>
  <c r="G973" i="10"/>
  <c r="G974" s="1"/>
  <c r="CA974" s="1"/>
  <c r="CC974" s="1"/>
  <c r="H202"/>
  <c r="AJ538"/>
  <c r="AJ539" s="1"/>
  <c r="AJ907"/>
  <c r="AJ906"/>
  <c r="X555"/>
  <c r="L171" i="13"/>
  <c r="P171" s="1"/>
  <c r="G313" i="10"/>
  <c r="G608"/>
  <c r="AK609"/>
  <c r="G299"/>
  <c r="CA299" s="1"/>
  <c r="CC299" s="1"/>
  <c r="AK300"/>
  <c r="G980"/>
  <c r="CA980" s="1"/>
  <c r="CC980" s="1"/>
  <c r="AK981"/>
  <c r="G291"/>
  <c r="AK974"/>
  <c r="G268"/>
  <c r="AJ966"/>
  <c r="AK966"/>
  <c r="BZ964"/>
  <c r="BY964"/>
  <c r="G965"/>
  <c r="CA965" s="1"/>
  <c r="CC965" s="1"/>
  <c r="G560"/>
  <c r="CA560" s="1"/>
  <c r="CC560" s="1"/>
  <c r="G234"/>
  <c r="CA234" s="1"/>
  <c r="CC234" s="1"/>
  <c r="AK554"/>
  <c r="AK555" s="1"/>
  <c r="AJ554"/>
  <c r="X539"/>
  <c r="X908"/>
  <c r="AK906"/>
  <c r="AK907"/>
  <c r="AK538"/>
  <c r="AJ202"/>
  <c r="X202"/>
  <c r="X894"/>
  <c r="AJ893"/>
  <c r="AJ894" s="1"/>
  <c r="AK893"/>
  <c r="AK894" s="1"/>
  <c r="G201"/>
  <c r="U150"/>
  <c r="AT150" s="1"/>
  <c r="BR150" s="1"/>
  <c r="H148"/>
  <c r="X148"/>
  <c r="BZ990" l="1"/>
  <c r="BY990"/>
  <c r="L987" i="13"/>
  <c r="P987" s="1"/>
  <c r="L199"/>
  <c r="P199" s="1"/>
  <c r="CA201" i="10"/>
  <c r="CC201" s="1"/>
  <c r="L266" i="13"/>
  <c r="P266" s="1"/>
  <c r="CA268" i="10"/>
  <c r="CC268" s="1"/>
  <c r="G609"/>
  <c r="CA609" s="1"/>
  <c r="CC609" s="1"/>
  <c r="CA608"/>
  <c r="CC608" s="1"/>
  <c r="BZ291"/>
  <c r="CA291"/>
  <c r="CC291" s="1"/>
  <c r="BZ313"/>
  <c r="CA313"/>
  <c r="CC313" s="1"/>
  <c r="L970" i="13"/>
  <c r="CA973" i="10"/>
  <c r="CC973" s="1"/>
  <c r="AU202"/>
  <c r="BS202" s="1"/>
  <c r="AU539"/>
  <c r="BS539" s="1"/>
  <c r="AU555"/>
  <c r="BS555" s="1"/>
  <c r="AU148"/>
  <c r="BS148" s="1"/>
  <c r="AU894"/>
  <c r="BS894" s="1"/>
  <c r="AU908"/>
  <c r="BS908" s="1"/>
  <c r="AJ908"/>
  <c r="G907"/>
  <c r="BZ973"/>
  <c r="BY973"/>
  <c r="BZ974"/>
  <c r="L311" i="13"/>
  <c r="P311" s="1"/>
  <c r="BZ268" i="10"/>
  <c r="BY974"/>
  <c r="BY313"/>
  <c r="L605" i="13"/>
  <c r="P605" s="1"/>
  <c r="BY268" i="10"/>
  <c r="L297" i="13"/>
  <c r="P297" s="1"/>
  <c r="G300" i="10"/>
  <c r="CA300" s="1"/>
  <c r="CC300" s="1"/>
  <c r="L977" i="13"/>
  <c r="G981" i="10"/>
  <c r="CA981" s="1"/>
  <c r="CC981" s="1"/>
  <c r="BY291"/>
  <c r="G966"/>
  <c r="CA966" s="1"/>
  <c r="CC966" s="1"/>
  <c r="L962" i="13"/>
  <c r="BY965" i="10"/>
  <c r="BZ965"/>
  <c r="BZ560"/>
  <c r="L557" i="13"/>
  <c r="BZ234" i="10"/>
  <c r="L232" i="13"/>
  <c r="P232" s="1"/>
  <c r="BY560" i="10"/>
  <c r="BY234"/>
  <c r="G554"/>
  <c r="CA554" s="1"/>
  <c r="CC554" s="1"/>
  <c r="AJ555"/>
  <c r="G906"/>
  <c r="CA906" s="1"/>
  <c r="CC906" s="1"/>
  <c r="AK908"/>
  <c r="G538"/>
  <c r="CA538" s="1"/>
  <c r="CC538" s="1"/>
  <c r="AK539"/>
  <c r="AK202"/>
  <c r="G893"/>
  <c r="G200"/>
  <c r="G195"/>
  <c r="CA195" s="1"/>
  <c r="CC195" s="1"/>
  <c r="G148"/>
  <c r="CA148" s="1"/>
  <c r="CC148" s="1"/>
  <c r="G202" l="1"/>
  <c r="CA202" s="1"/>
  <c r="CC202" s="1"/>
  <c r="CA200"/>
  <c r="CC200" s="1"/>
  <c r="L971" i="13"/>
  <c r="F120" i="11" s="1"/>
  <c r="P970" i="13"/>
  <c r="P971" s="1"/>
  <c r="G894" i="10"/>
  <c r="CA894" s="1"/>
  <c r="CC894" s="1"/>
  <c r="CA893"/>
  <c r="CC893" s="1"/>
  <c r="L904" i="13"/>
  <c r="P904" s="1"/>
  <c r="CA907" i="10"/>
  <c r="CC907" s="1"/>
  <c r="G908"/>
  <c r="CA908" s="1"/>
  <c r="CC908" s="1"/>
  <c r="L193" i="13"/>
  <c r="P977"/>
  <c r="L978"/>
  <c r="P962"/>
  <c r="P963" s="1"/>
  <c r="L963"/>
  <c r="F118" i="11" s="1"/>
  <c r="BY966" i="10"/>
  <c r="BZ966"/>
  <c r="P557" i="13"/>
  <c r="G555" i="10"/>
  <c r="CA555" s="1"/>
  <c r="CC555" s="1"/>
  <c r="L551" i="13"/>
  <c r="L535"/>
  <c r="L536" s="1"/>
  <c r="G539" i="10"/>
  <c r="CA539" s="1"/>
  <c r="CC539" s="1"/>
  <c r="L198" i="13"/>
  <c r="L200" s="1"/>
  <c r="BZ893" i="10"/>
  <c r="L890" i="13"/>
  <c r="BY893" i="10"/>
  <c r="BY200"/>
  <c r="BZ200"/>
  <c r="P193" i="13"/>
  <c r="BZ195" i="10"/>
  <c r="BY195"/>
  <c r="L146" i="13"/>
  <c r="P146" s="1"/>
  <c r="L552" l="1"/>
  <c r="F68" i="11" s="1"/>
  <c r="P551" i="13"/>
  <c r="P552" s="1"/>
  <c r="P535"/>
  <c r="P536" s="1"/>
  <c r="P198"/>
  <c r="P200" s="1"/>
  <c r="P890"/>
  <c r="P891" s="1"/>
  <c r="L891"/>
  <c r="H122" i="10" l="1"/>
  <c r="K295" i="13"/>
  <c r="D40" i="11" s="1"/>
  <c r="I295" i="13"/>
  <c r="J295"/>
  <c r="M295"/>
  <c r="N295"/>
  <c r="Q295"/>
  <c r="R295"/>
  <c r="W297" i="10"/>
  <c r="U297"/>
  <c r="T297"/>
  <c r="S297"/>
  <c r="Q297"/>
  <c r="O297"/>
  <c r="M297"/>
  <c r="K297"/>
  <c r="I297"/>
  <c r="J297"/>
  <c r="L297"/>
  <c r="N297"/>
  <c r="P297"/>
  <c r="R297"/>
  <c r="Y297"/>
  <c r="Z297"/>
  <c r="AA297"/>
  <c r="AB297"/>
  <c r="AC297"/>
  <c r="AD297"/>
  <c r="AE297"/>
  <c r="AF297"/>
  <c r="AG297"/>
  <c r="AH297"/>
  <c r="AI297"/>
  <c r="AY297" s="1"/>
  <c r="BW297" s="1"/>
  <c r="AL297"/>
  <c r="H295"/>
  <c r="H296"/>
  <c r="X914"/>
  <c r="X614"/>
  <c r="AU914" l="1"/>
  <c r="BS914" s="1"/>
  <c r="AU614"/>
  <c r="BS614" s="1"/>
  <c r="AX297"/>
  <c r="BV297" s="1"/>
  <c r="AW297"/>
  <c r="BU297" s="1"/>
  <c r="AV297"/>
  <c r="BT297" s="1"/>
  <c r="AT297"/>
  <c r="BR297" s="1"/>
  <c r="AO297"/>
  <c r="BM297" s="1"/>
  <c r="AQ297"/>
  <c r="BO297" s="1"/>
  <c r="AS297"/>
  <c r="BQ297" s="1"/>
  <c r="AP297"/>
  <c r="BN297" s="1"/>
  <c r="AR297"/>
  <c r="BP297" s="1"/>
  <c r="C40" i="11"/>
  <c r="AN297" i="10"/>
  <c r="BL297" s="1"/>
  <c r="AJ614"/>
  <c r="G122"/>
  <c r="I959" i="13"/>
  <c r="AN961" i="10" s="1"/>
  <c r="BL961" s="1"/>
  <c r="K959" i="13"/>
  <c r="D117" i="11" s="1"/>
  <c r="J959" i="13"/>
  <c r="M959"/>
  <c r="N959"/>
  <c r="O959"/>
  <c r="Q959"/>
  <c r="R959"/>
  <c r="W958" i="10"/>
  <c r="W962"/>
  <c r="X960"/>
  <c r="X961"/>
  <c r="H961"/>
  <c r="H960"/>
  <c r="Y962"/>
  <c r="Z962"/>
  <c r="AA962"/>
  <c r="AB962"/>
  <c r="AC962"/>
  <c r="AD962"/>
  <c r="AE962"/>
  <c r="AF962"/>
  <c r="AG962"/>
  <c r="AH962"/>
  <c r="AI962"/>
  <c r="AY962" s="1"/>
  <c r="BW962" s="1"/>
  <c r="AL962"/>
  <c r="AM962"/>
  <c r="BX962"/>
  <c r="BY962"/>
  <c r="BZ962"/>
  <c r="CD962"/>
  <c r="I962"/>
  <c r="AN962" s="1"/>
  <c r="BL962" s="1"/>
  <c r="J962"/>
  <c r="K962"/>
  <c r="L962"/>
  <c r="M962"/>
  <c r="N962"/>
  <c r="O962"/>
  <c r="P962"/>
  <c r="Q962"/>
  <c r="R962"/>
  <c r="S962"/>
  <c r="T962"/>
  <c r="U962"/>
  <c r="C962"/>
  <c r="W901"/>
  <c r="K464" i="13"/>
  <c r="I464"/>
  <c r="AN466" i="10" s="1"/>
  <c r="BL466" s="1"/>
  <c r="X466"/>
  <c r="H466"/>
  <c r="X465"/>
  <c r="H465"/>
  <c r="H147"/>
  <c r="H146"/>
  <c r="H145"/>
  <c r="X427"/>
  <c r="H427"/>
  <c r="H64"/>
  <c r="AM332"/>
  <c r="BX332"/>
  <c r="CD332"/>
  <c r="X880"/>
  <c r="H880"/>
  <c r="H196"/>
  <c r="H198" s="1"/>
  <c r="L120" i="13" l="1"/>
  <c r="P120" s="1"/>
  <c r="CA122" i="10"/>
  <c r="CC122" s="1"/>
  <c r="AU880"/>
  <c r="BS880" s="1"/>
  <c r="AU427"/>
  <c r="BS427" s="1"/>
  <c r="AU961"/>
  <c r="BS961" s="1"/>
  <c r="AU465"/>
  <c r="BS465" s="1"/>
  <c r="AU466"/>
  <c r="BS466" s="1"/>
  <c r="AU960"/>
  <c r="BS960" s="1"/>
  <c r="AX962"/>
  <c r="BV962" s="1"/>
  <c r="AW962"/>
  <c r="BU962" s="1"/>
  <c r="AV962"/>
  <c r="BT962" s="1"/>
  <c r="AT962"/>
  <c r="BR962" s="1"/>
  <c r="AS962"/>
  <c r="BQ962" s="1"/>
  <c r="AR962"/>
  <c r="BP962" s="1"/>
  <c r="AQ962"/>
  <c r="BO962" s="1"/>
  <c r="AP962"/>
  <c r="BN962" s="1"/>
  <c r="AO962"/>
  <c r="BM962" s="1"/>
  <c r="C117" i="11"/>
  <c r="G296" i="10"/>
  <c r="G295"/>
  <c r="X198"/>
  <c r="AJ960"/>
  <c r="AK427"/>
  <c r="AJ465"/>
  <c r="AJ466"/>
  <c r="AJ961"/>
  <c r="AJ880"/>
  <c r="AJ881" s="1"/>
  <c r="X881"/>
  <c r="AJ198"/>
  <c r="H962"/>
  <c r="AK960"/>
  <c r="X962"/>
  <c r="AK961"/>
  <c r="AK466"/>
  <c r="AK465"/>
  <c r="AJ427"/>
  <c r="AK880"/>
  <c r="AK198"/>
  <c r="AN808"/>
  <c r="BL808" s="1"/>
  <c r="AV810"/>
  <c r="BT810" s="1"/>
  <c r="AR810"/>
  <c r="BP810" s="1"/>
  <c r="X375"/>
  <c r="H375"/>
  <c r="H49"/>
  <c r="X121"/>
  <c r="H121"/>
  <c r="H45"/>
  <c r="I641" i="13"/>
  <c r="AN643" i="10" s="1"/>
  <c r="BL643" s="1"/>
  <c r="X641"/>
  <c r="H641"/>
  <c r="H328"/>
  <c r="Y272"/>
  <c r="Z272"/>
  <c r="AA272"/>
  <c r="AB272"/>
  <c r="AC272"/>
  <c r="AD272"/>
  <c r="AE272"/>
  <c r="AF272"/>
  <c r="AG272"/>
  <c r="AH272"/>
  <c r="AI272"/>
  <c r="AY272" s="1"/>
  <c r="BW272" s="1"/>
  <c r="AL272"/>
  <c r="W272"/>
  <c r="I272"/>
  <c r="J272"/>
  <c r="K272"/>
  <c r="L272"/>
  <c r="M272"/>
  <c r="N272"/>
  <c r="O272"/>
  <c r="P272"/>
  <c r="Q272"/>
  <c r="R272"/>
  <c r="S272"/>
  <c r="T272"/>
  <c r="U272"/>
  <c r="X953"/>
  <c r="H953"/>
  <c r="H271"/>
  <c r="H272" s="1"/>
  <c r="I952" i="13"/>
  <c r="C115" i="11" s="1"/>
  <c r="J270" i="13"/>
  <c r="K270"/>
  <c r="M270"/>
  <c r="N270"/>
  <c r="O270"/>
  <c r="Q270"/>
  <c r="R270"/>
  <c r="I270"/>
  <c r="AN272" i="10" s="1"/>
  <c r="BL272" s="1"/>
  <c r="E49" i="11"/>
  <c r="I213" i="13"/>
  <c r="E11" i="11"/>
  <c r="I948" i="13"/>
  <c r="J533"/>
  <c r="K533"/>
  <c r="M533"/>
  <c r="N533"/>
  <c r="O533"/>
  <c r="Q533"/>
  <c r="R533"/>
  <c r="I533"/>
  <c r="AN535" i="10" s="1"/>
  <c r="BL535" s="1"/>
  <c r="AL536"/>
  <c r="Y536"/>
  <c r="Z536"/>
  <c r="AA536"/>
  <c r="AB536"/>
  <c r="AC536"/>
  <c r="AD536"/>
  <c r="AE536"/>
  <c r="AF536"/>
  <c r="AG536"/>
  <c r="AH536"/>
  <c r="AI536"/>
  <c r="AY536" s="1"/>
  <c r="BW536" s="1"/>
  <c r="W536"/>
  <c r="I536"/>
  <c r="AN536" s="1"/>
  <c r="BL536" s="1"/>
  <c r="J536"/>
  <c r="K536"/>
  <c r="L536"/>
  <c r="M536"/>
  <c r="N536"/>
  <c r="O536"/>
  <c r="P536"/>
  <c r="Q536"/>
  <c r="R536"/>
  <c r="S536"/>
  <c r="T536"/>
  <c r="U536"/>
  <c r="AI949"/>
  <c r="AY949" s="1"/>
  <c r="BW949" s="1"/>
  <c r="AI841"/>
  <c r="AY841" s="1"/>
  <c r="BW841" s="1"/>
  <c r="AI782"/>
  <c r="AI504"/>
  <c r="AY504" s="1"/>
  <c r="BW504" s="1"/>
  <c r="AI475"/>
  <c r="AY475" s="1"/>
  <c r="BW475" s="1"/>
  <c r="AI471"/>
  <c r="AY471" s="1"/>
  <c r="BW471" s="1"/>
  <c r="AI896"/>
  <c r="AY896" s="1"/>
  <c r="BW896" s="1"/>
  <c r="AI187"/>
  <c r="AY187" s="1"/>
  <c r="BW187" s="1"/>
  <c r="AI164"/>
  <c r="AY164" s="1"/>
  <c r="BW164" s="1"/>
  <c r="AI162"/>
  <c r="AY162" s="1"/>
  <c r="BW162" s="1"/>
  <c r="AI156"/>
  <c r="AY156" s="1"/>
  <c r="BW156" s="1"/>
  <c r="AI155"/>
  <c r="AY155" s="1"/>
  <c r="BW155" s="1"/>
  <c r="AI153"/>
  <c r="AY153" s="1"/>
  <c r="BW153" s="1"/>
  <c r="AI23"/>
  <c r="AI152"/>
  <c r="AP163"/>
  <c r="BN163" s="1"/>
  <c r="O164"/>
  <c r="AQ164" s="1"/>
  <c r="BO164" s="1"/>
  <c r="S162"/>
  <c r="AS162" s="1"/>
  <c r="BQ162" s="1"/>
  <c r="K641" i="13"/>
  <c r="D88" i="11" s="1"/>
  <c r="E90"/>
  <c r="AY152" i="10" l="1"/>
  <c r="BW152" s="1"/>
  <c r="AI160"/>
  <c r="AY160" s="1"/>
  <c r="BW160" s="1"/>
  <c r="L294" i="13"/>
  <c r="CA296" i="10"/>
  <c r="CC296" s="1"/>
  <c r="L293" i="13"/>
  <c r="CA295" i="10"/>
  <c r="CC295" s="1"/>
  <c r="AU641"/>
  <c r="BS641" s="1"/>
  <c r="AU121"/>
  <c r="BS121" s="1"/>
  <c r="AU198"/>
  <c r="BS198" s="1"/>
  <c r="AU953"/>
  <c r="BS953" s="1"/>
  <c r="AU375"/>
  <c r="BS375" s="1"/>
  <c r="AU962"/>
  <c r="BS962" s="1"/>
  <c r="AU881"/>
  <c r="BS881" s="1"/>
  <c r="AT536"/>
  <c r="BR536" s="1"/>
  <c r="AS536"/>
  <c r="BQ536" s="1"/>
  <c r="AR536"/>
  <c r="BP536" s="1"/>
  <c r="AQ536"/>
  <c r="BO536" s="1"/>
  <c r="AP536"/>
  <c r="BN536" s="1"/>
  <c r="AO536"/>
  <c r="BM536" s="1"/>
  <c r="AT272"/>
  <c r="BR272" s="1"/>
  <c r="AS272"/>
  <c r="BQ272" s="1"/>
  <c r="AR272"/>
  <c r="BP272" s="1"/>
  <c r="AQ272"/>
  <c r="BO272" s="1"/>
  <c r="AP272"/>
  <c r="BN272" s="1"/>
  <c r="AO272"/>
  <c r="BM272" s="1"/>
  <c r="AX272"/>
  <c r="BV272" s="1"/>
  <c r="AW272"/>
  <c r="BU272" s="1"/>
  <c r="AV272"/>
  <c r="BT272" s="1"/>
  <c r="AY782"/>
  <c r="BW782" s="1"/>
  <c r="AY23"/>
  <c r="BW23" s="1"/>
  <c r="AT810"/>
  <c r="BR810" s="1"/>
  <c r="AX536"/>
  <c r="BV536" s="1"/>
  <c r="AW536"/>
  <c r="BU536" s="1"/>
  <c r="AV536"/>
  <c r="BT536" s="1"/>
  <c r="AX810"/>
  <c r="BV810" s="1"/>
  <c r="AJ962"/>
  <c r="G427"/>
  <c r="G466"/>
  <c r="G960"/>
  <c r="G64"/>
  <c r="G145"/>
  <c r="G465"/>
  <c r="G961"/>
  <c r="AJ953"/>
  <c r="AJ641"/>
  <c r="AJ375"/>
  <c r="G147"/>
  <c r="CA147" s="1"/>
  <c r="CC147" s="1"/>
  <c r="G880"/>
  <c r="AK881"/>
  <c r="G196"/>
  <c r="CA196" s="1"/>
  <c r="CC196" s="1"/>
  <c r="AK962"/>
  <c r="G146"/>
  <c r="CA146" s="1"/>
  <c r="CC146" s="1"/>
  <c r="E10" i="11"/>
  <c r="L345" i="13"/>
  <c r="AK375" i="10"/>
  <c r="X272"/>
  <c r="AK641"/>
  <c r="AK953"/>
  <c r="AJ272"/>
  <c r="AK272"/>
  <c r="I949"/>
  <c r="AN949" s="1"/>
  <c r="BL949" s="1"/>
  <c r="AN796"/>
  <c r="BL796" s="1"/>
  <c r="I782"/>
  <c r="I475"/>
  <c r="AN475" s="1"/>
  <c r="BL475" s="1"/>
  <c r="I471"/>
  <c r="AN471" s="1"/>
  <c r="BL471" s="1"/>
  <c r="I470"/>
  <c r="AN470" s="1"/>
  <c r="BL470" s="1"/>
  <c r="I948"/>
  <c r="AN948" s="1"/>
  <c r="BL948" s="1"/>
  <c r="I896"/>
  <c r="I187"/>
  <c r="AN187" s="1"/>
  <c r="BL187" s="1"/>
  <c r="I164"/>
  <c r="AN164" s="1"/>
  <c r="BL164" s="1"/>
  <c r="I162"/>
  <c r="AN162" s="1"/>
  <c r="BL162" s="1"/>
  <c r="AN163"/>
  <c r="BL163" s="1"/>
  <c r="I157"/>
  <c r="AN157" s="1"/>
  <c r="BL157" s="1"/>
  <c r="I155"/>
  <c r="AN155" s="1"/>
  <c r="BL155" s="1"/>
  <c r="I156"/>
  <c r="AN156" s="1"/>
  <c r="BL156" s="1"/>
  <c r="I153"/>
  <c r="AN153" s="1"/>
  <c r="BL153" s="1"/>
  <c r="I152"/>
  <c r="I23"/>
  <c r="I138" s="1"/>
  <c r="AN138" s="1"/>
  <c r="BL138" s="1"/>
  <c r="R1008" i="13"/>
  <c r="Q1008"/>
  <c r="O1008"/>
  <c r="N1008"/>
  <c r="M1008"/>
  <c r="K1008"/>
  <c r="D127" i="11" s="1"/>
  <c r="J1008" i="13"/>
  <c r="I1008"/>
  <c r="AN1010" i="10" s="1"/>
  <c r="BL1010" s="1"/>
  <c r="R994" i="13"/>
  <c r="Q994"/>
  <c r="O994"/>
  <c r="N994"/>
  <c r="M994"/>
  <c r="K994"/>
  <c r="D126" i="11" s="1"/>
  <c r="J994" i="13"/>
  <c r="I994"/>
  <c r="AN996" i="10" s="1"/>
  <c r="BL996" s="1"/>
  <c r="R991" i="13"/>
  <c r="Q991"/>
  <c r="O991"/>
  <c r="N991"/>
  <c r="M991"/>
  <c r="K991"/>
  <c r="D125" i="11" s="1"/>
  <c r="C125"/>
  <c r="R985" i="13"/>
  <c r="Q985"/>
  <c r="O985"/>
  <c r="N985"/>
  <c r="M985"/>
  <c r="K985"/>
  <c r="D124" i="11" s="1"/>
  <c r="J985" i="13"/>
  <c r="I985"/>
  <c r="AN987" i="10" s="1"/>
  <c r="BL987" s="1"/>
  <c r="R981" i="13"/>
  <c r="Q981"/>
  <c r="O981"/>
  <c r="N981"/>
  <c r="M981"/>
  <c r="K981"/>
  <c r="D123" i="11" s="1"/>
  <c r="J981" i="13"/>
  <c r="I981"/>
  <c r="AN983" i="10" s="1"/>
  <c r="BL983" s="1"/>
  <c r="R612" i="13"/>
  <c r="Q612"/>
  <c r="O612"/>
  <c r="N612"/>
  <c r="M612"/>
  <c r="K612"/>
  <c r="D82" i="11" s="1"/>
  <c r="J612" i="13"/>
  <c r="I612"/>
  <c r="AN614" i="10" s="1"/>
  <c r="BL614" s="1"/>
  <c r="D122" i="11"/>
  <c r="C122"/>
  <c r="R975" i="13"/>
  <c r="Q975"/>
  <c r="O975"/>
  <c r="N975"/>
  <c r="M975"/>
  <c r="K975"/>
  <c r="D121" i="11" s="1"/>
  <c r="J975" i="13"/>
  <c r="I975"/>
  <c r="AN977" i="10" s="1"/>
  <c r="BL977" s="1"/>
  <c r="R968" i="13"/>
  <c r="Q968"/>
  <c r="O968"/>
  <c r="N968"/>
  <c r="M968"/>
  <c r="K968"/>
  <c r="D119" i="11" s="1"/>
  <c r="J968" i="13"/>
  <c r="I968"/>
  <c r="AN970" i="10" s="1"/>
  <c r="BL970" s="1"/>
  <c r="R955" i="13"/>
  <c r="Q955"/>
  <c r="O955"/>
  <c r="N955"/>
  <c r="M955"/>
  <c r="K955"/>
  <c r="D116" i="11" s="1"/>
  <c r="J955" i="13"/>
  <c r="I955"/>
  <c r="AN957" i="10" s="1"/>
  <c r="BL957" s="1"/>
  <c r="R948" i="13"/>
  <c r="Q948"/>
  <c r="O948"/>
  <c r="N948"/>
  <c r="M948"/>
  <c r="K948"/>
  <c r="D114" i="11" s="1"/>
  <c r="J948" i="13"/>
  <c r="I950" i="10" s="1"/>
  <c r="AN950" s="1"/>
  <c r="BL950" s="1"/>
  <c r="C114" i="11"/>
  <c r="R942" i="13"/>
  <c r="Q942"/>
  <c r="O942"/>
  <c r="N942"/>
  <c r="M942"/>
  <c r="K942"/>
  <c r="D113" i="11" s="1"/>
  <c r="J942" i="13"/>
  <c r="I942"/>
  <c r="AN944" i="10" s="1"/>
  <c r="BL944" s="1"/>
  <c r="R939" i="13"/>
  <c r="Q939"/>
  <c r="O939"/>
  <c r="N939"/>
  <c r="M939"/>
  <c r="K939"/>
  <c r="D112" i="11" s="1"/>
  <c r="J939" i="13"/>
  <c r="I939"/>
  <c r="AN941" i="10" s="1"/>
  <c r="BL941" s="1"/>
  <c r="R936" i="13"/>
  <c r="Q936"/>
  <c r="O936"/>
  <c r="N936"/>
  <c r="M936"/>
  <c r="K936"/>
  <c r="D111" i="11" s="1"/>
  <c r="J936" i="13"/>
  <c r="I936"/>
  <c r="AN938" i="10" s="1"/>
  <c r="BL938" s="1"/>
  <c r="R931" i="13"/>
  <c r="Q931"/>
  <c r="O931"/>
  <c r="N931"/>
  <c r="M931"/>
  <c r="K931"/>
  <c r="D110" i="11" s="1"/>
  <c r="J931" i="13"/>
  <c r="I931"/>
  <c r="AN933" i="10" s="1"/>
  <c r="BL933" s="1"/>
  <c r="R922" i="13"/>
  <c r="Q922"/>
  <c r="O922"/>
  <c r="N922"/>
  <c r="M922"/>
  <c r="K922"/>
  <c r="D109" i="11" s="1"/>
  <c r="J922" i="13"/>
  <c r="I922"/>
  <c r="AN924" i="10" s="1"/>
  <c r="BL924" s="1"/>
  <c r="R918" i="13"/>
  <c r="Q918"/>
  <c r="O918"/>
  <c r="N918"/>
  <c r="M918"/>
  <c r="K918"/>
  <c r="D108" i="11" s="1"/>
  <c r="J918" i="13"/>
  <c r="I918"/>
  <c r="AN920" i="10" s="1"/>
  <c r="BL920" s="1"/>
  <c r="R912" i="13"/>
  <c r="Q912"/>
  <c r="O912"/>
  <c r="N912"/>
  <c r="M912"/>
  <c r="K912"/>
  <c r="D107" i="11" s="1"/>
  <c r="J912" i="13"/>
  <c r="I912"/>
  <c r="AN914" i="10" s="1"/>
  <c r="BL914" s="1"/>
  <c r="R909" i="13"/>
  <c r="Q909"/>
  <c r="O909"/>
  <c r="N909"/>
  <c r="M909"/>
  <c r="K909"/>
  <c r="D106" i="11" s="1"/>
  <c r="J909" i="13"/>
  <c r="I909"/>
  <c r="AN911" i="10" s="1"/>
  <c r="BL911" s="1"/>
  <c r="D105" i="11"/>
  <c r="C105"/>
  <c r="R901" i="13"/>
  <c r="Q901"/>
  <c r="O901"/>
  <c r="N901"/>
  <c r="M901"/>
  <c r="K901"/>
  <c r="D104" i="11" s="1"/>
  <c r="J901" i="13"/>
  <c r="I901"/>
  <c r="AN903" i="10" s="1"/>
  <c r="BL903" s="1"/>
  <c r="R898" i="13"/>
  <c r="Q898"/>
  <c r="O898"/>
  <c r="N898"/>
  <c r="M898"/>
  <c r="K898"/>
  <c r="D103" i="11" s="1"/>
  <c r="J898" i="13"/>
  <c r="I898"/>
  <c r="AN900" i="10" s="1"/>
  <c r="BL900" s="1"/>
  <c r="C101" i="11"/>
  <c r="R888" i="13"/>
  <c r="Q888"/>
  <c r="O888"/>
  <c r="N888"/>
  <c r="M888"/>
  <c r="K888"/>
  <c r="D100" i="11" s="1"/>
  <c r="J888" i="13"/>
  <c r="I888"/>
  <c r="AN890" i="10" s="1"/>
  <c r="BL890" s="1"/>
  <c r="R878" i="13"/>
  <c r="Q878"/>
  <c r="O878"/>
  <c r="N878"/>
  <c r="M878"/>
  <c r="K878"/>
  <c r="D99" i="11" s="1"/>
  <c r="J878" i="13"/>
  <c r="C99" i="11"/>
  <c r="R875" i="13"/>
  <c r="Q875"/>
  <c r="O875"/>
  <c r="N875"/>
  <c r="M875"/>
  <c r="K875"/>
  <c r="D98" i="11" s="1"/>
  <c r="J875" i="13"/>
  <c r="I875"/>
  <c r="AN877" i="10" s="1"/>
  <c r="BL877" s="1"/>
  <c r="R861" i="13"/>
  <c r="Q861"/>
  <c r="O861"/>
  <c r="N861"/>
  <c r="M861"/>
  <c r="K861"/>
  <c r="D97" i="11" s="1"/>
  <c r="J861" i="13"/>
  <c r="I861"/>
  <c r="AN863" i="10" s="1"/>
  <c r="BL863" s="1"/>
  <c r="R856" i="13"/>
  <c r="Q856"/>
  <c r="O856"/>
  <c r="N856"/>
  <c r="M856"/>
  <c r="K856"/>
  <c r="D96" i="11" s="1"/>
  <c r="J856" i="13"/>
  <c r="I856"/>
  <c r="AN858" i="10" s="1"/>
  <c r="BL858" s="1"/>
  <c r="R845" i="13"/>
  <c r="Q845"/>
  <c r="O845"/>
  <c r="N845"/>
  <c r="M845"/>
  <c r="K845"/>
  <c r="D95" i="11" s="1"/>
  <c r="J845" i="13"/>
  <c r="I845"/>
  <c r="AN847" i="10" s="1"/>
  <c r="BL847" s="1"/>
  <c r="R840" i="13"/>
  <c r="Q840"/>
  <c r="O840"/>
  <c r="N840"/>
  <c r="M840"/>
  <c r="K840"/>
  <c r="D94" i="11" s="1"/>
  <c r="J840" i="13"/>
  <c r="I840"/>
  <c r="AN842" i="10" s="1"/>
  <c r="BL842" s="1"/>
  <c r="D93" i="11"/>
  <c r="C93"/>
  <c r="R824" i="13"/>
  <c r="Q824"/>
  <c r="O824"/>
  <c r="N824"/>
  <c r="M824"/>
  <c r="K824"/>
  <c r="D92" i="11" s="1"/>
  <c r="J824" i="13"/>
  <c r="I824"/>
  <c r="AN826" i="10" s="1"/>
  <c r="BL826" s="1"/>
  <c r="R644" i="13"/>
  <c r="Q644"/>
  <c r="O644"/>
  <c r="N644"/>
  <c r="M644"/>
  <c r="K644"/>
  <c r="D89" i="11" s="1"/>
  <c r="J644" i="13"/>
  <c r="I644"/>
  <c r="AN646" i="10" s="1"/>
  <c r="BL646" s="1"/>
  <c r="R641" i="13"/>
  <c r="Q641"/>
  <c r="O641"/>
  <c r="N641"/>
  <c r="M641"/>
  <c r="J641"/>
  <c r="C88" i="11"/>
  <c r="R632" i="13"/>
  <c r="Q632"/>
  <c r="O632"/>
  <c r="N632"/>
  <c r="M632"/>
  <c r="K632"/>
  <c r="D87" i="11" s="1"/>
  <c r="J632" i="13"/>
  <c r="I632"/>
  <c r="AN634" i="10" s="1"/>
  <c r="BL634" s="1"/>
  <c r="R629" i="13"/>
  <c r="Q629"/>
  <c r="O629"/>
  <c r="N629"/>
  <c r="M629"/>
  <c r="K629"/>
  <c r="D86" i="11" s="1"/>
  <c r="J629" i="13"/>
  <c r="I629"/>
  <c r="AN631" i="10" s="1"/>
  <c r="BL631" s="1"/>
  <c r="R624" i="13"/>
  <c r="Q624"/>
  <c r="O624"/>
  <c r="N624"/>
  <c r="M624"/>
  <c r="K624"/>
  <c r="D85" i="11" s="1"/>
  <c r="J624" i="13"/>
  <c r="I624"/>
  <c r="AN626" i="10" s="1"/>
  <c r="BL626" s="1"/>
  <c r="R620" i="13"/>
  <c r="Q620"/>
  <c r="O620"/>
  <c r="N620"/>
  <c r="M620"/>
  <c r="K620"/>
  <c r="D84" i="11" s="1"/>
  <c r="J620" i="13"/>
  <c r="I620"/>
  <c r="AN622" i="10" s="1"/>
  <c r="BL622" s="1"/>
  <c r="R616" i="13"/>
  <c r="Q616"/>
  <c r="O616"/>
  <c r="N616"/>
  <c r="M616"/>
  <c r="K616"/>
  <c r="D83" i="11" s="1"/>
  <c r="J616" i="13"/>
  <c r="I616"/>
  <c r="AN618" i="10" s="1"/>
  <c r="BL618" s="1"/>
  <c r="R609" i="13"/>
  <c r="Q609"/>
  <c r="O609"/>
  <c r="N609"/>
  <c r="M609"/>
  <c r="K609"/>
  <c r="D81" i="11" s="1"/>
  <c r="J609" i="13"/>
  <c r="I609"/>
  <c r="AN611" i="10" s="1"/>
  <c r="BL611" s="1"/>
  <c r="D80" i="11"/>
  <c r="C80"/>
  <c r="R603" i="13"/>
  <c r="Q603"/>
  <c r="O603"/>
  <c r="N603"/>
  <c r="M603"/>
  <c r="K603"/>
  <c r="D79" i="11" s="1"/>
  <c r="J603" i="13"/>
  <c r="I603"/>
  <c r="AN605" i="10" s="1"/>
  <c r="BL605" s="1"/>
  <c r="R600" i="13"/>
  <c r="Q600"/>
  <c r="O600"/>
  <c r="N600"/>
  <c r="M600"/>
  <c r="K600"/>
  <c r="D78" i="11" s="1"/>
  <c r="J600" i="13"/>
  <c r="I600"/>
  <c r="AN602" i="10" s="1"/>
  <c r="BL602" s="1"/>
  <c r="R595" i="13"/>
  <c r="Q595"/>
  <c r="O595"/>
  <c r="N595"/>
  <c r="M595"/>
  <c r="K595"/>
  <c r="D77" i="11" s="1"/>
  <c r="J595" i="13"/>
  <c r="I595"/>
  <c r="AN597" i="10" s="1"/>
  <c r="BL597" s="1"/>
  <c r="R591" i="13"/>
  <c r="Q591"/>
  <c r="O591"/>
  <c r="N591"/>
  <c r="M591"/>
  <c r="K591"/>
  <c r="D76" i="11" s="1"/>
  <c r="J591" i="13"/>
  <c r="I591"/>
  <c r="AN593" i="10" s="1"/>
  <c r="BL593" s="1"/>
  <c r="R588" i="13"/>
  <c r="Q588"/>
  <c r="O588"/>
  <c r="N588"/>
  <c r="M588"/>
  <c r="K588"/>
  <c r="D75" i="11" s="1"/>
  <c r="J588" i="13"/>
  <c r="I588"/>
  <c r="AN590" i="10" s="1"/>
  <c r="BL590" s="1"/>
  <c r="R578" i="13"/>
  <c r="Q578"/>
  <c r="O578"/>
  <c r="N578"/>
  <c r="M578"/>
  <c r="K578"/>
  <c r="D74" i="11" s="1"/>
  <c r="J578" i="13"/>
  <c r="I578"/>
  <c r="AN580" i="10" s="1"/>
  <c r="BL580" s="1"/>
  <c r="R574" i="13"/>
  <c r="Q574"/>
  <c r="O574"/>
  <c r="N574"/>
  <c r="M574"/>
  <c r="K574"/>
  <c r="D73" i="11" s="1"/>
  <c r="J574" i="13"/>
  <c r="I574"/>
  <c r="AN576" i="10" s="1"/>
  <c r="BL576" s="1"/>
  <c r="R571" i="13"/>
  <c r="Q571"/>
  <c r="O571"/>
  <c r="N571"/>
  <c r="M571"/>
  <c r="K571"/>
  <c r="D72" i="11" s="1"/>
  <c r="J571" i="13"/>
  <c r="I571"/>
  <c r="AN573" i="10" s="1"/>
  <c r="BL573" s="1"/>
  <c r="R567" i="13"/>
  <c r="Q567"/>
  <c r="O567"/>
  <c r="N567"/>
  <c r="M567"/>
  <c r="K567"/>
  <c r="D71" i="11" s="1"/>
  <c r="J567" i="13"/>
  <c r="I567"/>
  <c r="AN569" i="10" s="1"/>
  <c r="BL569" s="1"/>
  <c r="R564" i="13"/>
  <c r="Q564"/>
  <c r="O564"/>
  <c r="N564"/>
  <c r="M564"/>
  <c r="K564"/>
  <c r="J564"/>
  <c r="C70" i="11"/>
  <c r="R555" i="13"/>
  <c r="Q555"/>
  <c r="O555"/>
  <c r="N555"/>
  <c r="M555"/>
  <c r="K555"/>
  <c r="D69" i="11" s="1"/>
  <c r="J555" i="13"/>
  <c r="I555"/>
  <c r="AN557" i="10" s="1"/>
  <c r="BL557" s="1"/>
  <c r="R549" i="13"/>
  <c r="Q549"/>
  <c r="O549"/>
  <c r="N549"/>
  <c r="M549"/>
  <c r="K549"/>
  <c r="D67" i="11" s="1"/>
  <c r="J549" i="13"/>
  <c r="I549"/>
  <c r="AN551" i="10" s="1"/>
  <c r="BL551" s="1"/>
  <c r="R543" i="13"/>
  <c r="Q543"/>
  <c r="O543"/>
  <c r="N543"/>
  <c r="M543"/>
  <c r="K543"/>
  <c r="D66" i="11" s="1"/>
  <c r="J543" i="13"/>
  <c r="I543"/>
  <c r="AN545" i="10" s="1"/>
  <c r="BL545" s="1"/>
  <c r="R539" i="13"/>
  <c r="Q539"/>
  <c r="O539"/>
  <c r="N539"/>
  <c r="M539"/>
  <c r="K539"/>
  <c r="D65" i="11" s="1"/>
  <c r="J539" i="13"/>
  <c r="I539"/>
  <c r="AN541" i="10" s="1"/>
  <c r="BL541" s="1"/>
  <c r="D64" i="11"/>
  <c r="C64"/>
  <c r="R526" i="13"/>
  <c r="Q526"/>
  <c r="O526"/>
  <c r="N526"/>
  <c r="M526"/>
  <c r="K526"/>
  <c r="D62" i="11" s="1"/>
  <c r="J526" i="13"/>
  <c r="I526"/>
  <c r="AN528" i="10" s="1"/>
  <c r="BL528" s="1"/>
  <c r="R523" i="13"/>
  <c r="Q523"/>
  <c r="O523"/>
  <c r="N523"/>
  <c r="M523"/>
  <c r="K523"/>
  <c r="D61" i="11" s="1"/>
  <c r="J523" i="13"/>
  <c r="I523"/>
  <c r="AN525" i="10" s="1"/>
  <c r="BL525" s="1"/>
  <c r="R517" i="13"/>
  <c r="Q517"/>
  <c r="O517"/>
  <c r="N517"/>
  <c r="M517"/>
  <c r="K517"/>
  <c r="D60" i="11" s="1"/>
  <c r="J517" i="13"/>
  <c r="I517"/>
  <c r="AN519" i="10" s="1"/>
  <c r="BL519" s="1"/>
  <c r="R514" i="13"/>
  <c r="Q514"/>
  <c r="O514"/>
  <c r="N514"/>
  <c r="M514"/>
  <c r="K514"/>
  <c r="D59" i="11" s="1"/>
  <c r="J514" i="13"/>
  <c r="I514"/>
  <c r="AN516" i="10" s="1"/>
  <c r="BL516" s="1"/>
  <c r="R506" i="13"/>
  <c r="Q506"/>
  <c r="O506"/>
  <c r="N506"/>
  <c r="M506"/>
  <c r="K506"/>
  <c r="D58" i="11" s="1"/>
  <c r="J506" i="13"/>
  <c r="I506"/>
  <c r="AN508" i="10" s="1"/>
  <c r="BL508" s="1"/>
  <c r="R502" i="13"/>
  <c r="Q502"/>
  <c r="O502"/>
  <c r="N502"/>
  <c r="M502"/>
  <c r="K502"/>
  <c r="D57" i="11" s="1"/>
  <c r="J502" i="13"/>
  <c r="I504" i="10" s="1"/>
  <c r="I502" i="13"/>
  <c r="C57" i="11" s="1"/>
  <c r="R491" i="13"/>
  <c r="Q491"/>
  <c r="O491"/>
  <c r="N491"/>
  <c r="M491"/>
  <c r="K491"/>
  <c r="D56" i="11" s="1"/>
  <c r="J491" i="13"/>
  <c r="I491"/>
  <c r="AN493" i="10" s="1"/>
  <c r="BL493" s="1"/>
  <c r="R486" i="13"/>
  <c r="Q486"/>
  <c r="O486"/>
  <c r="N486"/>
  <c r="M486"/>
  <c r="K486"/>
  <c r="D55" i="11" s="1"/>
  <c r="J486" i="13"/>
  <c r="C55" i="11"/>
  <c r="R479" i="13"/>
  <c r="Q479"/>
  <c r="O479"/>
  <c r="N479"/>
  <c r="M479"/>
  <c r="K479"/>
  <c r="D54" i="11" s="1"/>
  <c r="J479" i="13"/>
  <c r="I479"/>
  <c r="AN481" i="10" s="1"/>
  <c r="BL481" s="1"/>
  <c r="R474" i="13"/>
  <c r="Q474"/>
  <c r="O474"/>
  <c r="N474"/>
  <c r="M474"/>
  <c r="K474"/>
  <c r="D53" i="11" s="1"/>
  <c r="J474" i="13"/>
  <c r="I474"/>
  <c r="AN476" i="10" s="1"/>
  <c r="BL476" s="1"/>
  <c r="R470" i="13"/>
  <c r="Q470"/>
  <c r="O470"/>
  <c r="N470"/>
  <c r="M470"/>
  <c r="K470"/>
  <c r="D52" i="11" s="1"/>
  <c r="J470" i="13"/>
  <c r="I472" i="10" s="1"/>
  <c r="I470" i="13"/>
  <c r="C52" i="11" s="1"/>
  <c r="R464" i="13"/>
  <c r="Q464"/>
  <c r="O464"/>
  <c r="N464"/>
  <c r="M464"/>
  <c r="D51" i="11"/>
  <c r="J464" i="13"/>
  <c r="C51" i="11"/>
  <c r="D48"/>
  <c r="C48"/>
  <c r="R318" i="13"/>
  <c r="Q318"/>
  <c r="O318"/>
  <c r="N318"/>
  <c r="M318"/>
  <c r="K318"/>
  <c r="D47" i="11" s="1"/>
  <c r="J318" i="13"/>
  <c r="I318"/>
  <c r="R315"/>
  <c r="Q315"/>
  <c r="O315"/>
  <c r="N315"/>
  <c r="M315"/>
  <c r="K315"/>
  <c r="D46" i="11" s="1"/>
  <c r="J315" i="13"/>
  <c r="I315"/>
  <c r="R312"/>
  <c r="Q312"/>
  <c r="O312"/>
  <c r="N312"/>
  <c r="M312"/>
  <c r="D45" i="11"/>
  <c r="C45"/>
  <c r="R308" i="13"/>
  <c r="Q308"/>
  <c r="O308"/>
  <c r="N308"/>
  <c r="M308"/>
  <c r="K308"/>
  <c r="D44" i="11" s="1"/>
  <c r="J308" i="13"/>
  <c r="I308"/>
  <c r="R304"/>
  <c r="Q304"/>
  <c r="O304"/>
  <c r="N304"/>
  <c r="M304"/>
  <c r="K304"/>
  <c r="D43" i="11" s="1"/>
  <c r="J304" i="13"/>
  <c r="I304"/>
  <c r="R301"/>
  <c r="Q301"/>
  <c r="O301"/>
  <c r="N301"/>
  <c r="M301"/>
  <c r="K301"/>
  <c r="D42" i="11" s="1"/>
  <c r="J301" i="13"/>
  <c r="I301"/>
  <c r="D41" i="11"/>
  <c r="C41"/>
  <c r="R290" i="13"/>
  <c r="Q290"/>
  <c r="O290"/>
  <c r="N290"/>
  <c r="M290"/>
  <c r="K290"/>
  <c r="D39" i="11" s="1"/>
  <c r="I290" i="13"/>
  <c r="R287"/>
  <c r="Q287"/>
  <c r="O287"/>
  <c r="N287"/>
  <c r="M287"/>
  <c r="K287"/>
  <c r="D38" i="11" s="1"/>
  <c r="J287" i="13"/>
  <c r="I287"/>
  <c r="R274"/>
  <c r="Q274"/>
  <c r="O274"/>
  <c r="N274"/>
  <c r="M274"/>
  <c r="K274"/>
  <c r="D36" i="11" s="1"/>
  <c r="J274" i="13"/>
  <c r="I274"/>
  <c r="D35" i="11"/>
  <c r="C35"/>
  <c r="D34"/>
  <c r="C34"/>
  <c r="R263" i="13"/>
  <c r="Q263"/>
  <c r="O263"/>
  <c r="N263"/>
  <c r="M263"/>
  <c r="K263"/>
  <c r="D33" i="11" s="1"/>
  <c r="J263" i="13"/>
  <c r="I263"/>
  <c r="R254"/>
  <c r="Q254"/>
  <c r="O254"/>
  <c r="N254"/>
  <c r="M254"/>
  <c r="K254"/>
  <c r="D32" i="11" s="1"/>
  <c r="J254" i="13"/>
  <c r="I254"/>
  <c r="D31" i="11"/>
  <c r="R245" i="13"/>
  <c r="Q245"/>
  <c r="O245"/>
  <c r="N245"/>
  <c r="M245"/>
  <c r="K245"/>
  <c r="D30" i="11" s="1"/>
  <c r="J245" i="13"/>
  <c r="I245"/>
  <c r="R241"/>
  <c r="Q241"/>
  <c r="O241"/>
  <c r="N241"/>
  <c r="M241"/>
  <c r="K241"/>
  <c r="D29" i="11" s="1"/>
  <c r="J241" i="13"/>
  <c r="I241"/>
  <c r="D28" i="11"/>
  <c r="C28"/>
  <c r="R229" i="13"/>
  <c r="Q229"/>
  <c r="O229"/>
  <c r="N229"/>
  <c r="M229"/>
  <c r="K229"/>
  <c r="D27" i="11" s="1"/>
  <c r="J229" i="13"/>
  <c r="I229"/>
  <c r="D26" i="11"/>
  <c r="C26"/>
  <c r="R219" i="13"/>
  <c r="Q219"/>
  <c r="O219"/>
  <c r="N219"/>
  <c r="M219"/>
  <c r="K219"/>
  <c r="D25" i="11" s="1"/>
  <c r="J219" i="13"/>
  <c r="I219"/>
  <c r="R216"/>
  <c r="Q216"/>
  <c r="O216"/>
  <c r="N216"/>
  <c r="M216"/>
  <c r="K216"/>
  <c r="D24" i="11" s="1"/>
  <c r="J216" i="13"/>
  <c r="I216"/>
  <c r="R213"/>
  <c r="Q213"/>
  <c r="O213"/>
  <c r="N213"/>
  <c r="M213"/>
  <c r="K213"/>
  <c r="D23" i="11" s="1"/>
  <c r="J213" i="13"/>
  <c r="C23" i="11"/>
  <c r="D22"/>
  <c r="C22"/>
  <c r="R894" i="13"/>
  <c r="Q894"/>
  <c r="O894"/>
  <c r="N894"/>
  <c r="M894"/>
  <c r="K894"/>
  <c r="D102" i="11" s="1"/>
  <c r="J894" i="13"/>
  <c r="I894"/>
  <c r="C102" i="11" s="1"/>
  <c r="D21"/>
  <c r="C21"/>
  <c r="D20"/>
  <c r="C20"/>
  <c r="R191" i="13"/>
  <c r="Q191"/>
  <c r="O191"/>
  <c r="N191"/>
  <c r="M191"/>
  <c r="K191"/>
  <c r="D19" i="11" s="1"/>
  <c r="J191" i="13"/>
  <c r="I191"/>
  <c r="C19" i="11" s="1"/>
  <c r="D18"/>
  <c r="C18"/>
  <c r="R174" i="13"/>
  <c r="Q174"/>
  <c r="O174"/>
  <c r="N174"/>
  <c r="M174"/>
  <c r="K174"/>
  <c r="D17" i="11" s="1"/>
  <c r="J174" i="13"/>
  <c r="C17" i="11"/>
  <c r="R168" i="13"/>
  <c r="Q168"/>
  <c r="O168"/>
  <c r="N168"/>
  <c r="M168"/>
  <c r="K168"/>
  <c r="D16" i="11" s="1"/>
  <c r="J168" i="13"/>
  <c r="I168"/>
  <c r="R163"/>
  <c r="Q163"/>
  <c r="Q13" s="1"/>
  <c r="O163"/>
  <c r="N163"/>
  <c r="N13" s="1"/>
  <c r="M163"/>
  <c r="K163"/>
  <c r="K13" s="1"/>
  <c r="J163"/>
  <c r="I163"/>
  <c r="I13" s="1"/>
  <c r="D13" i="11"/>
  <c r="C13"/>
  <c r="O875" i="10"/>
  <c r="AQ875" s="1"/>
  <c r="BO875" s="1"/>
  <c r="AI472"/>
  <c r="AY472" s="1"/>
  <c r="BW472" s="1"/>
  <c r="AI470"/>
  <c r="AY470" s="1"/>
  <c r="BW470" s="1"/>
  <c r="AN152" l="1"/>
  <c r="BL152" s="1"/>
  <c r="I160"/>
  <c r="AN160" s="1"/>
  <c r="BL160" s="1"/>
  <c r="L462" i="13"/>
  <c r="P462" s="1"/>
  <c r="CA465" i="10"/>
  <c r="CC465" s="1"/>
  <c r="L62" i="13"/>
  <c r="P62" s="1"/>
  <c r="CA64" i="10"/>
  <c r="CC64" s="1"/>
  <c r="L463" i="13"/>
  <c r="P463" s="1"/>
  <c r="CA466" i="10"/>
  <c r="CC466" s="1"/>
  <c r="G881"/>
  <c r="CA881" s="1"/>
  <c r="CC881" s="1"/>
  <c r="CA880"/>
  <c r="CC880" s="1"/>
  <c r="L958" i="13"/>
  <c r="P958" s="1"/>
  <c r="CA961" i="10"/>
  <c r="CC961" s="1"/>
  <c r="L143" i="13"/>
  <c r="P143" s="1"/>
  <c r="CA145" i="10"/>
  <c r="CC145" s="1"/>
  <c r="L957" i="13"/>
  <c r="P957" s="1"/>
  <c r="CA960" i="10"/>
  <c r="CC960" s="1"/>
  <c r="L424" i="13"/>
  <c r="CA427" i="10"/>
  <c r="CC427" s="1"/>
  <c r="AU272"/>
  <c r="BS272" s="1"/>
  <c r="AN782"/>
  <c r="BL782" s="1"/>
  <c r="I810"/>
  <c r="AN810" s="1"/>
  <c r="BL810" s="1"/>
  <c r="C16" i="11"/>
  <c r="C24"/>
  <c r="C25"/>
  <c r="C27"/>
  <c r="C29"/>
  <c r="C30"/>
  <c r="C31"/>
  <c r="C32"/>
  <c r="C33"/>
  <c r="C36"/>
  <c r="C38"/>
  <c r="C46"/>
  <c r="C47"/>
  <c r="C42"/>
  <c r="C43"/>
  <c r="C44"/>
  <c r="AN23" i="10"/>
  <c r="BL23" s="1"/>
  <c r="J13" i="13"/>
  <c r="M13"/>
  <c r="R13"/>
  <c r="AN472" i="10"/>
  <c r="BL472" s="1"/>
  <c r="AN504"/>
  <c r="BL504" s="1"/>
  <c r="AN896"/>
  <c r="BL896" s="1"/>
  <c r="G641"/>
  <c r="G45"/>
  <c r="G375"/>
  <c r="G962"/>
  <c r="CA962" s="1"/>
  <c r="CC962" s="1"/>
  <c r="C53" i="11"/>
  <c r="C54"/>
  <c r="C56"/>
  <c r="C58"/>
  <c r="C59"/>
  <c r="C60"/>
  <c r="C61"/>
  <c r="C62"/>
  <c r="C65"/>
  <c r="C66"/>
  <c r="C67"/>
  <c r="C69"/>
  <c r="C71"/>
  <c r="C72"/>
  <c r="C73"/>
  <c r="C74"/>
  <c r="C75"/>
  <c r="C76"/>
  <c r="C77"/>
  <c r="C78"/>
  <c r="C79"/>
  <c r="C81"/>
  <c r="C83"/>
  <c r="C84"/>
  <c r="C85"/>
  <c r="C86"/>
  <c r="C87"/>
  <c r="C103"/>
  <c r="C104"/>
  <c r="C106"/>
  <c r="C107"/>
  <c r="C108"/>
  <c r="C109"/>
  <c r="C110"/>
  <c r="C111"/>
  <c r="C112"/>
  <c r="C113"/>
  <c r="C116"/>
  <c r="C119"/>
  <c r="C121"/>
  <c r="C82"/>
  <c r="C123"/>
  <c r="C124"/>
  <c r="C89"/>
  <c r="C92"/>
  <c r="C94"/>
  <c r="C95"/>
  <c r="C96"/>
  <c r="C97"/>
  <c r="C98"/>
  <c r="C100"/>
  <c r="C126"/>
  <c r="C127"/>
  <c r="G328" i="10"/>
  <c r="G49"/>
  <c r="C15" i="11"/>
  <c r="D15"/>
  <c r="I646" i="13"/>
  <c r="AN648" i="10" s="1"/>
  <c r="BL648" s="1"/>
  <c r="G121"/>
  <c r="L194" i="13"/>
  <c r="L196" s="1"/>
  <c r="G198" i="10"/>
  <c r="CA198" s="1"/>
  <c r="CC198" s="1"/>
  <c r="I330" i="13"/>
  <c r="K330"/>
  <c r="N330"/>
  <c r="Q330"/>
  <c r="J330"/>
  <c r="M330"/>
  <c r="O330"/>
  <c r="R330"/>
  <c r="C39" i="11"/>
  <c r="D14"/>
  <c r="D70"/>
  <c r="L877" i="13"/>
  <c r="C14" i="11"/>
  <c r="L145" i="13"/>
  <c r="P145" s="1"/>
  <c r="L144"/>
  <c r="P144" s="1"/>
  <c r="BZ147" i="10"/>
  <c r="BY147"/>
  <c r="BZ146"/>
  <c r="BY146"/>
  <c r="G271"/>
  <c r="G953"/>
  <c r="CA953" s="1"/>
  <c r="CC953" s="1"/>
  <c r="BZ271"/>
  <c r="D50" i="11"/>
  <c r="D12"/>
  <c r="C12"/>
  <c r="C91"/>
  <c r="D91"/>
  <c r="C50"/>
  <c r="AI786" i="10"/>
  <c r="Q472"/>
  <c r="AR472" s="1"/>
  <c r="BP472" s="1"/>
  <c r="Q470"/>
  <c r="AR470" s="1"/>
  <c r="BP470" s="1"/>
  <c r="Q157"/>
  <c r="M949"/>
  <c r="AP949" s="1"/>
  <c r="BN949" s="1"/>
  <c r="M947"/>
  <c r="AP947" s="1"/>
  <c r="BN947" s="1"/>
  <c r="M884"/>
  <c r="AP884" s="1"/>
  <c r="BN884" s="1"/>
  <c r="M885"/>
  <c r="AP885" s="1"/>
  <c r="BN885" s="1"/>
  <c r="M886"/>
  <c r="AP886" s="1"/>
  <c r="BN886" s="1"/>
  <c r="M887"/>
  <c r="AP887" s="1"/>
  <c r="BN887" s="1"/>
  <c r="M888"/>
  <c r="AP888" s="1"/>
  <c r="BN888" s="1"/>
  <c r="M889"/>
  <c r="AP889" s="1"/>
  <c r="BN889" s="1"/>
  <c r="M890"/>
  <c r="AP890" s="1"/>
  <c r="BN890" s="1"/>
  <c r="M883"/>
  <c r="AP883" s="1"/>
  <c r="BN883" s="1"/>
  <c r="M782"/>
  <c r="M590"/>
  <c r="AP590" s="1"/>
  <c r="BN590" s="1"/>
  <c r="M589"/>
  <c r="AP589" s="1"/>
  <c r="BN589" s="1"/>
  <c r="M588"/>
  <c r="AP588" s="1"/>
  <c r="BN588" s="1"/>
  <c r="M587"/>
  <c r="AP587" s="1"/>
  <c r="BN587" s="1"/>
  <c r="M586"/>
  <c r="AP586" s="1"/>
  <c r="BN586" s="1"/>
  <c r="M585"/>
  <c r="AP585" s="1"/>
  <c r="BN585" s="1"/>
  <c r="M584"/>
  <c r="AP584" s="1"/>
  <c r="BN584" s="1"/>
  <c r="M583"/>
  <c r="AP583" s="1"/>
  <c r="BN583" s="1"/>
  <c r="M516"/>
  <c r="AP516" s="1"/>
  <c r="BN516" s="1"/>
  <c r="M515"/>
  <c r="AP515" s="1"/>
  <c r="BN515" s="1"/>
  <c r="M514"/>
  <c r="AP514" s="1"/>
  <c r="BN514" s="1"/>
  <c r="M513"/>
  <c r="AP513" s="1"/>
  <c r="BN513" s="1"/>
  <c r="M512"/>
  <c r="AP512" s="1"/>
  <c r="BN512" s="1"/>
  <c r="M511"/>
  <c r="AP511" s="1"/>
  <c r="BN511" s="1"/>
  <c r="M504"/>
  <c r="AP504" s="1"/>
  <c r="BN504" s="1"/>
  <c r="M475"/>
  <c r="AP475" s="1"/>
  <c r="BN475" s="1"/>
  <c r="M472"/>
  <c r="AP472" s="1"/>
  <c r="BN472" s="1"/>
  <c r="M471"/>
  <c r="AP471" s="1"/>
  <c r="BN471" s="1"/>
  <c r="M470"/>
  <c r="AP470" s="1"/>
  <c r="BN470" s="1"/>
  <c r="BN264"/>
  <c r="M896"/>
  <c r="AP896" s="1"/>
  <c r="BN896" s="1"/>
  <c r="M187"/>
  <c r="AP187" s="1"/>
  <c r="BN187" s="1"/>
  <c r="M164"/>
  <c r="AP164" s="1"/>
  <c r="BN164" s="1"/>
  <c r="M157"/>
  <c r="AP157" s="1"/>
  <c r="BN157" s="1"/>
  <c r="M156"/>
  <c r="AP156" s="1"/>
  <c r="BN156" s="1"/>
  <c r="M155"/>
  <c r="AP155" s="1"/>
  <c r="BN155" s="1"/>
  <c r="M153"/>
  <c r="AP153" s="1"/>
  <c r="BN153" s="1"/>
  <c r="M152"/>
  <c r="M25"/>
  <c r="AP25" s="1"/>
  <c r="BN25" s="1"/>
  <c r="M23"/>
  <c r="S782"/>
  <c r="S585"/>
  <c r="AS585" s="1"/>
  <c r="BQ585" s="1"/>
  <c r="S514"/>
  <c r="AS514" s="1"/>
  <c r="BQ514" s="1"/>
  <c r="S504"/>
  <c r="AS504" s="1"/>
  <c r="BQ504" s="1"/>
  <c r="S475"/>
  <c r="AS475" s="1"/>
  <c r="BQ475" s="1"/>
  <c r="S472"/>
  <c r="AS472" s="1"/>
  <c r="BQ472" s="1"/>
  <c r="S471"/>
  <c r="AS471" s="1"/>
  <c r="BQ471" s="1"/>
  <c r="S470"/>
  <c r="AS470" s="1"/>
  <c r="BQ470" s="1"/>
  <c r="AS264"/>
  <c r="BQ264" s="1"/>
  <c r="S896"/>
  <c r="AS896" s="1"/>
  <c r="BQ896" s="1"/>
  <c r="S187"/>
  <c r="AS187" s="1"/>
  <c r="BQ187" s="1"/>
  <c r="S875"/>
  <c r="AS875" s="1"/>
  <c r="BQ875" s="1"/>
  <c r="S185"/>
  <c r="AS185" s="1"/>
  <c r="BQ185" s="1"/>
  <c r="S164"/>
  <c r="AS164" s="1"/>
  <c r="BQ164" s="1"/>
  <c r="S163"/>
  <c r="AS163" s="1"/>
  <c r="BQ163" s="1"/>
  <c r="S157"/>
  <c r="AS157" s="1"/>
  <c r="BQ157" s="1"/>
  <c r="S156"/>
  <c r="AS156" s="1"/>
  <c r="BQ156" s="1"/>
  <c r="S155"/>
  <c r="AS155" s="1"/>
  <c r="BQ155" s="1"/>
  <c r="S153"/>
  <c r="AS153" s="1"/>
  <c r="BQ153" s="1"/>
  <c r="S152"/>
  <c r="S25"/>
  <c r="AS25" s="1"/>
  <c r="BQ25" s="1"/>
  <c r="S23"/>
  <c r="O949"/>
  <c r="AQ949" s="1"/>
  <c r="BO949" s="1"/>
  <c r="O841"/>
  <c r="AQ841" s="1"/>
  <c r="BO841" s="1"/>
  <c r="O782"/>
  <c r="O504"/>
  <c r="AQ504" s="1"/>
  <c r="BO504" s="1"/>
  <c r="O475"/>
  <c r="AQ475" s="1"/>
  <c r="BO475" s="1"/>
  <c r="O472"/>
  <c r="AQ472" s="1"/>
  <c r="BO472" s="1"/>
  <c r="O471"/>
  <c r="AQ471" s="1"/>
  <c r="BO471" s="1"/>
  <c r="O470"/>
  <c r="AQ470" s="1"/>
  <c r="BO470" s="1"/>
  <c r="O896"/>
  <c r="AQ896" s="1"/>
  <c r="BO896" s="1"/>
  <c r="O187"/>
  <c r="AQ187" s="1"/>
  <c r="BO187" s="1"/>
  <c r="O162"/>
  <c r="AQ162" s="1"/>
  <c r="BO162" s="1"/>
  <c r="O157"/>
  <c r="AQ157" s="1"/>
  <c r="BO157" s="1"/>
  <c r="O156"/>
  <c r="AQ156" s="1"/>
  <c r="BO156" s="1"/>
  <c r="O155"/>
  <c r="AQ155" s="1"/>
  <c r="BO155" s="1"/>
  <c r="O153"/>
  <c r="AQ153" s="1"/>
  <c r="BO153" s="1"/>
  <c r="O152"/>
  <c r="AQ25"/>
  <c r="BO25" s="1"/>
  <c r="O23"/>
  <c r="K949"/>
  <c r="AO949" s="1"/>
  <c r="BM949" s="1"/>
  <c r="K841"/>
  <c r="AO841" s="1"/>
  <c r="BM841" s="1"/>
  <c r="K782"/>
  <c r="K504"/>
  <c r="AO504" s="1"/>
  <c r="BM504" s="1"/>
  <c r="K475"/>
  <c r="AO475" s="1"/>
  <c r="BM475" s="1"/>
  <c r="K472"/>
  <c r="AO472" s="1"/>
  <c r="BM472" s="1"/>
  <c r="K471"/>
  <c r="AO471" s="1"/>
  <c r="BM471" s="1"/>
  <c r="K470"/>
  <c r="AO470" s="1"/>
  <c r="BM470" s="1"/>
  <c r="K948"/>
  <c r="AO948" s="1"/>
  <c r="BM948" s="1"/>
  <c r="K896"/>
  <c r="AO896" s="1"/>
  <c r="BM896" s="1"/>
  <c r="K187"/>
  <c r="AO187" s="1"/>
  <c r="BM187" s="1"/>
  <c r="K23"/>
  <c r="K138" s="1"/>
  <c r="AO138" s="1"/>
  <c r="BM138" s="1"/>
  <c r="K157"/>
  <c r="AO157" s="1"/>
  <c r="BM157" s="1"/>
  <c r="K156"/>
  <c r="AO156" s="1"/>
  <c r="BM156" s="1"/>
  <c r="K155"/>
  <c r="AO155" s="1"/>
  <c r="BM155" s="1"/>
  <c r="K153"/>
  <c r="K164"/>
  <c r="AO164" s="1"/>
  <c r="BM164" s="1"/>
  <c r="K162"/>
  <c r="AO162" s="1"/>
  <c r="BM162" s="1"/>
  <c r="AL925"/>
  <c r="AL915"/>
  <c r="AL912"/>
  <c r="AL901"/>
  <c r="H1001"/>
  <c r="X1001"/>
  <c r="H1002"/>
  <c r="X1002"/>
  <c r="H1003"/>
  <c r="X1003"/>
  <c r="H1004"/>
  <c r="X1004"/>
  <c r="H1005"/>
  <c r="X1005"/>
  <c r="H1006"/>
  <c r="X1006"/>
  <c r="H1007"/>
  <c r="X1007"/>
  <c r="H1008"/>
  <c r="X1008"/>
  <c r="H1009"/>
  <c r="X1009"/>
  <c r="H1010"/>
  <c r="X1010"/>
  <c r="X1000"/>
  <c r="H1000"/>
  <c r="X999"/>
  <c r="H999"/>
  <c r="X996"/>
  <c r="H996"/>
  <c r="X993"/>
  <c r="H993"/>
  <c r="X992"/>
  <c r="H992"/>
  <c r="X991"/>
  <c r="H991"/>
  <c r="X987"/>
  <c r="H987"/>
  <c r="X986"/>
  <c r="H986"/>
  <c r="X983"/>
  <c r="H983"/>
  <c r="H614"/>
  <c r="X977"/>
  <c r="H977"/>
  <c r="X976"/>
  <c r="H976"/>
  <c r="X970"/>
  <c r="H970"/>
  <c r="X969"/>
  <c r="H969"/>
  <c r="X968"/>
  <c r="H968"/>
  <c r="X957"/>
  <c r="H957"/>
  <c r="X950"/>
  <c r="H950"/>
  <c r="X949"/>
  <c r="X258"/>
  <c r="H258"/>
  <c r="X947"/>
  <c r="X944"/>
  <c r="H944"/>
  <c r="X941"/>
  <c r="H941"/>
  <c r="X938"/>
  <c r="H938"/>
  <c r="X937"/>
  <c r="H937"/>
  <c r="X936"/>
  <c r="H936"/>
  <c r="X933"/>
  <c r="H933"/>
  <c r="X565"/>
  <c r="H565"/>
  <c r="X931"/>
  <c r="H931"/>
  <c r="X930"/>
  <c r="H930"/>
  <c r="X929"/>
  <c r="H929"/>
  <c r="X928"/>
  <c r="H928"/>
  <c r="X927"/>
  <c r="H927"/>
  <c r="X924"/>
  <c r="H924"/>
  <c r="X923"/>
  <c r="H923"/>
  <c r="X920"/>
  <c r="H920"/>
  <c r="X919"/>
  <c r="H919"/>
  <c r="X918"/>
  <c r="H918"/>
  <c r="X917"/>
  <c r="H917"/>
  <c r="AK914"/>
  <c r="H914"/>
  <c r="X911"/>
  <c r="H911"/>
  <c r="X910"/>
  <c r="H910"/>
  <c r="H908"/>
  <c r="X903"/>
  <c r="H903"/>
  <c r="X900"/>
  <c r="H900"/>
  <c r="X899"/>
  <c r="H899"/>
  <c r="X890"/>
  <c r="X889"/>
  <c r="X888"/>
  <c r="X887"/>
  <c r="X886"/>
  <c r="X885"/>
  <c r="X884"/>
  <c r="X883"/>
  <c r="H870"/>
  <c r="X870"/>
  <c r="H871"/>
  <c r="X871"/>
  <c r="H872"/>
  <c r="X872"/>
  <c r="H873"/>
  <c r="X873"/>
  <c r="H874"/>
  <c r="X874"/>
  <c r="H186"/>
  <c r="H876"/>
  <c r="X876"/>
  <c r="H877"/>
  <c r="X877"/>
  <c r="X868"/>
  <c r="H868"/>
  <c r="X869"/>
  <c r="H869"/>
  <c r="X867"/>
  <c r="H867"/>
  <c r="X866"/>
  <c r="H866"/>
  <c r="X863"/>
  <c r="H863"/>
  <c r="X862"/>
  <c r="H862"/>
  <c r="X861"/>
  <c r="H861"/>
  <c r="X858"/>
  <c r="H858"/>
  <c r="X857"/>
  <c r="H857"/>
  <c r="X856"/>
  <c r="H856"/>
  <c r="X855"/>
  <c r="H855"/>
  <c r="X854"/>
  <c r="H854"/>
  <c r="X853"/>
  <c r="H853"/>
  <c r="X852"/>
  <c r="H852"/>
  <c r="X851"/>
  <c r="H851"/>
  <c r="X850"/>
  <c r="H850"/>
  <c r="X847"/>
  <c r="H847"/>
  <c r="X846"/>
  <c r="H846"/>
  <c r="X845"/>
  <c r="H845"/>
  <c r="H848" s="1"/>
  <c r="X842"/>
  <c r="H842"/>
  <c r="H835"/>
  <c r="X835"/>
  <c r="H836"/>
  <c r="X836"/>
  <c r="H837"/>
  <c r="X837"/>
  <c r="X834"/>
  <c r="H834"/>
  <c r="X833"/>
  <c r="H833"/>
  <c r="X832"/>
  <c r="H832"/>
  <c r="X831"/>
  <c r="H831"/>
  <c r="X830"/>
  <c r="H830"/>
  <c r="X829"/>
  <c r="H829"/>
  <c r="H814"/>
  <c r="X814"/>
  <c r="H815"/>
  <c r="X815"/>
  <c r="H816"/>
  <c r="X816"/>
  <c r="H817"/>
  <c r="X817"/>
  <c r="H818"/>
  <c r="X818"/>
  <c r="H819"/>
  <c r="X819"/>
  <c r="H820"/>
  <c r="X820"/>
  <c r="H821"/>
  <c r="X821"/>
  <c r="H822"/>
  <c r="X822"/>
  <c r="H823"/>
  <c r="X823"/>
  <c r="H824"/>
  <c r="X824"/>
  <c r="H825"/>
  <c r="X825"/>
  <c r="H826"/>
  <c r="X826"/>
  <c r="X813"/>
  <c r="H813"/>
  <c r="X812"/>
  <c r="H812"/>
  <c r="H653"/>
  <c r="X653"/>
  <c r="H654"/>
  <c r="X654"/>
  <c r="H655"/>
  <c r="X655"/>
  <c r="H656"/>
  <c r="X656"/>
  <c r="H657"/>
  <c r="X657"/>
  <c r="H658"/>
  <c r="X658"/>
  <c r="H659"/>
  <c r="X659"/>
  <c r="H660"/>
  <c r="X660"/>
  <c r="H662"/>
  <c r="X662"/>
  <c r="H664"/>
  <c r="X664"/>
  <c r="H665"/>
  <c r="X665"/>
  <c r="H666"/>
  <c r="X666"/>
  <c r="H667"/>
  <c r="X667"/>
  <c r="H668"/>
  <c r="X668"/>
  <c r="H669"/>
  <c r="X669"/>
  <c r="H670"/>
  <c r="X670"/>
  <c r="H671"/>
  <c r="X671"/>
  <c r="H672"/>
  <c r="X672"/>
  <c r="H673"/>
  <c r="X673"/>
  <c r="H674"/>
  <c r="X674"/>
  <c r="H675"/>
  <c r="X675"/>
  <c r="H676"/>
  <c r="X676"/>
  <c r="H677"/>
  <c r="X677"/>
  <c r="H678"/>
  <c r="X678"/>
  <c r="H679"/>
  <c r="X679"/>
  <c r="H680"/>
  <c r="X680"/>
  <c r="H681"/>
  <c r="X681"/>
  <c r="H683"/>
  <c r="X683"/>
  <c r="H684"/>
  <c r="X684"/>
  <c r="H685"/>
  <c r="X685"/>
  <c r="H686"/>
  <c r="X686"/>
  <c r="H687"/>
  <c r="X687"/>
  <c r="H688"/>
  <c r="X688"/>
  <c r="H689"/>
  <c r="X689"/>
  <c r="H690"/>
  <c r="X690"/>
  <c r="H691"/>
  <c r="X691"/>
  <c r="H692"/>
  <c r="X692"/>
  <c r="H693"/>
  <c r="X693"/>
  <c r="H694"/>
  <c r="X694"/>
  <c r="H695"/>
  <c r="X695"/>
  <c r="H696"/>
  <c r="X696"/>
  <c r="H697"/>
  <c r="X697"/>
  <c r="H698"/>
  <c r="X698"/>
  <c r="H699"/>
  <c r="X699"/>
  <c r="H700"/>
  <c r="X700"/>
  <c r="H701"/>
  <c r="X701"/>
  <c r="H702"/>
  <c r="X702"/>
  <c r="H703"/>
  <c r="X703"/>
  <c r="H704"/>
  <c r="X704"/>
  <c r="H705"/>
  <c r="X705"/>
  <c r="H706"/>
  <c r="X706"/>
  <c r="H707"/>
  <c r="X707"/>
  <c r="H708"/>
  <c r="X708"/>
  <c r="H709"/>
  <c r="X709"/>
  <c r="H710"/>
  <c r="X710"/>
  <c r="H711"/>
  <c r="X711"/>
  <c r="H712"/>
  <c r="X712"/>
  <c r="H713"/>
  <c r="X713"/>
  <c r="H714"/>
  <c r="X714"/>
  <c r="H716"/>
  <c r="X716"/>
  <c r="H717"/>
  <c r="X717"/>
  <c r="H718"/>
  <c r="X718"/>
  <c r="H719"/>
  <c r="X719"/>
  <c r="H720"/>
  <c r="X720"/>
  <c r="H721"/>
  <c r="X721"/>
  <c r="H722"/>
  <c r="X722"/>
  <c r="H723"/>
  <c r="X723"/>
  <c r="H724"/>
  <c r="X724"/>
  <c r="H725"/>
  <c r="X725"/>
  <c r="H726"/>
  <c r="X726"/>
  <c r="H727"/>
  <c r="X727"/>
  <c r="H728"/>
  <c r="X728"/>
  <c r="H729"/>
  <c r="X729"/>
  <c r="H730"/>
  <c r="X730"/>
  <c r="H731"/>
  <c r="X731"/>
  <c r="H732"/>
  <c r="X732"/>
  <c r="H733"/>
  <c r="X733"/>
  <c r="H734"/>
  <c r="X734"/>
  <c r="H735"/>
  <c r="X735"/>
  <c r="H736"/>
  <c r="X736"/>
  <c r="H737"/>
  <c r="X737"/>
  <c r="H738"/>
  <c r="X738"/>
  <c r="H739"/>
  <c r="X739"/>
  <c r="H740"/>
  <c r="X740"/>
  <c r="H741"/>
  <c r="X741"/>
  <c r="H742"/>
  <c r="X742"/>
  <c r="H385"/>
  <c r="X385"/>
  <c r="H744"/>
  <c r="X744"/>
  <c r="H745"/>
  <c r="X745"/>
  <c r="H746"/>
  <c r="X746"/>
  <c r="H747"/>
  <c r="X747"/>
  <c r="H748"/>
  <c r="X748"/>
  <c r="H750"/>
  <c r="X750"/>
  <c r="H751"/>
  <c r="X751"/>
  <c r="H752"/>
  <c r="X752"/>
  <c r="H753"/>
  <c r="X753"/>
  <c r="H754"/>
  <c r="X754"/>
  <c r="H755"/>
  <c r="X755"/>
  <c r="H756"/>
  <c r="X756"/>
  <c r="H757"/>
  <c r="X757"/>
  <c r="H758"/>
  <c r="X758"/>
  <c r="H759"/>
  <c r="X759"/>
  <c r="H760"/>
  <c r="X760"/>
  <c r="H761"/>
  <c r="X761"/>
  <c r="H762"/>
  <c r="X762"/>
  <c r="H763"/>
  <c r="X763"/>
  <c r="H764"/>
  <c r="X764"/>
  <c r="H765"/>
  <c r="X765"/>
  <c r="H766"/>
  <c r="X766"/>
  <c r="H767"/>
  <c r="X767"/>
  <c r="H768"/>
  <c r="X768"/>
  <c r="H769"/>
  <c r="X769"/>
  <c r="H770"/>
  <c r="X770"/>
  <c r="H771"/>
  <c r="X771"/>
  <c r="H772"/>
  <c r="X772"/>
  <c r="H773"/>
  <c r="X773"/>
  <c r="H774"/>
  <c r="X774"/>
  <c r="H775"/>
  <c r="X775"/>
  <c r="H776"/>
  <c r="X776"/>
  <c r="H777"/>
  <c r="X777"/>
  <c r="H778"/>
  <c r="X778"/>
  <c r="H779"/>
  <c r="X779"/>
  <c r="H780"/>
  <c r="X780"/>
  <c r="H781"/>
  <c r="X781"/>
  <c r="H783"/>
  <c r="X783"/>
  <c r="H784"/>
  <c r="X784"/>
  <c r="H786"/>
  <c r="X786"/>
  <c r="H788"/>
  <c r="X788"/>
  <c r="H789"/>
  <c r="X789"/>
  <c r="H790"/>
  <c r="X790"/>
  <c r="H792"/>
  <c r="X792"/>
  <c r="H794"/>
  <c r="X794"/>
  <c r="H795"/>
  <c r="X795"/>
  <c r="H796"/>
  <c r="AK796" s="1"/>
  <c r="H797"/>
  <c r="X797"/>
  <c r="H798"/>
  <c r="X798"/>
  <c r="H799"/>
  <c r="X799"/>
  <c r="H800"/>
  <c r="X800"/>
  <c r="H801"/>
  <c r="X801"/>
  <c r="H802"/>
  <c r="X802"/>
  <c r="H803"/>
  <c r="X803"/>
  <c r="H804"/>
  <c r="X804"/>
  <c r="H807"/>
  <c r="X807"/>
  <c r="H808"/>
  <c r="X808"/>
  <c r="X652"/>
  <c r="H652"/>
  <c r="X651"/>
  <c r="H651"/>
  <c r="AL848"/>
  <c r="AI848"/>
  <c r="AY848" s="1"/>
  <c r="BW848" s="1"/>
  <c r="AH848"/>
  <c r="AG848"/>
  <c r="AF848"/>
  <c r="AE848"/>
  <c r="AD848"/>
  <c r="AC848"/>
  <c r="AB848"/>
  <c r="AA848"/>
  <c r="Z848"/>
  <c r="Y848"/>
  <c r="W848"/>
  <c r="U848"/>
  <c r="T848"/>
  <c r="S848"/>
  <c r="R848"/>
  <c r="Q848"/>
  <c r="P848"/>
  <c r="O848"/>
  <c r="N848"/>
  <c r="M848"/>
  <c r="L848"/>
  <c r="K848"/>
  <c r="J848"/>
  <c r="I848"/>
  <c r="AN848" s="1"/>
  <c r="BL848" s="1"/>
  <c r="C848"/>
  <c r="BZ844"/>
  <c r="BY844"/>
  <c r="AL843"/>
  <c r="AI843"/>
  <c r="AY843" s="1"/>
  <c r="BW843" s="1"/>
  <c r="AH843"/>
  <c r="AG843"/>
  <c r="AF843"/>
  <c r="AE843"/>
  <c r="AD843"/>
  <c r="AC843"/>
  <c r="AB843"/>
  <c r="AA843"/>
  <c r="Z843"/>
  <c r="Y843"/>
  <c r="W843"/>
  <c r="U843"/>
  <c r="T843"/>
  <c r="S843"/>
  <c r="R843"/>
  <c r="Q843"/>
  <c r="P843"/>
  <c r="N843"/>
  <c r="M843"/>
  <c r="L843"/>
  <c r="J843"/>
  <c r="I843"/>
  <c r="AN843" s="1"/>
  <c r="BL843" s="1"/>
  <c r="C843"/>
  <c r="BZ840"/>
  <c r="BY840"/>
  <c r="X516"/>
  <c r="X515"/>
  <c r="X514"/>
  <c r="X513"/>
  <c r="X484"/>
  <c r="X487"/>
  <c r="X485"/>
  <c r="X486"/>
  <c r="X481"/>
  <c r="X480"/>
  <c r="X479"/>
  <c r="X584"/>
  <c r="X585"/>
  <c r="X586"/>
  <c r="X587"/>
  <c r="X588"/>
  <c r="X589"/>
  <c r="X590"/>
  <c r="X583"/>
  <c r="X557"/>
  <c r="X551"/>
  <c r="X550"/>
  <c r="X549"/>
  <c r="X548"/>
  <c r="X519"/>
  <c r="X512"/>
  <c r="X511"/>
  <c r="X508"/>
  <c r="X507"/>
  <c r="X497"/>
  <c r="X498"/>
  <c r="X499"/>
  <c r="X500"/>
  <c r="X501"/>
  <c r="X502"/>
  <c r="X503"/>
  <c r="X496"/>
  <c r="X493"/>
  <c r="X492"/>
  <c r="X491"/>
  <c r="AL647"/>
  <c r="AI647"/>
  <c r="AY647" s="1"/>
  <c r="BW647" s="1"/>
  <c r="AH647"/>
  <c r="AG647"/>
  <c r="AF647"/>
  <c r="AE647"/>
  <c r="AD647"/>
  <c r="AC647"/>
  <c r="AB647"/>
  <c r="AA647"/>
  <c r="Z647"/>
  <c r="Y647"/>
  <c r="W647"/>
  <c r="U647"/>
  <c r="T647"/>
  <c r="S647"/>
  <c r="R647"/>
  <c r="Q647"/>
  <c r="P647"/>
  <c r="O647"/>
  <c r="N647"/>
  <c r="M647"/>
  <c r="L647"/>
  <c r="K647"/>
  <c r="J647"/>
  <c r="I647"/>
  <c r="AN647" s="1"/>
  <c r="BL647" s="1"/>
  <c r="X646"/>
  <c r="H646"/>
  <c r="H647" s="1"/>
  <c r="X642"/>
  <c r="H642"/>
  <c r="X630"/>
  <c r="H630"/>
  <c r="X629"/>
  <c r="H629"/>
  <c r="Y632"/>
  <c r="Z632"/>
  <c r="AA632"/>
  <c r="AB632"/>
  <c r="AC632"/>
  <c r="AD632"/>
  <c r="AE632"/>
  <c r="AF632"/>
  <c r="AG632"/>
  <c r="AH632"/>
  <c r="AI632"/>
  <c r="AY632" s="1"/>
  <c r="BW632" s="1"/>
  <c r="AL632"/>
  <c r="W632"/>
  <c r="U632"/>
  <c r="T632"/>
  <c r="I632"/>
  <c r="AN632" s="1"/>
  <c r="BL632" s="1"/>
  <c r="J632"/>
  <c r="K632"/>
  <c r="L632"/>
  <c r="M632"/>
  <c r="N632"/>
  <c r="O632"/>
  <c r="P632"/>
  <c r="Q632"/>
  <c r="R632"/>
  <c r="S632"/>
  <c r="AL644"/>
  <c r="AI644"/>
  <c r="AY644" s="1"/>
  <c r="BW644" s="1"/>
  <c r="AH644"/>
  <c r="AG644"/>
  <c r="AF644"/>
  <c r="AE644"/>
  <c r="AD644"/>
  <c r="AC644"/>
  <c r="AB644"/>
  <c r="AA644"/>
  <c r="Z644"/>
  <c r="Y644"/>
  <c r="W644"/>
  <c r="U644"/>
  <c r="T644"/>
  <c r="S644"/>
  <c r="R644"/>
  <c r="Q644"/>
  <c r="P644"/>
  <c r="O644"/>
  <c r="N644"/>
  <c r="M644"/>
  <c r="L644"/>
  <c r="K644"/>
  <c r="J644"/>
  <c r="I644"/>
  <c r="AN644" s="1"/>
  <c r="BL644" s="1"/>
  <c r="C644"/>
  <c r="X643"/>
  <c r="H643"/>
  <c r="X640"/>
  <c r="H640"/>
  <c r="X639"/>
  <c r="H639"/>
  <c r="X638"/>
  <c r="H638"/>
  <c r="X637"/>
  <c r="H637"/>
  <c r="BZ636"/>
  <c r="BY636"/>
  <c r="AL635"/>
  <c r="AI635"/>
  <c r="AY635" s="1"/>
  <c r="BW635" s="1"/>
  <c r="AH635"/>
  <c r="AG635"/>
  <c r="AF635"/>
  <c r="AE635"/>
  <c r="AD635"/>
  <c r="AC635"/>
  <c r="AB635"/>
  <c r="AA635"/>
  <c r="Z635"/>
  <c r="Y635"/>
  <c r="W635"/>
  <c r="U635"/>
  <c r="T635"/>
  <c r="S635"/>
  <c r="R635"/>
  <c r="Q635"/>
  <c r="P635"/>
  <c r="O635"/>
  <c r="N635"/>
  <c r="M635"/>
  <c r="L635"/>
  <c r="K635"/>
  <c r="J635"/>
  <c r="I635"/>
  <c r="AN635" s="1"/>
  <c r="BL635" s="1"/>
  <c r="X634"/>
  <c r="H634"/>
  <c r="H635" s="1"/>
  <c r="X631"/>
  <c r="H631"/>
  <c r="AL627"/>
  <c r="AI627"/>
  <c r="AY627" s="1"/>
  <c r="BW627" s="1"/>
  <c r="AH627"/>
  <c r="AG627"/>
  <c r="AF627"/>
  <c r="AE627"/>
  <c r="AD627"/>
  <c r="AC627"/>
  <c r="AB627"/>
  <c r="AA627"/>
  <c r="Z627"/>
  <c r="Y627"/>
  <c r="W627"/>
  <c r="U627"/>
  <c r="T627"/>
  <c r="S627"/>
  <c r="R627"/>
  <c r="Q627"/>
  <c r="P627"/>
  <c r="O627"/>
  <c r="N627"/>
  <c r="M627"/>
  <c r="L627"/>
  <c r="K627"/>
  <c r="J627"/>
  <c r="I627"/>
  <c r="AN627" s="1"/>
  <c r="BL627" s="1"/>
  <c r="X626"/>
  <c r="H626"/>
  <c r="C626"/>
  <c r="C627" s="1"/>
  <c r="X625"/>
  <c r="H625"/>
  <c r="BZ624"/>
  <c r="BY624"/>
  <c r="AL623"/>
  <c r="AI623"/>
  <c r="AY623" s="1"/>
  <c r="BW623" s="1"/>
  <c r="AH623"/>
  <c r="AG623"/>
  <c r="AF623"/>
  <c r="AE623"/>
  <c r="AD623"/>
  <c r="AC623"/>
  <c r="AB623"/>
  <c r="AA623"/>
  <c r="Z623"/>
  <c r="Y623"/>
  <c r="W623"/>
  <c r="U623"/>
  <c r="T623"/>
  <c r="S623"/>
  <c r="R623"/>
  <c r="Q623"/>
  <c r="P623"/>
  <c r="O623"/>
  <c r="N623"/>
  <c r="M623"/>
  <c r="L623"/>
  <c r="K623"/>
  <c r="J623"/>
  <c r="I623"/>
  <c r="AN623" s="1"/>
  <c r="BL623" s="1"/>
  <c r="X622"/>
  <c r="H622"/>
  <c r="C622"/>
  <c r="C623" s="1"/>
  <c r="X621"/>
  <c r="H621"/>
  <c r="BZ620"/>
  <c r="BY620"/>
  <c r="Y619"/>
  <c r="Z619"/>
  <c r="AA619"/>
  <c r="AB619"/>
  <c r="AC619"/>
  <c r="AD619"/>
  <c r="AE619"/>
  <c r="AF619"/>
  <c r="AG619"/>
  <c r="AH619"/>
  <c r="AI619"/>
  <c r="AY619" s="1"/>
  <c r="BW619" s="1"/>
  <c r="AL619"/>
  <c r="W619"/>
  <c r="U619"/>
  <c r="T619"/>
  <c r="I619"/>
  <c r="AN619" s="1"/>
  <c r="BL619" s="1"/>
  <c r="J619"/>
  <c r="K619"/>
  <c r="L619"/>
  <c r="M619"/>
  <c r="N619"/>
  <c r="O619"/>
  <c r="P619"/>
  <c r="Q619"/>
  <c r="R619"/>
  <c r="S619"/>
  <c r="X617"/>
  <c r="H617"/>
  <c r="C619"/>
  <c r="X618"/>
  <c r="H618"/>
  <c r="BZ616"/>
  <c r="BY616"/>
  <c r="AL612"/>
  <c r="AI612"/>
  <c r="AY612" s="1"/>
  <c r="BW612" s="1"/>
  <c r="AH612"/>
  <c r="AG612"/>
  <c r="AF612"/>
  <c r="AE612"/>
  <c r="AD612"/>
  <c r="AC612"/>
  <c r="AB612"/>
  <c r="AA612"/>
  <c r="Z612"/>
  <c r="Y612"/>
  <c r="W612"/>
  <c r="U612"/>
  <c r="T612"/>
  <c r="S612"/>
  <c r="R612"/>
  <c r="Q612"/>
  <c r="P612"/>
  <c r="O612"/>
  <c r="N612"/>
  <c r="M612"/>
  <c r="L612"/>
  <c r="K612"/>
  <c r="J612"/>
  <c r="I612"/>
  <c r="AN612" s="1"/>
  <c r="BL612" s="1"/>
  <c r="X611"/>
  <c r="H611"/>
  <c r="H612" s="1"/>
  <c r="AL606"/>
  <c r="AI606"/>
  <c r="AY606" s="1"/>
  <c r="BW606" s="1"/>
  <c r="AH606"/>
  <c r="AG606"/>
  <c r="AF606"/>
  <c r="AE606"/>
  <c r="AD606"/>
  <c r="AC606"/>
  <c r="AB606"/>
  <c r="AA606"/>
  <c r="Z606"/>
  <c r="Y606"/>
  <c r="W606"/>
  <c r="U606"/>
  <c r="T606"/>
  <c r="S606"/>
  <c r="R606"/>
  <c r="Q606"/>
  <c r="P606"/>
  <c r="O606"/>
  <c r="N606"/>
  <c r="M606"/>
  <c r="L606"/>
  <c r="K606"/>
  <c r="J606"/>
  <c r="I606"/>
  <c r="AN606" s="1"/>
  <c r="BL606" s="1"/>
  <c r="X605"/>
  <c r="H605"/>
  <c r="H606" s="1"/>
  <c r="AL603"/>
  <c r="AI603"/>
  <c r="AY603" s="1"/>
  <c r="BW603" s="1"/>
  <c r="AH603"/>
  <c r="AG603"/>
  <c r="AF603"/>
  <c r="AE603"/>
  <c r="AD603"/>
  <c r="AC603"/>
  <c r="AB603"/>
  <c r="AA603"/>
  <c r="Z603"/>
  <c r="Y603"/>
  <c r="W603"/>
  <c r="U603"/>
  <c r="T603"/>
  <c r="S603"/>
  <c r="R603"/>
  <c r="Q603"/>
  <c r="P603"/>
  <c r="O603"/>
  <c r="N603"/>
  <c r="M603"/>
  <c r="L603"/>
  <c r="K603"/>
  <c r="J603"/>
  <c r="I603"/>
  <c r="AN603" s="1"/>
  <c r="BL603" s="1"/>
  <c r="X602"/>
  <c r="H602"/>
  <c r="C602"/>
  <c r="C603" s="1"/>
  <c r="X601"/>
  <c r="H601"/>
  <c r="X600"/>
  <c r="H600"/>
  <c r="BZ599"/>
  <c r="BY599"/>
  <c r="AL598"/>
  <c r="AI598"/>
  <c r="AY598" s="1"/>
  <c r="BW598" s="1"/>
  <c r="AH598"/>
  <c r="AG598"/>
  <c r="AF598"/>
  <c r="AE598"/>
  <c r="AD598"/>
  <c r="AC598"/>
  <c r="AB598"/>
  <c r="AA598"/>
  <c r="Z598"/>
  <c r="Y598"/>
  <c r="W598"/>
  <c r="U598"/>
  <c r="T598"/>
  <c r="S598"/>
  <c r="R598"/>
  <c r="Q598"/>
  <c r="P598"/>
  <c r="O598"/>
  <c r="N598"/>
  <c r="M598"/>
  <c r="L598"/>
  <c r="K598"/>
  <c r="J598"/>
  <c r="I598"/>
  <c r="AN598" s="1"/>
  <c r="BL598" s="1"/>
  <c r="X597"/>
  <c r="H597"/>
  <c r="C597"/>
  <c r="C598" s="1"/>
  <c r="X596"/>
  <c r="H596"/>
  <c r="BZ595"/>
  <c r="BY595"/>
  <c r="AL594"/>
  <c r="AI594"/>
  <c r="AY594" s="1"/>
  <c r="BW594" s="1"/>
  <c r="AH594"/>
  <c r="AG594"/>
  <c r="AF594"/>
  <c r="AE594"/>
  <c r="AD594"/>
  <c r="AC594"/>
  <c r="AB594"/>
  <c r="AA594"/>
  <c r="Z594"/>
  <c r="Y594"/>
  <c r="W594"/>
  <c r="U594"/>
  <c r="T594"/>
  <c r="S594"/>
  <c r="R594"/>
  <c r="Q594"/>
  <c r="P594"/>
  <c r="O594"/>
  <c r="N594"/>
  <c r="M594"/>
  <c r="L594"/>
  <c r="K594"/>
  <c r="J594"/>
  <c r="I594"/>
  <c r="AN594" s="1"/>
  <c r="BL594" s="1"/>
  <c r="C594"/>
  <c r="X593"/>
  <c r="H593"/>
  <c r="BZ592"/>
  <c r="BY592"/>
  <c r="AL591"/>
  <c r="AI591"/>
  <c r="AY591" s="1"/>
  <c r="BW591" s="1"/>
  <c r="AH591"/>
  <c r="AG591"/>
  <c r="AF591"/>
  <c r="AE591"/>
  <c r="AD591"/>
  <c r="AC591"/>
  <c r="AB591"/>
  <c r="AA591"/>
  <c r="Z591"/>
  <c r="Y591"/>
  <c r="W591"/>
  <c r="U591"/>
  <c r="T591"/>
  <c r="R591"/>
  <c r="Q591"/>
  <c r="P591"/>
  <c r="O591"/>
  <c r="N591"/>
  <c r="L591"/>
  <c r="K591"/>
  <c r="J591"/>
  <c r="I591"/>
  <c r="AN591" s="1"/>
  <c r="BL591" s="1"/>
  <c r="C583"/>
  <c r="C591" s="1"/>
  <c r="BZ582"/>
  <c r="BY582"/>
  <c r="AL581"/>
  <c r="AI581"/>
  <c r="AY581" s="1"/>
  <c r="BW581" s="1"/>
  <c r="AH581"/>
  <c r="AG581"/>
  <c r="AF581"/>
  <c r="AE581"/>
  <c r="AD581"/>
  <c r="AC581"/>
  <c r="AB581"/>
  <c r="AA581"/>
  <c r="Z581"/>
  <c r="Y581"/>
  <c r="W581"/>
  <c r="U581"/>
  <c r="T581"/>
  <c r="S581"/>
  <c r="R581"/>
  <c r="Q581"/>
  <c r="P581"/>
  <c r="O581"/>
  <c r="N581"/>
  <c r="M581"/>
  <c r="L581"/>
  <c r="K581"/>
  <c r="J581"/>
  <c r="I581"/>
  <c r="AN581" s="1"/>
  <c r="BL581" s="1"/>
  <c r="X580"/>
  <c r="H580"/>
  <c r="C580"/>
  <c r="C581" s="1"/>
  <c r="X579"/>
  <c r="H579"/>
  <c r="BZ578"/>
  <c r="BY578"/>
  <c r="AL577"/>
  <c r="AI577"/>
  <c r="AY577" s="1"/>
  <c r="BW577" s="1"/>
  <c r="AH577"/>
  <c r="AG577"/>
  <c r="AF577"/>
  <c r="AE577"/>
  <c r="AD577"/>
  <c r="AC577"/>
  <c r="AB577"/>
  <c r="AA577"/>
  <c r="Z577"/>
  <c r="Y577"/>
  <c r="W577"/>
  <c r="U577"/>
  <c r="T577"/>
  <c r="S577"/>
  <c r="R577"/>
  <c r="Q577"/>
  <c r="P577"/>
  <c r="O577"/>
  <c r="N577"/>
  <c r="M577"/>
  <c r="L577"/>
  <c r="K577"/>
  <c r="J577"/>
  <c r="I577"/>
  <c r="AN577" s="1"/>
  <c r="BL577" s="1"/>
  <c r="C577"/>
  <c r="X576"/>
  <c r="H576"/>
  <c r="H577" s="1"/>
  <c r="BZ575"/>
  <c r="BY575"/>
  <c r="AQ23" l="1"/>
  <c r="BO23" s="1"/>
  <c r="O138"/>
  <c r="AQ138" s="1"/>
  <c r="BO138" s="1"/>
  <c r="AS23"/>
  <c r="BQ23" s="1"/>
  <c r="S138"/>
  <c r="AS138" s="1"/>
  <c r="BQ138" s="1"/>
  <c r="AP23"/>
  <c r="BN23" s="1"/>
  <c r="M138"/>
  <c r="AP138" s="1"/>
  <c r="BN138" s="1"/>
  <c r="AO153"/>
  <c r="BM153" s="1"/>
  <c r="K160"/>
  <c r="AO160" s="1"/>
  <c r="BM160" s="1"/>
  <c r="AQ152"/>
  <c r="BO152" s="1"/>
  <c r="O160"/>
  <c r="AQ160" s="1"/>
  <c r="BO160" s="1"/>
  <c r="AS152"/>
  <c r="BQ152" s="1"/>
  <c r="S160"/>
  <c r="AS160" s="1"/>
  <c r="BQ160" s="1"/>
  <c r="AP152"/>
  <c r="BN152" s="1"/>
  <c r="M160"/>
  <c r="AP160" s="1"/>
  <c r="BN160" s="1"/>
  <c r="AR157"/>
  <c r="BP157" s="1"/>
  <c r="Q160"/>
  <c r="AR160" s="1"/>
  <c r="BP160" s="1"/>
  <c r="L959" i="13"/>
  <c r="F117" i="11" s="1"/>
  <c r="P959" i="13"/>
  <c r="L47"/>
  <c r="CA49" i="10"/>
  <c r="CC49" s="1"/>
  <c r="L372" i="13"/>
  <c r="P372" s="1"/>
  <c r="CA375" i="10"/>
  <c r="CC375" s="1"/>
  <c r="L638" i="13"/>
  <c r="CA641" i="10"/>
  <c r="CC641" s="1"/>
  <c r="L269" i="13"/>
  <c r="CA271" i="10"/>
  <c r="CC271" s="1"/>
  <c r="L119" i="13"/>
  <c r="P119" s="1"/>
  <c r="CA121" i="10"/>
  <c r="CC121" s="1"/>
  <c r="L326" i="13"/>
  <c r="CA328" i="10"/>
  <c r="CC328" s="1"/>
  <c r="L43" i="13"/>
  <c r="P43" s="1"/>
  <c r="CA45" i="10"/>
  <c r="CC45" s="1"/>
  <c r="AU601"/>
  <c r="BS601" s="1"/>
  <c r="AU617"/>
  <c r="BS617" s="1"/>
  <c r="AU626"/>
  <c r="BS626" s="1"/>
  <c r="AU637"/>
  <c r="BS637" s="1"/>
  <c r="AU576"/>
  <c r="BS576" s="1"/>
  <c r="AU580"/>
  <c r="BS580" s="1"/>
  <c r="AU596"/>
  <c r="BS596" s="1"/>
  <c r="AU602"/>
  <c r="BS602" s="1"/>
  <c r="AU605"/>
  <c r="BS605" s="1"/>
  <c r="AU611"/>
  <c r="BS611" s="1"/>
  <c r="AU618"/>
  <c r="BS618" s="1"/>
  <c r="AU622"/>
  <c r="BS622" s="1"/>
  <c r="AU625"/>
  <c r="BS625" s="1"/>
  <c r="AU629"/>
  <c r="BS629" s="1"/>
  <c r="AU630"/>
  <c r="BS630" s="1"/>
  <c r="AU642"/>
  <c r="BS642" s="1"/>
  <c r="AU646"/>
  <c r="BS646" s="1"/>
  <c r="AU492"/>
  <c r="BS492" s="1"/>
  <c r="AU496"/>
  <c r="BS496" s="1"/>
  <c r="AU502"/>
  <c r="BS502" s="1"/>
  <c r="AU500"/>
  <c r="BS500" s="1"/>
  <c r="AU498"/>
  <c r="BS498" s="1"/>
  <c r="AU507"/>
  <c r="BS507" s="1"/>
  <c r="AU511"/>
  <c r="BS511" s="1"/>
  <c r="AU519"/>
  <c r="BS519" s="1"/>
  <c r="AU549"/>
  <c r="BS549" s="1"/>
  <c r="AU551"/>
  <c r="BS551" s="1"/>
  <c r="AU583"/>
  <c r="BS583" s="1"/>
  <c r="AU589"/>
  <c r="BS589" s="1"/>
  <c r="AU587"/>
  <c r="BS587" s="1"/>
  <c r="AU585"/>
  <c r="BS585" s="1"/>
  <c r="AU479"/>
  <c r="BS479" s="1"/>
  <c r="AU481"/>
  <c r="BS481" s="1"/>
  <c r="AU485"/>
  <c r="BS485" s="1"/>
  <c r="AU484"/>
  <c r="BS484" s="1"/>
  <c r="AU514"/>
  <c r="BS514" s="1"/>
  <c r="AU516"/>
  <c r="BS516" s="1"/>
  <c r="AU652"/>
  <c r="BS652" s="1"/>
  <c r="AU795"/>
  <c r="BS795" s="1"/>
  <c r="AU794"/>
  <c r="BS794" s="1"/>
  <c r="AU792"/>
  <c r="BS792" s="1"/>
  <c r="AU790"/>
  <c r="BS790" s="1"/>
  <c r="AU789"/>
  <c r="BS789" s="1"/>
  <c r="AU788"/>
  <c r="BS788" s="1"/>
  <c r="AU786"/>
  <c r="BS786" s="1"/>
  <c r="AU784"/>
  <c r="BS784" s="1"/>
  <c r="AU783"/>
  <c r="BS783" s="1"/>
  <c r="AU781"/>
  <c r="BS781" s="1"/>
  <c r="AU780"/>
  <c r="BS780" s="1"/>
  <c r="AU779"/>
  <c r="BS779" s="1"/>
  <c r="AU778"/>
  <c r="BS778" s="1"/>
  <c r="AU777"/>
  <c r="BS777" s="1"/>
  <c r="AU776"/>
  <c r="BS776" s="1"/>
  <c r="AU775"/>
  <c r="BS775" s="1"/>
  <c r="AU774"/>
  <c r="BS774" s="1"/>
  <c r="AU773"/>
  <c r="BS773" s="1"/>
  <c r="AU772"/>
  <c r="BS772" s="1"/>
  <c r="AU771"/>
  <c r="BS771" s="1"/>
  <c r="AU770"/>
  <c r="BS770" s="1"/>
  <c r="AU769"/>
  <c r="BS769" s="1"/>
  <c r="AU768"/>
  <c r="BS768" s="1"/>
  <c r="AU767"/>
  <c r="BS767" s="1"/>
  <c r="AU766"/>
  <c r="BS766" s="1"/>
  <c r="AU765"/>
  <c r="BS765" s="1"/>
  <c r="AU764"/>
  <c r="BS764" s="1"/>
  <c r="AU763"/>
  <c r="BS763" s="1"/>
  <c r="AU762"/>
  <c r="BS762" s="1"/>
  <c r="AU761"/>
  <c r="BS761" s="1"/>
  <c r="AU760"/>
  <c r="BS760" s="1"/>
  <c r="AU759"/>
  <c r="BS759" s="1"/>
  <c r="AU758"/>
  <c r="BS758" s="1"/>
  <c r="AU757"/>
  <c r="BS757" s="1"/>
  <c r="AU756"/>
  <c r="BS756" s="1"/>
  <c r="AU755"/>
  <c r="BS755" s="1"/>
  <c r="AU754"/>
  <c r="BS754" s="1"/>
  <c r="AU753"/>
  <c r="BS753" s="1"/>
  <c r="AU752"/>
  <c r="BS752" s="1"/>
  <c r="AU751"/>
  <c r="BS751" s="1"/>
  <c r="AU750"/>
  <c r="BS750" s="1"/>
  <c r="AU748"/>
  <c r="BS748" s="1"/>
  <c r="AU747"/>
  <c r="BS747" s="1"/>
  <c r="AU746"/>
  <c r="BS746" s="1"/>
  <c r="AU745"/>
  <c r="BS745" s="1"/>
  <c r="AU744"/>
  <c r="BS744" s="1"/>
  <c r="AU385"/>
  <c r="BS385" s="1"/>
  <c r="AU742"/>
  <c r="BS742" s="1"/>
  <c r="AU741"/>
  <c r="BS741" s="1"/>
  <c r="AU740"/>
  <c r="BS740" s="1"/>
  <c r="AU739"/>
  <c r="BS739" s="1"/>
  <c r="AU738"/>
  <c r="BS738" s="1"/>
  <c r="AU737"/>
  <c r="BS737" s="1"/>
  <c r="AU736"/>
  <c r="BS736" s="1"/>
  <c r="AU735"/>
  <c r="BS735" s="1"/>
  <c r="AU734"/>
  <c r="BS734" s="1"/>
  <c r="AU733"/>
  <c r="BS733" s="1"/>
  <c r="AU732"/>
  <c r="BS732" s="1"/>
  <c r="AU731"/>
  <c r="BS731" s="1"/>
  <c r="AU730"/>
  <c r="BS730" s="1"/>
  <c r="AU729"/>
  <c r="BS729" s="1"/>
  <c r="AU728"/>
  <c r="BS728" s="1"/>
  <c r="AU727"/>
  <c r="BS727" s="1"/>
  <c r="AU726"/>
  <c r="BS726" s="1"/>
  <c r="AU725"/>
  <c r="BS725" s="1"/>
  <c r="AU724"/>
  <c r="BS724" s="1"/>
  <c r="AU723"/>
  <c r="BS723" s="1"/>
  <c r="AU722"/>
  <c r="BS722" s="1"/>
  <c r="AU721"/>
  <c r="BS721" s="1"/>
  <c r="AU720"/>
  <c r="BS720" s="1"/>
  <c r="AU719"/>
  <c r="BS719" s="1"/>
  <c r="AU718"/>
  <c r="BS718" s="1"/>
  <c r="AU717"/>
  <c r="BS717" s="1"/>
  <c r="AU716"/>
  <c r="BS716" s="1"/>
  <c r="AU714"/>
  <c r="BS714" s="1"/>
  <c r="AU713"/>
  <c r="BS713" s="1"/>
  <c r="AU712"/>
  <c r="BS712" s="1"/>
  <c r="AU711"/>
  <c r="BS711" s="1"/>
  <c r="AU710"/>
  <c r="BS710" s="1"/>
  <c r="AU709"/>
  <c r="BS709" s="1"/>
  <c r="AU708"/>
  <c r="BS708" s="1"/>
  <c r="AU707"/>
  <c r="BS707" s="1"/>
  <c r="AU706"/>
  <c r="BS706" s="1"/>
  <c r="AU705"/>
  <c r="BS705" s="1"/>
  <c r="AU704"/>
  <c r="BS704" s="1"/>
  <c r="AU703"/>
  <c r="BS703" s="1"/>
  <c r="AU702"/>
  <c r="BS702" s="1"/>
  <c r="AU701"/>
  <c r="BS701" s="1"/>
  <c r="AU700"/>
  <c r="BS700" s="1"/>
  <c r="AU699"/>
  <c r="BS699" s="1"/>
  <c r="AU698"/>
  <c r="BS698" s="1"/>
  <c r="AU697"/>
  <c r="BS697" s="1"/>
  <c r="AU696"/>
  <c r="BS696" s="1"/>
  <c r="AU695"/>
  <c r="BS695" s="1"/>
  <c r="AU694"/>
  <c r="BS694" s="1"/>
  <c r="AU693"/>
  <c r="BS693" s="1"/>
  <c r="AU692"/>
  <c r="BS692" s="1"/>
  <c r="AU691"/>
  <c r="BS691" s="1"/>
  <c r="AU690"/>
  <c r="BS690" s="1"/>
  <c r="AU689"/>
  <c r="BS689" s="1"/>
  <c r="AU688"/>
  <c r="BS688" s="1"/>
  <c r="AU687"/>
  <c r="BS687" s="1"/>
  <c r="AU686"/>
  <c r="BS686" s="1"/>
  <c r="AU685"/>
  <c r="BS685" s="1"/>
  <c r="AU684"/>
  <c r="BS684" s="1"/>
  <c r="AU683"/>
  <c r="BS683" s="1"/>
  <c r="AU681"/>
  <c r="BS681" s="1"/>
  <c r="AU680"/>
  <c r="BS680" s="1"/>
  <c r="AU679"/>
  <c r="BS679" s="1"/>
  <c r="AU678"/>
  <c r="BS678" s="1"/>
  <c r="AU677"/>
  <c r="BS677" s="1"/>
  <c r="AU676"/>
  <c r="BS676" s="1"/>
  <c r="AU675"/>
  <c r="BS675" s="1"/>
  <c r="AU674"/>
  <c r="BS674" s="1"/>
  <c r="AU673"/>
  <c r="BS673" s="1"/>
  <c r="AU672"/>
  <c r="BS672" s="1"/>
  <c r="AU671"/>
  <c r="BS671" s="1"/>
  <c r="AU670"/>
  <c r="BS670" s="1"/>
  <c r="AU669"/>
  <c r="BS669" s="1"/>
  <c r="AU668"/>
  <c r="BS668" s="1"/>
  <c r="AU667"/>
  <c r="BS667" s="1"/>
  <c r="AU666"/>
  <c r="BS666" s="1"/>
  <c r="AU665"/>
  <c r="BS665" s="1"/>
  <c r="AU664"/>
  <c r="BS664" s="1"/>
  <c r="AU662"/>
  <c r="BS662" s="1"/>
  <c r="AU660"/>
  <c r="BS660" s="1"/>
  <c r="AU659"/>
  <c r="BS659" s="1"/>
  <c r="AU658"/>
  <c r="BS658" s="1"/>
  <c r="AU657"/>
  <c r="BS657" s="1"/>
  <c r="AU656"/>
  <c r="BS656" s="1"/>
  <c r="AU655"/>
  <c r="BS655" s="1"/>
  <c r="AU654"/>
  <c r="BS654" s="1"/>
  <c r="AU653"/>
  <c r="BS653" s="1"/>
  <c r="AU826"/>
  <c r="BS826" s="1"/>
  <c r="AU825"/>
  <c r="BS825" s="1"/>
  <c r="AU824"/>
  <c r="BS824" s="1"/>
  <c r="AU823"/>
  <c r="BS823" s="1"/>
  <c r="AU822"/>
  <c r="BS822" s="1"/>
  <c r="AU821"/>
  <c r="BS821" s="1"/>
  <c r="AU820"/>
  <c r="BS820" s="1"/>
  <c r="AU819"/>
  <c r="BS819" s="1"/>
  <c r="AU818"/>
  <c r="BS818" s="1"/>
  <c r="AU817"/>
  <c r="BS817" s="1"/>
  <c r="AU816"/>
  <c r="BS816" s="1"/>
  <c r="AU815"/>
  <c r="BS815" s="1"/>
  <c r="AU814"/>
  <c r="BS814" s="1"/>
  <c r="AU837"/>
  <c r="BS837" s="1"/>
  <c r="AU836"/>
  <c r="BS836" s="1"/>
  <c r="AU835"/>
  <c r="BS835" s="1"/>
  <c r="AU877"/>
  <c r="BS877" s="1"/>
  <c r="AU876"/>
  <c r="BS876" s="1"/>
  <c r="AU884"/>
  <c r="BS884" s="1"/>
  <c r="AU886"/>
  <c r="BS886" s="1"/>
  <c r="AU888"/>
  <c r="BS888" s="1"/>
  <c r="AU890"/>
  <c r="BS890" s="1"/>
  <c r="AU899"/>
  <c r="BS899" s="1"/>
  <c r="AU900"/>
  <c r="BS900" s="1"/>
  <c r="AU903"/>
  <c r="BS903" s="1"/>
  <c r="AU947"/>
  <c r="BS947" s="1"/>
  <c r="AU258"/>
  <c r="BS258" s="1"/>
  <c r="AU983"/>
  <c r="BS983" s="1"/>
  <c r="AU986"/>
  <c r="BS986" s="1"/>
  <c r="AU987"/>
  <c r="BS987" s="1"/>
  <c r="AU991"/>
  <c r="BS991" s="1"/>
  <c r="AU992"/>
  <c r="BS992" s="1"/>
  <c r="AU993"/>
  <c r="BS993" s="1"/>
  <c r="AU996"/>
  <c r="BS996" s="1"/>
  <c r="AU999"/>
  <c r="BS999" s="1"/>
  <c r="AU1000"/>
  <c r="BS1000" s="1"/>
  <c r="H581"/>
  <c r="H623"/>
  <c r="AU579"/>
  <c r="BS579" s="1"/>
  <c r="AU593"/>
  <c r="BS593" s="1"/>
  <c r="AU597"/>
  <c r="BS597" s="1"/>
  <c r="AU600"/>
  <c r="BS600" s="1"/>
  <c r="AU621"/>
  <c r="BS621" s="1"/>
  <c r="AU631"/>
  <c r="BS631" s="1"/>
  <c r="AU634"/>
  <c r="BS634" s="1"/>
  <c r="AU638"/>
  <c r="BS638" s="1"/>
  <c r="AU639"/>
  <c r="BS639" s="1"/>
  <c r="AU640"/>
  <c r="BS640" s="1"/>
  <c r="AU643"/>
  <c r="BS643" s="1"/>
  <c r="AU491"/>
  <c r="BS491" s="1"/>
  <c r="AU493"/>
  <c r="BS493" s="1"/>
  <c r="AU503"/>
  <c r="BS503" s="1"/>
  <c r="AU501"/>
  <c r="BS501" s="1"/>
  <c r="AU499"/>
  <c r="BS499" s="1"/>
  <c r="AU497"/>
  <c r="BS497" s="1"/>
  <c r="AU508"/>
  <c r="BS508" s="1"/>
  <c r="AU512"/>
  <c r="BS512" s="1"/>
  <c r="AU548"/>
  <c r="BS548" s="1"/>
  <c r="AU550"/>
  <c r="BS550" s="1"/>
  <c r="AU557"/>
  <c r="BS557" s="1"/>
  <c r="AU590"/>
  <c r="BS590" s="1"/>
  <c r="AU588"/>
  <c r="BS588" s="1"/>
  <c r="AU586"/>
  <c r="BS586" s="1"/>
  <c r="AU584"/>
  <c r="BS584" s="1"/>
  <c r="AU480"/>
  <c r="BS480" s="1"/>
  <c r="AU486"/>
  <c r="BS486" s="1"/>
  <c r="AU487"/>
  <c r="BS487" s="1"/>
  <c r="AU513"/>
  <c r="BS513" s="1"/>
  <c r="AU515"/>
  <c r="BS515" s="1"/>
  <c r="AU808"/>
  <c r="BS808" s="1"/>
  <c r="AU807"/>
  <c r="BS807" s="1"/>
  <c r="AU804"/>
  <c r="BS804" s="1"/>
  <c r="AU803"/>
  <c r="BS803" s="1"/>
  <c r="AU802"/>
  <c r="BS802" s="1"/>
  <c r="AU801"/>
  <c r="BS801" s="1"/>
  <c r="AU800"/>
  <c r="BS800" s="1"/>
  <c r="AU799"/>
  <c r="BS799" s="1"/>
  <c r="AU798"/>
  <c r="BS798" s="1"/>
  <c r="AU797"/>
  <c r="BS797" s="1"/>
  <c r="AU812"/>
  <c r="BS812" s="1"/>
  <c r="AU813"/>
  <c r="BS813" s="1"/>
  <c r="AU829"/>
  <c r="BS829" s="1"/>
  <c r="AU830"/>
  <c r="BS830" s="1"/>
  <c r="AU831"/>
  <c r="BS831" s="1"/>
  <c r="AU832"/>
  <c r="BS832" s="1"/>
  <c r="AU833"/>
  <c r="BS833" s="1"/>
  <c r="AU834"/>
  <c r="BS834" s="1"/>
  <c r="AU842"/>
  <c r="BS842" s="1"/>
  <c r="AU845"/>
  <c r="BS845" s="1"/>
  <c r="AU846"/>
  <c r="BS846" s="1"/>
  <c r="AU847"/>
  <c r="BS847" s="1"/>
  <c r="AU850"/>
  <c r="BS850" s="1"/>
  <c r="AU851"/>
  <c r="BS851" s="1"/>
  <c r="AU852"/>
  <c r="BS852" s="1"/>
  <c r="AU853"/>
  <c r="BS853" s="1"/>
  <c r="AU854"/>
  <c r="BS854" s="1"/>
  <c r="AU855"/>
  <c r="BS855" s="1"/>
  <c r="AU856"/>
  <c r="BS856" s="1"/>
  <c r="AU857"/>
  <c r="BS857" s="1"/>
  <c r="AU858"/>
  <c r="BS858" s="1"/>
  <c r="AU861"/>
  <c r="BS861" s="1"/>
  <c r="AU862"/>
  <c r="BS862" s="1"/>
  <c r="AU863"/>
  <c r="BS863" s="1"/>
  <c r="AU866"/>
  <c r="BS866" s="1"/>
  <c r="AU867"/>
  <c r="BS867" s="1"/>
  <c r="AU869"/>
  <c r="BS869" s="1"/>
  <c r="AU868"/>
  <c r="BS868" s="1"/>
  <c r="AU874"/>
  <c r="BS874" s="1"/>
  <c r="AU873"/>
  <c r="BS873" s="1"/>
  <c r="AU872"/>
  <c r="BS872" s="1"/>
  <c r="AU871"/>
  <c r="BS871" s="1"/>
  <c r="AU870"/>
  <c r="BS870" s="1"/>
  <c r="AU883"/>
  <c r="BS883" s="1"/>
  <c r="AU885"/>
  <c r="BS885" s="1"/>
  <c r="AU887"/>
  <c r="BS887" s="1"/>
  <c r="AU889"/>
  <c r="BS889" s="1"/>
  <c r="AU910"/>
  <c r="BS910" s="1"/>
  <c r="AU911"/>
  <c r="BS911" s="1"/>
  <c r="AU917"/>
  <c r="BS917" s="1"/>
  <c r="AU918"/>
  <c r="BS918" s="1"/>
  <c r="AU919"/>
  <c r="BS919" s="1"/>
  <c r="AU920"/>
  <c r="BS920" s="1"/>
  <c r="AU923"/>
  <c r="BS923" s="1"/>
  <c r="AU924"/>
  <c r="BS924" s="1"/>
  <c r="AU927"/>
  <c r="BS927" s="1"/>
  <c r="AU928"/>
  <c r="BS928" s="1"/>
  <c r="AU929"/>
  <c r="BS929" s="1"/>
  <c r="AU930"/>
  <c r="BS930" s="1"/>
  <c r="AU931"/>
  <c r="BS931" s="1"/>
  <c r="AU565"/>
  <c r="BS565" s="1"/>
  <c r="AU933"/>
  <c r="BS933" s="1"/>
  <c r="AU936"/>
  <c r="BS936" s="1"/>
  <c r="AU937"/>
  <c r="BS937" s="1"/>
  <c r="AU938"/>
  <c r="BS938" s="1"/>
  <c r="AU941"/>
  <c r="BS941" s="1"/>
  <c r="AU944"/>
  <c r="BS944" s="1"/>
  <c r="AU949"/>
  <c r="BS949" s="1"/>
  <c r="AU950"/>
  <c r="BS950" s="1"/>
  <c r="AU957"/>
  <c r="BS957" s="1"/>
  <c r="AU968"/>
  <c r="BS968" s="1"/>
  <c r="AU969"/>
  <c r="BS969" s="1"/>
  <c r="AU970"/>
  <c r="BS970" s="1"/>
  <c r="AU976"/>
  <c r="BS976" s="1"/>
  <c r="AU977"/>
  <c r="BS977" s="1"/>
  <c r="AU1010"/>
  <c r="BS1010" s="1"/>
  <c r="AU1009"/>
  <c r="BS1009" s="1"/>
  <c r="AU1008"/>
  <c r="BS1008" s="1"/>
  <c r="AU1007"/>
  <c r="BS1007" s="1"/>
  <c r="AU1006"/>
  <c r="BS1006" s="1"/>
  <c r="AU1005"/>
  <c r="BS1005" s="1"/>
  <c r="AU1004"/>
  <c r="BS1004" s="1"/>
  <c r="AU1003"/>
  <c r="BS1003" s="1"/>
  <c r="AU1002"/>
  <c r="BS1002" s="1"/>
  <c r="AU1001"/>
  <c r="BS1001" s="1"/>
  <c r="AP782"/>
  <c r="BN782" s="1"/>
  <c r="M810"/>
  <c r="AP810" s="1"/>
  <c r="BN810" s="1"/>
  <c r="AY786"/>
  <c r="BW786" s="1"/>
  <c r="AI810"/>
  <c r="AY810" s="1"/>
  <c r="BW810" s="1"/>
  <c r="AU651"/>
  <c r="BS651" s="1"/>
  <c r="AO782"/>
  <c r="BM782" s="1"/>
  <c r="K810"/>
  <c r="AQ782"/>
  <c r="BO782" s="1"/>
  <c r="O810"/>
  <c r="AQ810" s="1"/>
  <c r="BO810" s="1"/>
  <c r="AS782"/>
  <c r="BQ782" s="1"/>
  <c r="S810"/>
  <c r="AS810" s="1"/>
  <c r="BQ810" s="1"/>
  <c r="AO577"/>
  <c r="BM577" s="1"/>
  <c r="AP577"/>
  <c r="BN577" s="1"/>
  <c r="AQ577"/>
  <c r="BO577" s="1"/>
  <c r="AR577"/>
  <c r="BP577" s="1"/>
  <c r="AS577"/>
  <c r="BQ577" s="1"/>
  <c r="AT577"/>
  <c r="BR577" s="1"/>
  <c r="AO581"/>
  <c r="BM581" s="1"/>
  <c r="AP581"/>
  <c r="BN581" s="1"/>
  <c r="AQ581"/>
  <c r="BO581" s="1"/>
  <c r="AR581"/>
  <c r="BP581" s="1"/>
  <c r="AS581"/>
  <c r="BQ581" s="1"/>
  <c r="AT581"/>
  <c r="BR581" s="1"/>
  <c r="AO591"/>
  <c r="BM591" s="1"/>
  <c r="AT591"/>
  <c r="BR591" s="1"/>
  <c r="AV594"/>
  <c r="BT594" s="1"/>
  <c r="AW594"/>
  <c r="BU594" s="1"/>
  <c r="AX594"/>
  <c r="BV594" s="1"/>
  <c r="AV598"/>
  <c r="BT598" s="1"/>
  <c r="AW598"/>
  <c r="BU598" s="1"/>
  <c r="AX598"/>
  <c r="BV598" s="1"/>
  <c r="AV603"/>
  <c r="BT603" s="1"/>
  <c r="AW603"/>
  <c r="BU603" s="1"/>
  <c r="AX603"/>
  <c r="BV603" s="1"/>
  <c r="AO606"/>
  <c r="BM606" s="1"/>
  <c r="AP606"/>
  <c r="BN606" s="1"/>
  <c r="AQ606"/>
  <c r="BO606" s="1"/>
  <c r="AR606"/>
  <c r="BP606" s="1"/>
  <c r="AS606"/>
  <c r="BQ606" s="1"/>
  <c r="AT606"/>
  <c r="BR606" s="1"/>
  <c r="AO612"/>
  <c r="BM612" s="1"/>
  <c r="AP612"/>
  <c r="BN612" s="1"/>
  <c r="AQ612"/>
  <c r="BO612" s="1"/>
  <c r="AR612"/>
  <c r="BP612" s="1"/>
  <c r="AS612"/>
  <c r="BQ612" s="1"/>
  <c r="AT612"/>
  <c r="BR612" s="1"/>
  <c r="AO623"/>
  <c r="BM623" s="1"/>
  <c r="AP623"/>
  <c r="BN623" s="1"/>
  <c r="AQ623"/>
  <c r="BO623" s="1"/>
  <c r="AR623"/>
  <c r="BP623" s="1"/>
  <c r="AS623"/>
  <c r="BQ623" s="1"/>
  <c r="AT623"/>
  <c r="BR623" s="1"/>
  <c r="AO627"/>
  <c r="BM627" s="1"/>
  <c r="AP627"/>
  <c r="BN627" s="1"/>
  <c r="AQ627"/>
  <c r="BO627" s="1"/>
  <c r="AR627"/>
  <c r="BP627" s="1"/>
  <c r="AS627"/>
  <c r="BQ627" s="1"/>
  <c r="AT627"/>
  <c r="BR627" s="1"/>
  <c r="AV635"/>
  <c r="BT635" s="1"/>
  <c r="AW635"/>
  <c r="BU635" s="1"/>
  <c r="AX635"/>
  <c r="BV635" s="1"/>
  <c r="AV644"/>
  <c r="BT644" s="1"/>
  <c r="AW644"/>
  <c r="BU644" s="1"/>
  <c r="AX644"/>
  <c r="BV644" s="1"/>
  <c r="AS632"/>
  <c r="BQ632" s="1"/>
  <c r="AR632"/>
  <c r="BP632" s="1"/>
  <c r="AQ632"/>
  <c r="BO632" s="1"/>
  <c r="AP632"/>
  <c r="BN632" s="1"/>
  <c r="AO632"/>
  <c r="BM632" s="1"/>
  <c r="AT632"/>
  <c r="BR632" s="1"/>
  <c r="AX632"/>
  <c r="BV632" s="1"/>
  <c r="AW632"/>
  <c r="BU632" s="1"/>
  <c r="AV632"/>
  <c r="BT632" s="1"/>
  <c r="AO647"/>
  <c r="BM647" s="1"/>
  <c r="AP647"/>
  <c r="BN647" s="1"/>
  <c r="AQ647"/>
  <c r="BO647" s="1"/>
  <c r="AR647"/>
  <c r="BP647" s="1"/>
  <c r="AS647"/>
  <c r="BQ647" s="1"/>
  <c r="AT647"/>
  <c r="BR647" s="1"/>
  <c r="AP843"/>
  <c r="BN843" s="1"/>
  <c r="AV843"/>
  <c r="BT843" s="1"/>
  <c r="AW843"/>
  <c r="BU843" s="1"/>
  <c r="AX843"/>
  <c r="BV843" s="1"/>
  <c r="AV848"/>
  <c r="BT848" s="1"/>
  <c r="AW848"/>
  <c r="BU848" s="1"/>
  <c r="AX848"/>
  <c r="BV848" s="1"/>
  <c r="AV577"/>
  <c r="BT577" s="1"/>
  <c r="AW577"/>
  <c r="BU577" s="1"/>
  <c r="AX577"/>
  <c r="BV577" s="1"/>
  <c r="AV581"/>
  <c r="BT581" s="1"/>
  <c r="AW581"/>
  <c r="BU581" s="1"/>
  <c r="AX581"/>
  <c r="BV581" s="1"/>
  <c r="AQ591"/>
  <c r="BO591" s="1"/>
  <c r="AR591"/>
  <c r="BP591" s="1"/>
  <c r="AV591"/>
  <c r="BT591" s="1"/>
  <c r="AW591"/>
  <c r="BU591" s="1"/>
  <c r="AX591"/>
  <c r="BV591" s="1"/>
  <c r="AO594"/>
  <c r="BM594" s="1"/>
  <c r="AP594"/>
  <c r="BN594" s="1"/>
  <c r="AQ594"/>
  <c r="BO594" s="1"/>
  <c r="AR594"/>
  <c r="BP594" s="1"/>
  <c r="AS594"/>
  <c r="BQ594" s="1"/>
  <c r="AT594"/>
  <c r="BR594" s="1"/>
  <c r="AO598"/>
  <c r="BM598" s="1"/>
  <c r="AP598"/>
  <c r="BN598" s="1"/>
  <c r="AQ598"/>
  <c r="BO598" s="1"/>
  <c r="AR598"/>
  <c r="BP598" s="1"/>
  <c r="AS598"/>
  <c r="BQ598" s="1"/>
  <c r="AT598"/>
  <c r="BR598" s="1"/>
  <c r="AO603"/>
  <c r="BM603" s="1"/>
  <c r="AP603"/>
  <c r="BN603" s="1"/>
  <c r="AQ603"/>
  <c r="BO603" s="1"/>
  <c r="AR603"/>
  <c r="BP603" s="1"/>
  <c r="AS603"/>
  <c r="BQ603" s="1"/>
  <c r="AT603"/>
  <c r="BR603" s="1"/>
  <c r="AV606"/>
  <c r="BT606" s="1"/>
  <c r="AW606"/>
  <c r="BU606" s="1"/>
  <c r="AX606"/>
  <c r="BV606" s="1"/>
  <c r="AV612"/>
  <c r="BT612" s="1"/>
  <c r="AW612"/>
  <c r="BU612" s="1"/>
  <c r="AX612"/>
  <c r="BV612" s="1"/>
  <c r="AS619"/>
  <c r="BQ619" s="1"/>
  <c r="AR619"/>
  <c r="BP619" s="1"/>
  <c r="AQ619"/>
  <c r="BO619" s="1"/>
  <c r="AP619"/>
  <c r="BN619" s="1"/>
  <c r="AO619"/>
  <c r="BM619" s="1"/>
  <c r="AT619"/>
  <c r="BR619" s="1"/>
  <c r="AX619"/>
  <c r="BV619" s="1"/>
  <c r="AW619"/>
  <c r="BU619" s="1"/>
  <c r="AV619"/>
  <c r="BT619" s="1"/>
  <c r="AV623"/>
  <c r="BT623" s="1"/>
  <c r="AW623"/>
  <c r="BU623" s="1"/>
  <c r="AX623"/>
  <c r="BV623" s="1"/>
  <c r="AV627"/>
  <c r="BT627" s="1"/>
  <c r="AW627"/>
  <c r="BU627" s="1"/>
  <c r="AX627"/>
  <c r="BV627" s="1"/>
  <c r="AO635"/>
  <c r="BM635" s="1"/>
  <c r="AP635"/>
  <c r="BN635" s="1"/>
  <c r="AQ635"/>
  <c r="BO635" s="1"/>
  <c r="AR635"/>
  <c r="BP635" s="1"/>
  <c r="AS635"/>
  <c r="BQ635" s="1"/>
  <c r="AT635"/>
  <c r="BR635" s="1"/>
  <c r="AO644"/>
  <c r="BM644" s="1"/>
  <c r="AP644"/>
  <c r="BN644" s="1"/>
  <c r="AQ644"/>
  <c r="BO644" s="1"/>
  <c r="AR644"/>
  <c r="BP644" s="1"/>
  <c r="AS644"/>
  <c r="BQ644" s="1"/>
  <c r="AT644"/>
  <c r="BR644" s="1"/>
  <c r="AV647"/>
  <c r="BT647" s="1"/>
  <c r="AW647"/>
  <c r="BU647" s="1"/>
  <c r="AX647"/>
  <c r="BV647" s="1"/>
  <c r="AR843"/>
  <c r="BP843" s="1"/>
  <c r="AS843"/>
  <c r="BQ843" s="1"/>
  <c r="AT843"/>
  <c r="BR843" s="1"/>
  <c r="AO848"/>
  <c r="BM848" s="1"/>
  <c r="AP848"/>
  <c r="BN848" s="1"/>
  <c r="AQ848"/>
  <c r="BO848" s="1"/>
  <c r="AR848"/>
  <c r="BP848" s="1"/>
  <c r="AS848"/>
  <c r="BQ848" s="1"/>
  <c r="AT848"/>
  <c r="BR848" s="1"/>
  <c r="AO23"/>
  <c r="BM23" s="1"/>
  <c r="C90" i="11"/>
  <c r="AJ579" i="10"/>
  <c r="X594"/>
  <c r="AK601"/>
  <c r="AJ621"/>
  <c r="X577"/>
  <c r="X598"/>
  <c r="X606"/>
  <c r="X612"/>
  <c r="AJ618"/>
  <c r="AK638"/>
  <c r="AJ639"/>
  <c r="AK640"/>
  <c r="AJ643"/>
  <c r="AK629"/>
  <c r="AK630"/>
  <c r="AJ642"/>
  <c r="AK646"/>
  <c r="AK647" s="1"/>
  <c r="AJ652"/>
  <c r="AK812"/>
  <c r="AJ813"/>
  <c r="AK830"/>
  <c r="AK831"/>
  <c r="AJ832"/>
  <c r="AJ833"/>
  <c r="AJ834"/>
  <c r="AK842"/>
  <c r="AJ845"/>
  <c r="AK846"/>
  <c r="AK847"/>
  <c r="AJ850"/>
  <c r="AJ851"/>
  <c r="AK852"/>
  <c r="AK853"/>
  <c r="AK854"/>
  <c r="AJ855"/>
  <c r="AK856"/>
  <c r="AK857"/>
  <c r="AJ858"/>
  <c r="AK861"/>
  <c r="AK862"/>
  <c r="AJ863"/>
  <c r="AK866"/>
  <c r="AK867"/>
  <c r="AJ869"/>
  <c r="AJ868"/>
  <c r="AK900"/>
  <c r="AJ903"/>
  <c r="AK983"/>
  <c r="AK986"/>
  <c r="AJ987"/>
  <c r="AJ991"/>
  <c r="AK992"/>
  <c r="AJ993"/>
  <c r="AK996"/>
  <c r="AJ999"/>
  <c r="AJ1000"/>
  <c r="AO810"/>
  <c r="BM810" s="1"/>
  <c r="H513"/>
  <c r="AJ513" s="1"/>
  <c r="H515"/>
  <c r="AK515" s="1"/>
  <c r="H583"/>
  <c r="AJ583" s="1"/>
  <c r="H587"/>
  <c r="AK587" s="1"/>
  <c r="H589"/>
  <c r="AK589" s="1"/>
  <c r="H890"/>
  <c r="AK890" s="1"/>
  <c r="H888"/>
  <c r="AK888" s="1"/>
  <c r="H886"/>
  <c r="AK886" s="1"/>
  <c r="H884"/>
  <c r="AK884" s="1"/>
  <c r="AJ580"/>
  <c r="AJ617"/>
  <c r="AJ622"/>
  <c r="X627"/>
  <c r="X635"/>
  <c r="AJ637"/>
  <c r="AJ808"/>
  <c r="AK807"/>
  <c r="AJ804"/>
  <c r="AK803"/>
  <c r="AJ802"/>
  <c r="AJ801"/>
  <c r="AJ800"/>
  <c r="AK799"/>
  <c r="AJ798"/>
  <c r="AJ797"/>
  <c r="AJ795"/>
  <c r="AJ794"/>
  <c r="AJ792"/>
  <c r="AJ790"/>
  <c r="AJ789"/>
  <c r="AJ788"/>
  <c r="AJ784"/>
  <c r="AJ783"/>
  <c r="AJ781"/>
  <c r="AJ780"/>
  <c r="AJ779"/>
  <c r="AJ778"/>
  <c r="AJ777"/>
  <c r="AJ776"/>
  <c r="AJ775"/>
  <c r="AJ774"/>
  <c r="AJ773"/>
  <c r="AJ772"/>
  <c r="AJ771"/>
  <c r="AJ770"/>
  <c r="AJ769"/>
  <c r="AJ768"/>
  <c r="AJ767"/>
  <c r="AJ766"/>
  <c r="AJ765"/>
  <c r="AJ764"/>
  <c r="AJ763"/>
  <c r="AJ762"/>
  <c r="AJ761"/>
  <c r="AJ760"/>
  <c r="AJ759"/>
  <c r="AJ758"/>
  <c r="AJ757"/>
  <c r="AJ756"/>
  <c r="AJ755"/>
  <c r="AJ754"/>
  <c r="AJ753"/>
  <c r="AJ752"/>
  <c r="AJ751"/>
  <c r="AJ750"/>
  <c r="AJ748"/>
  <c r="AJ747"/>
  <c r="AJ746"/>
  <c r="AJ745"/>
  <c r="AJ744"/>
  <c r="AJ385"/>
  <c r="AJ742"/>
  <c r="AJ741"/>
  <c r="AJ740"/>
  <c r="AJ739"/>
  <c r="AJ738"/>
  <c r="AJ737"/>
  <c r="AJ736"/>
  <c r="AJ735"/>
  <c r="AJ734"/>
  <c r="AJ733"/>
  <c r="AJ732"/>
  <c r="AJ731"/>
  <c r="AJ730"/>
  <c r="AJ729"/>
  <c r="AJ728"/>
  <c r="AJ727"/>
  <c r="AJ726"/>
  <c r="AJ725"/>
  <c r="AJ724"/>
  <c r="AJ723"/>
  <c r="AJ722"/>
  <c r="AJ721"/>
  <c r="AJ720"/>
  <c r="AJ719"/>
  <c r="AJ718"/>
  <c r="AJ717"/>
  <c r="AJ716"/>
  <c r="AJ714"/>
  <c r="AJ713"/>
  <c r="AJ712"/>
  <c r="AJ711"/>
  <c r="AJ710"/>
  <c r="AJ709"/>
  <c r="AJ708"/>
  <c r="AJ707"/>
  <c r="AJ706"/>
  <c r="AJ705"/>
  <c r="AJ704"/>
  <c r="AJ703"/>
  <c r="AJ702"/>
  <c r="AJ701"/>
  <c r="AJ700"/>
  <c r="AJ699"/>
  <c r="AJ698"/>
  <c r="AJ697"/>
  <c r="AJ696"/>
  <c r="AJ695"/>
  <c r="AJ694"/>
  <c r="AJ693"/>
  <c r="AJ692"/>
  <c r="AJ691"/>
  <c r="AJ690"/>
  <c r="AJ689"/>
  <c r="AJ688"/>
  <c r="AJ687"/>
  <c r="AJ686"/>
  <c r="AJ685"/>
  <c r="AJ684"/>
  <c r="AJ683"/>
  <c r="AJ681"/>
  <c r="AJ680"/>
  <c r="AJ679"/>
  <c r="AJ678"/>
  <c r="AJ677"/>
  <c r="AJ676"/>
  <c r="AJ675"/>
  <c r="AJ674"/>
  <c r="AJ673"/>
  <c r="AJ672"/>
  <c r="AJ671"/>
  <c r="AJ670"/>
  <c r="AJ669"/>
  <c r="AJ668"/>
  <c r="AJ667"/>
  <c r="AJ666"/>
  <c r="AJ665"/>
  <c r="AJ664"/>
  <c r="AJ662"/>
  <c r="AJ660"/>
  <c r="AJ659"/>
  <c r="AJ658"/>
  <c r="AJ657"/>
  <c r="AJ656"/>
  <c r="AJ655"/>
  <c r="AJ654"/>
  <c r="AJ653"/>
  <c r="AJ826"/>
  <c r="AJ825"/>
  <c r="AJ824"/>
  <c r="AJ823"/>
  <c r="AJ822"/>
  <c r="AJ821"/>
  <c r="AJ820"/>
  <c r="AJ819"/>
  <c r="AJ818"/>
  <c r="AJ817"/>
  <c r="AJ816"/>
  <c r="AJ815"/>
  <c r="AJ814"/>
  <c r="AJ837"/>
  <c r="AJ836"/>
  <c r="AJ835"/>
  <c r="AJ877"/>
  <c r="AJ876"/>
  <c r="AJ874"/>
  <c r="AJ873"/>
  <c r="AJ872"/>
  <c r="AJ871"/>
  <c r="AJ870"/>
  <c r="AK910"/>
  <c r="AK911"/>
  <c r="AJ917"/>
  <c r="AK918"/>
  <c r="AJ919"/>
  <c r="AK920"/>
  <c r="AK923"/>
  <c r="AJ924"/>
  <c r="AJ927"/>
  <c r="AJ928"/>
  <c r="AJ929"/>
  <c r="AK930"/>
  <c r="AJ931"/>
  <c r="AK565"/>
  <c r="AJ933"/>
  <c r="AK936"/>
  <c r="AJ937"/>
  <c r="AJ938"/>
  <c r="AK941"/>
  <c r="AJ944"/>
  <c r="AK957"/>
  <c r="AK968"/>
  <c r="AJ969"/>
  <c r="AK970"/>
  <c r="AK976"/>
  <c r="AK977"/>
  <c r="AJ1010"/>
  <c r="AJ1009"/>
  <c r="AJ1008"/>
  <c r="AJ1007"/>
  <c r="AJ1006"/>
  <c r="AJ1005"/>
  <c r="AJ1004"/>
  <c r="AJ1003"/>
  <c r="AJ1002"/>
  <c r="AJ1001"/>
  <c r="K843"/>
  <c r="AO843" s="1"/>
  <c r="BM843" s="1"/>
  <c r="O843"/>
  <c r="AQ843" s="1"/>
  <c r="BO843" s="1"/>
  <c r="S591"/>
  <c r="AS591" s="1"/>
  <c r="BQ591" s="1"/>
  <c r="H516"/>
  <c r="AK516" s="1"/>
  <c r="H586"/>
  <c r="AJ586" s="1"/>
  <c r="H588"/>
  <c r="AK588" s="1"/>
  <c r="H590"/>
  <c r="AJ590" s="1"/>
  <c r="H883"/>
  <c r="H889"/>
  <c r="AK889" s="1"/>
  <c r="H887"/>
  <c r="AK887" s="1"/>
  <c r="H885"/>
  <c r="AK885" s="1"/>
  <c r="H947"/>
  <c r="AJ947" s="1"/>
  <c r="H839"/>
  <c r="AK829"/>
  <c r="X839"/>
  <c r="I11" i="13"/>
  <c r="P194"/>
  <c r="P196" s="1"/>
  <c r="P877"/>
  <c r="P878" s="1"/>
  <c r="L878"/>
  <c r="X489" i="10"/>
  <c r="D11" i="11"/>
  <c r="C11"/>
  <c r="AK899" i="10"/>
  <c r="X901"/>
  <c r="AW810"/>
  <c r="BU810" s="1"/>
  <c r="AK651"/>
  <c r="G272"/>
  <c r="CA272" s="1"/>
  <c r="CC272" s="1"/>
  <c r="BZ953"/>
  <c r="L950" i="13"/>
  <c r="P950" s="1"/>
  <c r="BY271" i="10"/>
  <c r="BY953"/>
  <c r="H584"/>
  <c r="AJ584" s="1"/>
  <c r="H514"/>
  <c r="AK514" s="1"/>
  <c r="H585"/>
  <c r="AJ585" s="1"/>
  <c r="M591"/>
  <c r="AP591" s="1"/>
  <c r="BN591" s="1"/>
  <c r="H841"/>
  <c r="H843" s="1"/>
  <c r="H949"/>
  <c r="AJ949" s="1"/>
  <c r="H782"/>
  <c r="X843"/>
  <c r="X848"/>
  <c r="AJ910"/>
  <c r="AJ857"/>
  <c r="AJ986"/>
  <c r="H152"/>
  <c r="AJ950"/>
  <c r="AK744"/>
  <c r="AJ565"/>
  <c r="AJ976"/>
  <c r="AJ992"/>
  <c r="AJ796"/>
  <c r="AK824"/>
  <c r="AJ786"/>
  <c r="AK950"/>
  <c r="AK786"/>
  <c r="AJ854"/>
  <c r="AJ862"/>
  <c r="AJ899"/>
  <c r="AJ923"/>
  <c r="AK1004"/>
  <c r="AK1010"/>
  <c r="AK1008"/>
  <c r="AK1009"/>
  <c r="AK1007"/>
  <c r="AK1006"/>
  <c r="AK1005"/>
  <c r="AK1002"/>
  <c r="AK1003"/>
  <c r="AK1001"/>
  <c r="AJ996"/>
  <c r="AJ983"/>
  <c r="AJ977"/>
  <c r="AJ970"/>
  <c r="AJ968"/>
  <c r="AJ957"/>
  <c r="AJ941"/>
  <c r="AJ936"/>
  <c r="AJ930"/>
  <c r="AJ920"/>
  <c r="AJ918"/>
  <c r="AJ914"/>
  <c r="AJ911"/>
  <c r="AJ900"/>
  <c r="AK877"/>
  <c r="AK876"/>
  <c r="AK873"/>
  <c r="AK874"/>
  <c r="AK872"/>
  <c r="AK871"/>
  <c r="AK870"/>
  <c r="AJ867"/>
  <c r="AJ866"/>
  <c r="AJ861"/>
  <c r="AJ852"/>
  <c r="AJ853"/>
  <c r="AJ856"/>
  <c r="AJ847"/>
  <c r="AJ846"/>
  <c r="AJ842"/>
  <c r="AK837"/>
  <c r="AK836"/>
  <c r="AK835"/>
  <c r="AJ831"/>
  <c r="AJ830"/>
  <c r="AJ829"/>
  <c r="AK820"/>
  <c r="AK826"/>
  <c r="AK822"/>
  <c r="AK818"/>
  <c r="AK825"/>
  <c r="AK823"/>
  <c r="AK821"/>
  <c r="AK819"/>
  <c r="AK817"/>
  <c r="AK816"/>
  <c r="AK815"/>
  <c r="AJ812"/>
  <c r="AK814"/>
  <c r="AK767"/>
  <c r="AK712"/>
  <c r="AK676"/>
  <c r="AK775"/>
  <c r="AK753"/>
  <c r="AK736"/>
  <c r="AK696"/>
  <c r="AK656"/>
  <c r="AK666"/>
  <c r="AK797"/>
  <c r="AK795"/>
  <c r="AK794"/>
  <c r="AK792"/>
  <c r="AK802"/>
  <c r="AK801"/>
  <c r="AK800"/>
  <c r="AK798"/>
  <c r="AK789"/>
  <c r="AK790"/>
  <c r="AK788"/>
  <c r="AK784"/>
  <c r="AK783"/>
  <c r="AK780"/>
  <c r="AK781"/>
  <c r="AK779"/>
  <c r="AK777"/>
  <c r="AK778"/>
  <c r="AK776"/>
  <c r="AK771"/>
  <c r="AK763"/>
  <c r="AK773"/>
  <c r="AK769"/>
  <c r="AK765"/>
  <c r="AK761"/>
  <c r="AK774"/>
  <c r="AK772"/>
  <c r="AK770"/>
  <c r="AK768"/>
  <c r="AK766"/>
  <c r="AK764"/>
  <c r="AK762"/>
  <c r="AK760"/>
  <c r="AK757"/>
  <c r="AK759"/>
  <c r="AK755"/>
  <c r="AK751"/>
  <c r="AK747"/>
  <c r="AK758"/>
  <c r="AK756"/>
  <c r="AK754"/>
  <c r="AK752"/>
  <c r="AK750"/>
  <c r="AK748"/>
  <c r="AK746"/>
  <c r="AK745"/>
  <c r="AK740"/>
  <c r="AK732"/>
  <c r="AK742"/>
  <c r="AK738"/>
  <c r="AK734"/>
  <c r="AK730"/>
  <c r="AK385"/>
  <c r="AK741"/>
  <c r="AK739"/>
  <c r="AK737"/>
  <c r="AK735"/>
  <c r="AK733"/>
  <c r="AK731"/>
  <c r="AK729"/>
  <c r="AK728"/>
  <c r="AK724"/>
  <c r="AK726"/>
  <c r="AK722"/>
  <c r="AK727"/>
  <c r="AK725"/>
  <c r="AK723"/>
  <c r="AK719"/>
  <c r="AK721"/>
  <c r="AK718"/>
  <c r="AK720"/>
  <c r="AK717"/>
  <c r="AK716"/>
  <c r="AK714"/>
  <c r="AK710"/>
  <c r="AK713"/>
  <c r="AK711"/>
  <c r="AK709"/>
  <c r="AK706"/>
  <c r="AK702"/>
  <c r="AK708"/>
  <c r="AK704"/>
  <c r="AK700"/>
  <c r="AK707"/>
  <c r="AK705"/>
  <c r="AK703"/>
  <c r="AK701"/>
  <c r="AK698"/>
  <c r="AK699"/>
  <c r="AK697"/>
  <c r="AK695"/>
  <c r="AK694"/>
  <c r="AK692"/>
  <c r="AK693"/>
  <c r="AK689"/>
  <c r="AK691"/>
  <c r="AK687"/>
  <c r="AK690"/>
  <c r="AK688"/>
  <c r="AK686"/>
  <c r="AK684"/>
  <c r="AK685"/>
  <c r="AK683"/>
  <c r="AK681"/>
  <c r="AK680"/>
  <c r="AK679"/>
  <c r="AK678"/>
  <c r="AK674"/>
  <c r="AK677"/>
  <c r="AK675"/>
  <c r="AK673"/>
  <c r="AK671"/>
  <c r="AK672"/>
  <c r="AK670"/>
  <c r="AK669"/>
  <c r="AK668"/>
  <c r="AK664"/>
  <c r="AK660"/>
  <c r="AK662"/>
  <c r="AK667"/>
  <c r="AK665"/>
  <c r="AK659"/>
  <c r="AJ651"/>
  <c r="AK658"/>
  <c r="AK654"/>
  <c r="AK657"/>
  <c r="AK655"/>
  <c r="AK653"/>
  <c r="AK1000"/>
  <c r="AK999"/>
  <c r="AK993"/>
  <c r="AK991"/>
  <c r="AK987"/>
  <c r="AK614"/>
  <c r="AK969"/>
  <c r="AK944"/>
  <c r="AK938"/>
  <c r="AK937"/>
  <c r="AK933"/>
  <c r="AK931"/>
  <c r="AK929"/>
  <c r="AK928"/>
  <c r="AK927"/>
  <c r="AK924"/>
  <c r="AK919"/>
  <c r="AK917"/>
  <c r="AK903"/>
  <c r="AK868"/>
  <c r="AK869"/>
  <c r="AK863"/>
  <c r="AK858"/>
  <c r="AK855"/>
  <c r="AK851"/>
  <c r="AK850"/>
  <c r="AK845"/>
  <c r="AK832"/>
  <c r="AK833"/>
  <c r="AK834"/>
  <c r="AK813"/>
  <c r="AK808"/>
  <c r="AK804"/>
  <c r="AJ807"/>
  <c r="AJ803"/>
  <c r="AJ799"/>
  <c r="AK652"/>
  <c r="X591"/>
  <c r="X632"/>
  <c r="H644"/>
  <c r="H603"/>
  <c r="AJ640"/>
  <c r="AJ625"/>
  <c r="H619"/>
  <c r="AJ629"/>
  <c r="AJ646"/>
  <c r="X647"/>
  <c r="AK642"/>
  <c r="AK579"/>
  <c r="AJ626"/>
  <c r="AJ638"/>
  <c r="AJ630"/>
  <c r="X619"/>
  <c r="H632"/>
  <c r="AK621"/>
  <c r="AK622"/>
  <c r="X623"/>
  <c r="H627"/>
  <c r="AK631"/>
  <c r="AK634"/>
  <c r="AK635" s="1"/>
  <c r="AK637"/>
  <c r="AK639"/>
  <c r="AK643"/>
  <c r="X644"/>
  <c r="AK625"/>
  <c r="AK626"/>
  <c r="AJ631"/>
  <c r="AJ634"/>
  <c r="AK617"/>
  <c r="AK605"/>
  <c r="AK606" s="1"/>
  <c r="AK611"/>
  <c r="AK612" s="1"/>
  <c r="AK618"/>
  <c r="AJ605"/>
  <c r="AJ611"/>
  <c r="AJ601"/>
  <c r="AJ602"/>
  <c r="AJ600"/>
  <c r="AK602"/>
  <c r="X603"/>
  <c r="AK600"/>
  <c r="AJ593"/>
  <c r="AJ594" s="1"/>
  <c r="AK580"/>
  <c r="AJ596"/>
  <c r="AJ597"/>
  <c r="AJ576"/>
  <c r="X581"/>
  <c r="H594"/>
  <c r="H598"/>
  <c r="AK576"/>
  <c r="AK593"/>
  <c r="AK596"/>
  <c r="AK597"/>
  <c r="X564"/>
  <c r="H564"/>
  <c r="X563"/>
  <c r="H563"/>
  <c r="H561"/>
  <c r="AL574"/>
  <c r="AI574"/>
  <c r="AY574" s="1"/>
  <c r="BW574" s="1"/>
  <c r="AH574"/>
  <c r="AG574"/>
  <c r="AF574"/>
  <c r="AE574"/>
  <c r="AD574"/>
  <c r="AC574"/>
  <c r="AB574"/>
  <c r="AA574"/>
  <c r="Z574"/>
  <c r="Y574"/>
  <c r="W574"/>
  <c r="U574"/>
  <c r="T574"/>
  <c r="S574"/>
  <c r="R574"/>
  <c r="Q574"/>
  <c r="P574"/>
  <c r="O574"/>
  <c r="N574"/>
  <c r="M574"/>
  <c r="L574"/>
  <c r="K574"/>
  <c r="J574"/>
  <c r="I574"/>
  <c r="AN574" s="1"/>
  <c r="BL574" s="1"/>
  <c r="X573"/>
  <c r="H573"/>
  <c r="C573"/>
  <c r="C574" s="1"/>
  <c r="X572"/>
  <c r="H572"/>
  <c r="BZ571"/>
  <c r="BY571"/>
  <c r="AL570"/>
  <c r="AI570"/>
  <c r="AY570" s="1"/>
  <c r="BW570" s="1"/>
  <c r="AH570"/>
  <c r="AG570"/>
  <c r="AF570"/>
  <c r="AE570"/>
  <c r="AD570"/>
  <c r="AC570"/>
  <c r="AB570"/>
  <c r="AA570"/>
  <c r="Z570"/>
  <c r="Y570"/>
  <c r="W570"/>
  <c r="U570"/>
  <c r="T570"/>
  <c r="S570"/>
  <c r="R570"/>
  <c r="Q570"/>
  <c r="P570"/>
  <c r="O570"/>
  <c r="N570"/>
  <c r="M570"/>
  <c r="L570"/>
  <c r="K570"/>
  <c r="J570"/>
  <c r="I570"/>
  <c r="AN570" s="1"/>
  <c r="BL570" s="1"/>
  <c r="C570"/>
  <c r="X569"/>
  <c r="H569"/>
  <c r="H570" s="1"/>
  <c r="AL567"/>
  <c r="AI567"/>
  <c r="AY567" s="1"/>
  <c r="BW567" s="1"/>
  <c r="AH567"/>
  <c r="AG567"/>
  <c r="AF567"/>
  <c r="AE567"/>
  <c r="AD567"/>
  <c r="AC567"/>
  <c r="AB567"/>
  <c r="AA567"/>
  <c r="Z567"/>
  <c r="Y567"/>
  <c r="U567"/>
  <c r="T567"/>
  <c r="S567"/>
  <c r="R567"/>
  <c r="Q567"/>
  <c r="P567"/>
  <c r="O567"/>
  <c r="N567"/>
  <c r="M567"/>
  <c r="L567"/>
  <c r="K567"/>
  <c r="J567"/>
  <c r="I567"/>
  <c r="AN567" s="1"/>
  <c r="BL567" s="1"/>
  <c r="X566"/>
  <c r="H566"/>
  <c r="X932"/>
  <c r="H932"/>
  <c r="X562"/>
  <c r="H562"/>
  <c r="X561"/>
  <c r="C567"/>
  <c r="BZ559"/>
  <c r="BY559"/>
  <c r="AL558"/>
  <c r="AI558"/>
  <c r="AY558" s="1"/>
  <c r="BW558" s="1"/>
  <c r="AH558"/>
  <c r="AG558"/>
  <c r="AF558"/>
  <c r="AE558"/>
  <c r="AD558"/>
  <c r="AC558"/>
  <c r="AB558"/>
  <c r="AA558"/>
  <c r="Z558"/>
  <c r="Y558"/>
  <c r="W558"/>
  <c r="U558"/>
  <c r="T558"/>
  <c r="S558"/>
  <c r="R558"/>
  <c r="Q558"/>
  <c r="P558"/>
  <c r="O558"/>
  <c r="N558"/>
  <c r="M558"/>
  <c r="L558"/>
  <c r="K558"/>
  <c r="J558"/>
  <c r="I558"/>
  <c r="AN558" s="1"/>
  <c r="BL558" s="1"/>
  <c r="C558"/>
  <c r="X558"/>
  <c r="H557"/>
  <c r="H558" s="1"/>
  <c r="AL546"/>
  <c r="AI546"/>
  <c r="AY546" s="1"/>
  <c r="BW546" s="1"/>
  <c r="AH546"/>
  <c r="AG546"/>
  <c r="AF546"/>
  <c r="AE546"/>
  <c r="AD546"/>
  <c r="AC546"/>
  <c r="AB546"/>
  <c r="AA546"/>
  <c r="Z546"/>
  <c r="Y546"/>
  <c r="W546"/>
  <c r="U546"/>
  <c r="T546"/>
  <c r="S546"/>
  <c r="R546"/>
  <c r="Q546"/>
  <c r="P546"/>
  <c r="O546"/>
  <c r="N546"/>
  <c r="M546"/>
  <c r="L546"/>
  <c r="K546"/>
  <c r="J546"/>
  <c r="I546"/>
  <c r="AN546" s="1"/>
  <c r="BL546" s="1"/>
  <c r="C546"/>
  <c r="X545"/>
  <c r="H545"/>
  <c r="X544"/>
  <c r="H544"/>
  <c r="H546" s="1"/>
  <c r="AL542"/>
  <c r="AI542"/>
  <c r="AY542" s="1"/>
  <c r="BW542" s="1"/>
  <c r="AH542"/>
  <c r="AG542"/>
  <c r="AF542"/>
  <c r="AE542"/>
  <c r="AD542"/>
  <c r="AC542"/>
  <c r="AB542"/>
  <c r="AA542"/>
  <c r="Z542"/>
  <c r="Y542"/>
  <c r="W542"/>
  <c r="U542"/>
  <c r="T542"/>
  <c r="S542"/>
  <c r="R542"/>
  <c r="Q542"/>
  <c r="P542"/>
  <c r="O542"/>
  <c r="N542"/>
  <c r="M542"/>
  <c r="L542"/>
  <c r="K542"/>
  <c r="J542"/>
  <c r="I542"/>
  <c r="AN542" s="1"/>
  <c r="BL542" s="1"/>
  <c r="C542"/>
  <c r="X541"/>
  <c r="H541"/>
  <c r="H542" s="1"/>
  <c r="H211"/>
  <c r="H212"/>
  <c r="H213"/>
  <c r="H531"/>
  <c r="X531"/>
  <c r="H532"/>
  <c r="X532"/>
  <c r="H533"/>
  <c r="X533"/>
  <c r="H534"/>
  <c r="X534"/>
  <c r="H535"/>
  <c r="X535"/>
  <c r="Y526"/>
  <c r="Z526"/>
  <c r="AA526"/>
  <c r="AB526"/>
  <c r="AC526"/>
  <c r="AD526"/>
  <c r="AE526"/>
  <c r="AF526"/>
  <c r="AG526"/>
  <c r="AH526"/>
  <c r="AI526"/>
  <c r="AY526" s="1"/>
  <c r="BW526" s="1"/>
  <c r="AL526"/>
  <c r="W526"/>
  <c r="U526"/>
  <c r="T526"/>
  <c r="I526"/>
  <c r="AN526" s="1"/>
  <c r="BL526" s="1"/>
  <c r="J526"/>
  <c r="K526"/>
  <c r="L526"/>
  <c r="M526"/>
  <c r="N526"/>
  <c r="O526"/>
  <c r="P526"/>
  <c r="Q526"/>
  <c r="R526"/>
  <c r="S526"/>
  <c r="X525"/>
  <c r="H525"/>
  <c r="X524"/>
  <c r="H524"/>
  <c r="X523"/>
  <c r="H523"/>
  <c r="X522"/>
  <c r="H522"/>
  <c r="H526" s="1"/>
  <c r="C539"/>
  <c r="C536"/>
  <c r="H210"/>
  <c r="AL529"/>
  <c r="AI529"/>
  <c r="AY529" s="1"/>
  <c r="BW529" s="1"/>
  <c r="AH529"/>
  <c r="AG529"/>
  <c r="AF529"/>
  <c r="AE529"/>
  <c r="AD529"/>
  <c r="AC529"/>
  <c r="AB529"/>
  <c r="AA529"/>
  <c r="Z529"/>
  <c r="Y529"/>
  <c r="W529"/>
  <c r="U529"/>
  <c r="T529"/>
  <c r="S529"/>
  <c r="R529"/>
  <c r="Q529"/>
  <c r="P529"/>
  <c r="O529"/>
  <c r="N529"/>
  <c r="M529"/>
  <c r="L529"/>
  <c r="K529"/>
  <c r="J529"/>
  <c r="I529"/>
  <c r="AN529" s="1"/>
  <c r="BL529" s="1"/>
  <c r="C529"/>
  <c r="X528"/>
  <c r="H528"/>
  <c r="C526"/>
  <c r="AL520"/>
  <c r="AI520"/>
  <c r="AY520" s="1"/>
  <c r="BW520" s="1"/>
  <c r="AH520"/>
  <c r="AG520"/>
  <c r="AF520"/>
  <c r="AE520"/>
  <c r="AD520"/>
  <c r="AC520"/>
  <c r="AB520"/>
  <c r="AA520"/>
  <c r="Z520"/>
  <c r="Y520"/>
  <c r="W520"/>
  <c r="U520"/>
  <c r="T520"/>
  <c r="S520"/>
  <c r="R520"/>
  <c r="Q520"/>
  <c r="P520"/>
  <c r="O520"/>
  <c r="N520"/>
  <c r="M520"/>
  <c r="L520"/>
  <c r="K520"/>
  <c r="J520"/>
  <c r="I520"/>
  <c r="AN520" s="1"/>
  <c r="BL520" s="1"/>
  <c r="C520"/>
  <c r="X520"/>
  <c r="H519"/>
  <c r="H520" s="1"/>
  <c r="BZ518"/>
  <c r="BY518"/>
  <c r="AL517"/>
  <c r="AI517"/>
  <c r="AY517" s="1"/>
  <c r="BW517" s="1"/>
  <c r="AH517"/>
  <c r="AG517"/>
  <c r="AF517"/>
  <c r="AE517"/>
  <c r="AD517"/>
  <c r="AC517"/>
  <c r="AB517"/>
  <c r="AA517"/>
  <c r="Z517"/>
  <c r="Y517"/>
  <c r="W517"/>
  <c r="U517"/>
  <c r="T517"/>
  <c r="S517"/>
  <c r="R517"/>
  <c r="Q517"/>
  <c r="P517"/>
  <c r="O517"/>
  <c r="N517"/>
  <c r="M517"/>
  <c r="L517"/>
  <c r="K517"/>
  <c r="J517"/>
  <c r="I517"/>
  <c r="AN517" s="1"/>
  <c r="BL517" s="1"/>
  <c r="H512"/>
  <c r="AJ512" s="1"/>
  <c r="H511"/>
  <c r="AK511" s="1"/>
  <c r="C511"/>
  <c r="C517" s="1"/>
  <c r="BZ510"/>
  <c r="BY510"/>
  <c r="AL509"/>
  <c r="AI509"/>
  <c r="AY509" s="1"/>
  <c r="BW509" s="1"/>
  <c r="AH509"/>
  <c r="AG509"/>
  <c r="AF509"/>
  <c r="AE509"/>
  <c r="AD509"/>
  <c r="AC509"/>
  <c r="AB509"/>
  <c r="AA509"/>
  <c r="Z509"/>
  <c r="Y509"/>
  <c r="W509"/>
  <c r="U509"/>
  <c r="T509"/>
  <c r="S509"/>
  <c r="R509"/>
  <c r="Q509"/>
  <c r="P509"/>
  <c r="O509"/>
  <c r="N509"/>
  <c r="M509"/>
  <c r="L509"/>
  <c r="K509"/>
  <c r="J509"/>
  <c r="I509"/>
  <c r="AN509" s="1"/>
  <c r="BL509" s="1"/>
  <c r="C509"/>
  <c r="AK508"/>
  <c r="H508"/>
  <c r="H507"/>
  <c r="BZ506"/>
  <c r="BY506"/>
  <c r="AL494"/>
  <c r="AI494"/>
  <c r="AY494" s="1"/>
  <c r="BW494" s="1"/>
  <c r="AH494"/>
  <c r="AG494"/>
  <c r="AF494"/>
  <c r="AE494"/>
  <c r="AD494"/>
  <c r="AC494"/>
  <c r="AB494"/>
  <c r="AA494"/>
  <c r="Z494"/>
  <c r="Y494"/>
  <c r="W494"/>
  <c r="U494"/>
  <c r="T494"/>
  <c r="S494"/>
  <c r="R494"/>
  <c r="Q494"/>
  <c r="P494"/>
  <c r="O494"/>
  <c r="N494"/>
  <c r="M494"/>
  <c r="L494"/>
  <c r="K494"/>
  <c r="J494"/>
  <c r="I494"/>
  <c r="AN494" s="1"/>
  <c r="BL494" s="1"/>
  <c r="C494"/>
  <c r="AJ493"/>
  <c r="H493"/>
  <c r="AK492"/>
  <c r="H492"/>
  <c r="X494"/>
  <c r="H491"/>
  <c r="BZ490"/>
  <c r="BY490"/>
  <c r="AL489"/>
  <c r="AI489"/>
  <c r="AY489" s="1"/>
  <c r="BW489" s="1"/>
  <c r="AH489"/>
  <c r="AG489"/>
  <c r="AF489"/>
  <c r="AE489"/>
  <c r="AD489"/>
  <c r="AC489"/>
  <c r="AB489"/>
  <c r="AA489"/>
  <c r="Z489"/>
  <c r="Y489"/>
  <c r="U489"/>
  <c r="T489"/>
  <c r="S489"/>
  <c r="R489"/>
  <c r="Q489"/>
  <c r="P489"/>
  <c r="O489"/>
  <c r="N489"/>
  <c r="M489"/>
  <c r="L489"/>
  <c r="K489"/>
  <c r="J489"/>
  <c r="I489"/>
  <c r="AN489" s="1"/>
  <c r="BL489" s="1"/>
  <c r="C489"/>
  <c r="AJ487"/>
  <c r="H487"/>
  <c r="AK486"/>
  <c r="H486"/>
  <c r="AJ485"/>
  <c r="H485"/>
  <c r="H484"/>
  <c r="BZ483"/>
  <c r="BY483"/>
  <c r="BY495"/>
  <c r="BZ495"/>
  <c r="AL477"/>
  <c r="AI477"/>
  <c r="AY477" s="1"/>
  <c r="BW477" s="1"/>
  <c r="AH477"/>
  <c r="AG477"/>
  <c r="AF477"/>
  <c r="AE477"/>
  <c r="AD477"/>
  <c r="AC477"/>
  <c r="AB477"/>
  <c r="AA477"/>
  <c r="Z477"/>
  <c r="Y477"/>
  <c r="W477"/>
  <c r="U477"/>
  <c r="T477"/>
  <c r="S477"/>
  <c r="R477"/>
  <c r="Q477"/>
  <c r="P477"/>
  <c r="O477"/>
  <c r="N477"/>
  <c r="M477"/>
  <c r="L477"/>
  <c r="K477"/>
  <c r="J477"/>
  <c r="I477"/>
  <c r="AN477" s="1"/>
  <c r="BL477" s="1"/>
  <c r="C477"/>
  <c r="X476"/>
  <c r="H476"/>
  <c r="H475"/>
  <c r="BZ474"/>
  <c r="BY474"/>
  <c r="H472"/>
  <c r="H471"/>
  <c r="H470"/>
  <c r="X469"/>
  <c r="H469"/>
  <c r="X464"/>
  <c r="H464"/>
  <c r="X463"/>
  <c r="H463"/>
  <c r="X462"/>
  <c r="H462"/>
  <c r="X461"/>
  <c r="H461"/>
  <c r="X460"/>
  <c r="H460"/>
  <c r="X459"/>
  <c r="H459"/>
  <c r="H339"/>
  <c r="X339"/>
  <c r="H340"/>
  <c r="X340"/>
  <c r="H116"/>
  <c r="H342"/>
  <c r="X342"/>
  <c r="H343"/>
  <c r="X343"/>
  <c r="H344"/>
  <c r="X344"/>
  <c r="H345"/>
  <c r="X345"/>
  <c r="H346"/>
  <c r="X346"/>
  <c r="H347"/>
  <c r="X347"/>
  <c r="H349"/>
  <c r="X349"/>
  <c r="H350"/>
  <c r="X350"/>
  <c r="H351"/>
  <c r="X351"/>
  <c r="H353"/>
  <c r="X353"/>
  <c r="H354"/>
  <c r="X354"/>
  <c r="H355"/>
  <c r="X355"/>
  <c r="H356"/>
  <c r="X356"/>
  <c r="H357"/>
  <c r="X357"/>
  <c r="H358"/>
  <c r="X358"/>
  <c r="H359"/>
  <c r="X359"/>
  <c r="H360"/>
  <c r="X360"/>
  <c r="H361"/>
  <c r="X361"/>
  <c r="H362"/>
  <c r="X362"/>
  <c r="H363"/>
  <c r="X363"/>
  <c r="H364"/>
  <c r="X364"/>
  <c r="H365"/>
  <c r="X365"/>
  <c r="H366"/>
  <c r="X366"/>
  <c r="H367"/>
  <c r="X367"/>
  <c r="H368"/>
  <c r="X368"/>
  <c r="H369"/>
  <c r="X369"/>
  <c r="H371"/>
  <c r="X371"/>
  <c r="H372"/>
  <c r="X372"/>
  <c r="H115"/>
  <c r="H374"/>
  <c r="X374"/>
  <c r="H376"/>
  <c r="X376"/>
  <c r="H377"/>
  <c r="X377"/>
  <c r="H378"/>
  <c r="X378"/>
  <c r="H379"/>
  <c r="X379"/>
  <c r="H380"/>
  <c r="X380"/>
  <c r="H381"/>
  <c r="X381"/>
  <c r="H382"/>
  <c r="X382"/>
  <c r="H383"/>
  <c r="X383"/>
  <c r="H743"/>
  <c r="X743"/>
  <c r="H386"/>
  <c r="X386"/>
  <c r="H387"/>
  <c r="X387"/>
  <c r="H388"/>
  <c r="X388"/>
  <c r="H389"/>
  <c r="X389"/>
  <c r="H390"/>
  <c r="X390"/>
  <c r="H391"/>
  <c r="X391"/>
  <c r="H392"/>
  <c r="X392"/>
  <c r="H393"/>
  <c r="X393"/>
  <c r="H394"/>
  <c r="X394"/>
  <c r="H395"/>
  <c r="X395"/>
  <c r="H396"/>
  <c r="X396"/>
  <c r="H397"/>
  <c r="X397"/>
  <c r="H398"/>
  <c r="X398"/>
  <c r="H399"/>
  <c r="X399"/>
  <c r="H400"/>
  <c r="X400"/>
  <c r="H401"/>
  <c r="X401"/>
  <c r="H402"/>
  <c r="X402"/>
  <c r="H403"/>
  <c r="X403"/>
  <c r="H404"/>
  <c r="X404"/>
  <c r="H405"/>
  <c r="X405"/>
  <c r="H406"/>
  <c r="X406"/>
  <c r="H407"/>
  <c r="X407"/>
  <c r="H408"/>
  <c r="X408"/>
  <c r="H411"/>
  <c r="X411"/>
  <c r="H412"/>
  <c r="X412"/>
  <c r="H413"/>
  <c r="X413"/>
  <c r="H414"/>
  <c r="X414"/>
  <c r="H415"/>
  <c r="X415"/>
  <c r="H416"/>
  <c r="X416"/>
  <c r="H417"/>
  <c r="X417"/>
  <c r="H418"/>
  <c r="X418"/>
  <c r="H419"/>
  <c r="X419"/>
  <c r="H420"/>
  <c r="X420"/>
  <c r="H421"/>
  <c r="X421"/>
  <c r="H423"/>
  <c r="X423"/>
  <c r="H424"/>
  <c r="X424"/>
  <c r="H425"/>
  <c r="X425"/>
  <c r="H426"/>
  <c r="X426"/>
  <c r="H428"/>
  <c r="X428"/>
  <c r="H429"/>
  <c r="X429"/>
  <c r="H430"/>
  <c r="X430"/>
  <c r="H431"/>
  <c r="X431"/>
  <c r="H432"/>
  <c r="X432"/>
  <c r="H433"/>
  <c r="X433"/>
  <c r="H434"/>
  <c r="X434"/>
  <c r="H435"/>
  <c r="X435"/>
  <c r="H437"/>
  <c r="X437"/>
  <c r="H438"/>
  <c r="X438"/>
  <c r="H439"/>
  <c r="X439"/>
  <c r="H440"/>
  <c r="X440"/>
  <c r="H441"/>
  <c r="X441"/>
  <c r="H442"/>
  <c r="X442"/>
  <c r="H443"/>
  <c r="X443"/>
  <c r="H444"/>
  <c r="X444"/>
  <c r="H445"/>
  <c r="X445"/>
  <c r="H446"/>
  <c r="X446"/>
  <c r="H447"/>
  <c r="X447"/>
  <c r="H448"/>
  <c r="X448"/>
  <c r="H449"/>
  <c r="X449"/>
  <c r="H450"/>
  <c r="X450"/>
  <c r="H451"/>
  <c r="X451"/>
  <c r="H452"/>
  <c r="X452"/>
  <c r="H453"/>
  <c r="X453"/>
  <c r="H454"/>
  <c r="X454"/>
  <c r="H455"/>
  <c r="X455"/>
  <c r="X338"/>
  <c r="H338"/>
  <c r="X337"/>
  <c r="H337"/>
  <c r="X336"/>
  <c r="H336"/>
  <c r="X335"/>
  <c r="H335"/>
  <c r="X334"/>
  <c r="H334"/>
  <c r="AU169"/>
  <c r="BS169" s="1"/>
  <c r="AU154"/>
  <c r="BS154" s="1"/>
  <c r="AL320"/>
  <c r="AL317"/>
  <c r="AL303"/>
  <c r="H316"/>
  <c r="H319"/>
  <c r="H320" s="1"/>
  <c r="H327"/>
  <c r="H326"/>
  <c r="H325"/>
  <c r="H324"/>
  <c r="H323"/>
  <c r="AI320"/>
  <c r="AY320" s="1"/>
  <c r="BW320" s="1"/>
  <c r="AH320"/>
  <c r="AG320"/>
  <c r="AF320"/>
  <c r="AE320"/>
  <c r="AD320"/>
  <c r="AC320"/>
  <c r="AB320"/>
  <c r="AA320"/>
  <c r="Z320"/>
  <c r="Y320"/>
  <c r="W320"/>
  <c r="U320"/>
  <c r="T320"/>
  <c r="S320"/>
  <c r="R320"/>
  <c r="Q320"/>
  <c r="P320"/>
  <c r="O320"/>
  <c r="N320"/>
  <c r="M320"/>
  <c r="L320"/>
  <c r="K320"/>
  <c r="J320"/>
  <c r="I320"/>
  <c r="AN320" s="1"/>
  <c r="BL320" s="1"/>
  <c r="AI317"/>
  <c r="AY317" s="1"/>
  <c r="BW317" s="1"/>
  <c r="AH317"/>
  <c r="AG317"/>
  <c r="AF317"/>
  <c r="AE317"/>
  <c r="AD317"/>
  <c r="AC317"/>
  <c r="AB317"/>
  <c r="AA317"/>
  <c r="Z317"/>
  <c r="Y317"/>
  <c r="W317"/>
  <c r="U317"/>
  <c r="T317"/>
  <c r="S317"/>
  <c r="R317"/>
  <c r="Q317"/>
  <c r="P317"/>
  <c r="O317"/>
  <c r="N317"/>
  <c r="M317"/>
  <c r="L317"/>
  <c r="K317"/>
  <c r="J317"/>
  <c r="I317"/>
  <c r="AN317" s="1"/>
  <c r="BL317" s="1"/>
  <c r="AL314"/>
  <c r="AI314"/>
  <c r="AY314" s="1"/>
  <c r="BW314" s="1"/>
  <c r="AH314"/>
  <c r="AG314"/>
  <c r="AF314"/>
  <c r="AE314"/>
  <c r="AD314"/>
  <c r="AC314"/>
  <c r="AB314"/>
  <c r="AA314"/>
  <c r="Z314"/>
  <c r="Y314"/>
  <c r="U314"/>
  <c r="T314"/>
  <c r="S314"/>
  <c r="R314"/>
  <c r="Q314"/>
  <c r="P314"/>
  <c r="O314"/>
  <c r="N314"/>
  <c r="M314"/>
  <c r="L314"/>
  <c r="K314"/>
  <c r="J314"/>
  <c r="I314"/>
  <c r="AN314" s="1"/>
  <c r="BL314" s="1"/>
  <c r="C314"/>
  <c r="H312"/>
  <c r="BZ311"/>
  <c r="BY311"/>
  <c r="AL310"/>
  <c r="AI310"/>
  <c r="AY310" s="1"/>
  <c r="BW310" s="1"/>
  <c r="AH310"/>
  <c r="AG310"/>
  <c r="AF310"/>
  <c r="AE310"/>
  <c r="AD310"/>
  <c r="AC310"/>
  <c r="AB310"/>
  <c r="AA310"/>
  <c r="Z310"/>
  <c r="Y310"/>
  <c r="W310"/>
  <c r="U310"/>
  <c r="T310"/>
  <c r="S310"/>
  <c r="R310"/>
  <c r="Q310"/>
  <c r="P310"/>
  <c r="O310"/>
  <c r="N310"/>
  <c r="M310"/>
  <c r="L310"/>
  <c r="K310"/>
  <c r="J310"/>
  <c r="I310"/>
  <c r="AN310" s="1"/>
  <c r="BL310" s="1"/>
  <c r="H309"/>
  <c r="C309"/>
  <c r="C310" s="1"/>
  <c r="H308"/>
  <c r="BZ307"/>
  <c r="BY307"/>
  <c r="AL292"/>
  <c r="AI292"/>
  <c r="AY292" s="1"/>
  <c r="BW292" s="1"/>
  <c r="AH292"/>
  <c r="AG292"/>
  <c r="AF292"/>
  <c r="AE292"/>
  <c r="AD292"/>
  <c r="AC292"/>
  <c r="AB292"/>
  <c r="AA292"/>
  <c r="Z292"/>
  <c r="Y292"/>
  <c r="W292"/>
  <c r="U292"/>
  <c r="T292"/>
  <c r="S292"/>
  <c r="R292"/>
  <c r="Q292"/>
  <c r="P292"/>
  <c r="O292"/>
  <c r="N292"/>
  <c r="M292"/>
  <c r="L292"/>
  <c r="K292"/>
  <c r="J292"/>
  <c r="I292"/>
  <c r="AN292" s="1"/>
  <c r="BL292" s="1"/>
  <c r="C292"/>
  <c r="H292"/>
  <c r="BZ290"/>
  <c r="BY290"/>
  <c r="H287"/>
  <c r="AL289"/>
  <c r="AI289"/>
  <c r="AY289" s="1"/>
  <c r="BW289" s="1"/>
  <c r="AH289"/>
  <c r="AG289"/>
  <c r="AF289"/>
  <c r="AE289"/>
  <c r="AD289"/>
  <c r="AC289"/>
  <c r="AB289"/>
  <c r="AA289"/>
  <c r="Z289"/>
  <c r="Y289"/>
  <c r="W289"/>
  <c r="U289"/>
  <c r="T289"/>
  <c r="S289"/>
  <c r="R289"/>
  <c r="Q289"/>
  <c r="P289"/>
  <c r="O289"/>
  <c r="N289"/>
  <c r="M289"/>
  <c r="L289"/>
  <c r="K289"/>
  <c r="J289"/>
  <c r="I289"/>
  <c r="AN289" s="1"/>
  <c r="BL289" s="1"/>
  <c r="H288"/>
  <c r="C288"/>
  <c r="C289" s="1"/>
  <c r="H286"/>
  <c r="BZ285"/>
  <c r="BY285"/>
  <c r="AL276"/>
  <c r="AI276"/>
  <c r="AY276" s="1"/>
  <c r="BW276" s="1"/>
  <c r="AH276"/>
  <c r="AG276"/>
  <c r="AF276"/>
  <c r="AE276"/>
  <c r="AD276"/>
  <c r="AC276"/>
  <c r="AB276"/>
  <c r="AA276"/>
  <c r="Z276"/>
  <c r="Y276"/>
  <c r="W276"/>
  <c r="U276"/>
  <c r="T276"/>
  <c r="S276"/>
  <c r="R276"/>
  <c r="Q276"/>
  <c r="P276"/>
  <c r="O276"/>
  <c r="N276"/>
  <c r="M276"/>
  <c r="L276"/>
  <c r="K276"/>
  <c r="J276"/>
  <c r="I276"/>
  <c r="AN276" s="1"/>
  <c r="BL276" s="1"/>
  <c r="H275"/>
  <c r="C275"/>
  <c r="C276" s="1"/>
  <c r="H274"/>
  <c r="BZ273"/>
  <c r="BY273"/>
  <c r="H263"/>
  <c r="H261"/>
  <c r="H262"/>
  <c r="H260"/>
  <c r="AL265"/>
  <c r="AI265"/>
  <c r="AY265" s="1"/>
  <c r="BW265" s="1"/>
  <c r="AH265"/>
  <c r="AG265"/>
  <c r="AF265"/>
  <c r="AE265"/>
  <c r="AD265"/>
  <c r="AC265"/>
  <c r="AB265"/>
  <c r="AA265"/>
  <c r="Z265"/>
  <c r="Y265"/>
  <c r="W265"/>
  <c r="U265"/>
  <c r="T265"/>
  <c r="S265"/>
  <c r="R265"/>
  <c r="Q265"/>
  <c r="P265"/>
  <c r="O265"/>
  <c r="N265"/>
  <c r="M265"/>
  <c r="L265"/>
  <c r="K265"/>
  <c r="J265"/>
  <c r="I265"/>
  <c r="AN265" s="1"/>
  <c r="BL265" s="1"/>
  <c r="H259"/>
  <c r="H948"/>
  <c r="AJ948" s="1"/>
  <c r="C948"/>
  <c r="C265" s="1"/>
  <c r="BZ257"/>
  <c r="BY257"/>
  <c r="AL256"/>
  <c r="AI256"/>
  <c r="AY256" s="1"/>
  <c r="BW256" s="1"/>
  <c r="AH256"/>
  <c r="AG256"/>
  <c r="AF256"/>
  <c r="AE256"/>
  <c r="AD256"/>
  <c r="AC256"/>
  <c r="AB256"/>
  <c r="AA256"/>
  <c r="Z256"/>
  <c r="Y256"/>
  <c r="W256"/>
  <c r="U256"/>
  <c r="T256"/>
  <c r="S256"/>
  <c r="R256"/>
  <c r="Q256"/>
  <c r="P256"/>
  <c r="O256"/>
  <c r="N256"/>
  <c r="M256"/>
  <c r="L256"/>
  <c r="K256"/>
  <c r="J256"/>
  <c r="I256"/>
  <c r="AN256" s="1"/>
  <c r="BL256" s="1"/>
  <c r="H255"/>
  <c r="C255"/>
  <c r="C256" s="1"/>
  <c r="H254"/>
  <c r="BZ253"/>
  <c r="BY253"/>
  <c r="H250"/>
  <c r="C250"/>
  <c r="C252" s="1"/>
  <c r="H249"/>
  <c r="H252" s="1"/>
  <c r="BZ248"/>
  <c r="BY248"/>
  <c r="W247"/>
  <c r="AL243"/>
  <c r="AI243"/>
  <c r="AY243" s="1"/>
  <c r="BW243" s="1"/>
  <c r="AH243"/>
  <c r="AG243"/>
  <c r="AF243"/>
  <c r="AE243"/>
  <c r="AD243"/>
  <c r="AC243"/>
  <c r="AB243"/>
  <c r="AA243"/>
  <c r="Z243"/>
  <c r="Y243"/>
  <c r="W243"/>
  <c r="U243"/>
  <c r="T243"/>
  <c r="S243"/>
  <c r="R243"/>
  <c r="Q243"/>
  <c r="P243"/>
  <c r="O243"/>
  <c r="N243"/>
  <c r="M243"/>
  <c r="L243"/>
  <c r="K243"/>
  <c r="J243"/>
  <c r="I243"/>
  <c r="AN243" s="1"/>
  <c r="BL243" s="1"/>
  <c r="C243"/>
  <c r="H242"/>
  <c r="H243" s="1"/>
  <c r="H238"/>
  <c r="H237"/>
  <c r="H236"/>
  <c r="H235"/>
  <c r="H233"/>
  <c r="C233"/>
  <c r="C240" s="1"/>
  <c r="BZ232"/>
  <c r="BY232"/>
  <c r="AL231"/>
  <c r="AI231"/>
  <c r="AY231" s="1"/>
  <c r="BW231" s="1"/>
  <c r="AH231"/>
  <c r="AG231"/>
  <c r="AF231"/>
  <c r="AE231"/>
  <c r="AD231"/>
  <c r="AC231"/>
  <c r="AB231"/>
  <c r="AA231"/>
  <c r="Z231"/>
  <c r="Y231"/>
  <c r="W231"/>
  <c r="U231"/>
  <c r="T231"/>
  <c r="S231"/>
  <c r="R231"/>
  <c r="Q231"/>
  <c r="P231"/>
  <c r="O231"/>
  <c r="N231"/>
  <c r="M231"/>
  <c r="L231"/>
  <c r="K231"/>
  <c r="J231"/>
  <c r="I231"/>
  <c r="AN231" s="1"/>
  <c r="BL231" s="1"/>
  <c r="C231"/>
  <c r="H230"/>
  <c r="H231" s="1"/>
  <c r="W221"/>
  <c r="AL221"/>
  <c r="AI221"/>
  <c r="AY221" s="1"/>
  <c r="BW221" s="1"/>
  <c r="AH221"/>
  <c r="AG221"/>
  <c r="AF221"/>
  <c r="AE221"/>
  <c r="AD221"/>
  <c r="AC221"/>
  <c r="AB221"/>
  <c r="AA221"/>
  <c r="Z221"/>
  <c r="Y221"/>
  <c r="U221"/>
  <c r="T221"/>
  <c r="S221"/>
  <c r="R221"/>
  <c r="Q221"/>
  <c r="P221"/>
  <c r="O221"/>
  <c r="N221"/>
  <c r="M221"/>
  <c r="L221"/>
  <c r="K221"/>
  <c r="J221"/>
  <c r="I221"/>
  <c r="AN221" s="1"/>
  <c r="BL221" s="1"/>
  <c r="C221"/>
  <c r="H220"/>
  <c r="H221" s="1"/>
  <c r="W218"/>
  <c r="AL218"/>
  <c r="AI218"/>
  <c r="AY218" s="1"/>
  <c r="BW218" s="1"/>
  <c r="AH218"/>
  <c r="AG218"/>
  <c r="AF218"/>
  <c r="AE218"/>
  <c r="AD218"/>
  <c r="AC218"/>
  <c r="AB218"/>
  <c r="AA218"/>
  <c r="Z218"/>
  <c r="Y218"/>
  <c r="U218"/>
  <c r="T218"/>
  <c r="S218"/>
  <c r="R218"/>
  <c r="Q218"/>
  <c r="P218"/>
  <c r="O218"/>
  <c r="N218"/>
  <c r="M218"/>
  <c r="L218"/>
  <c r="K218"/>
  <c r="J218"/>
  <c r="I218"/>
  <c r="AN218" s="1"/>
  <c r="BL218" s="1"/>
  <c r="C218"/>
  <c r="H217"/>
  <c r="H218" s="1"/>
  <c r="W215"/>
  <c r="AL215"/>
  <c r="AI215"/>
  <c r="AY215" s="1"/>
  <c r="BW215" s="1"/>
  <c r="AH215"/>
  <c r="AG215"/>
  <c r="AF215"/>
  <c r="AE215"/>
  <c r="AD215"/>
  <c r="AC215"/>
  <c r="AB215"/>
  <c r="AA215"/>
  <c r="Z215"/>
  <c r="Y215"/>
  <c r="U215"/>
  <c r="T215"/>
  <c r="S215"/>
  <c r="R215"/>
  <c r="Q215"/>
  <c r="P215"/>
  <c r="O215"/>
  <c r="N215"/>
  <c r="M215"/>
  <c r="L215"/>
  <c r="K215"/>
  <c r="J215"/>
  <c r="I215"/>
  <c r="AN215" s="1"/>
  <c r="BL215" s="1"/>
  <c r="C215"/>
  <c r="H214"/>
  <c r="H209"/>
  <c r="C207"/>
  <c r="H205"/>
  <c r="H204"/>
  <c r="AL897"/>
  <c r="AI897"/>
  <c r="AY897" s="1"/>
  <c r="BW897" s="1"/>
  <c r="AH897"/>
  <c r="AG897"/>
  <c r="AF897"/>
  <c r="AE897"/>
  <c r="AD897"/>
  <c r="AC897"/>
  <c r="AB897"/>
  <c r="AA897"/>
  <c r="Z897"/>
  <c r="Y897"/>
  <c r="W897"/>
  <c r="U897"/>
  <c r="T897"/>
  <c r="S897"/>
  <c r="R897"/>
  <c r="Q897"/>
  <c r="P897"/>
  <c r="O897"/>
  <c r="N897"/>
  <c r="M897"/>
  <c r="L897"/>
  <c r="K897"/>
  <c r="J897"/>
  <c r="I897"/>
  <c r="AN897" s="1"/>
  <c r="BL897" s="1"/>
  <c r="C897"/>
  <c r="X897"/>
  <c r="H896"/>
  <c r="C202"/>
  <c r="BZ199"/>
  <c r="BY199"/>
  <c r="W193"/>
  <c r="H192"/>
  <c r="H191"/>
  <c r="H190"/>
  <c r="H189"/>
  <c r="H188"/>
  <c r="H187"/>
  <c r="AK187" s="1"/>
  <c r="H875"/>
  <c r="H185"/>
  <c r="AJ185" s="1"/>
  <c r="H180"/>
  <c r="H179"/>
  <c r="H178"/>
  <c r="C183"/>
  <c r="Y176"/>
  <c r="Z176"/>
  <c r="AA176"/>
  <c r="AB176"/>
  <c r="AC176"/>
  <c r="AD176"/>
  <c r="AE176"/>
  <c r="AF176"/>
  <c r="AG176"/>
  <c r="AH176"/>
  <c r="AI176"/>
  <c r="AY176" s="1"/>
  <c r="BW176" s="1"/>
  <c r="AL176"/>
  <c r="U176"/>
  <c r="T176"/>
  <c r="I176"/>
  <c r="AN176" s="1"/>
  <c r="BL176" s="1"/>
  <c r="J176"/>
  <c r="K176"/>
  <c r="L176"/>
  <c r="M176"/>
  <c r="N176"/>
  <c r="O176"/>
  <c r="P176"/>
  <c r="Q176"/>
  <c r="R176"/>
  <c r="S176"/>
  <c r="H174"/>
  <c r="H175"/>
  <c r="H172"/>
  <c r="C176"/>
  <c r="H157"/>
  <c r="AJ157" s="1"/>
  <c r="H156"/>
  <c r="AJ156" s="1"/>
  <c r="H155"/>
  <c r="AJ155" s="1"/>
  <c r="H154"/>
  <c r="H153"/>
  <c r="AJ153" s="1"/>
  <c r="AU24"/>
  <c r="BS24" s="1"/>
  <c r="AU29"/>
  <c r="BS29" s="1"/>
  <c r="X30"/>
  <c r="AU35"/>
  <c r="BS35" s="1"/>
  <c r="AU36"/>
  <c r="BS36" s="1"/>
  <c r="AU40"/>
  <c r="BS40" s="1"/>
  <c r="AU51"/>
  <c r="BS51" s="1"/>
  <c r="X58"/>
  <c r="AU59"/>
  <c r="BS59" s="1"/>
  <c r="AU61"/>
  <c r="BS61" s="1"/>
  <c r="X373"/>
  <c r="AU65"/>
  <c r="BS65" s="1"/>
  <c r="AU66"/>
  <c r="BS66" s="1"/>
  <c r="X341"/>
  <c r="AU72"/>
  <c r="BS72" s="1"/>
  <c r="AU77"/>
  <c r="BS77" s="1"/>
  <c r="AU100"/>
  <c r="BS100" s="1"/>
  <c r="AU101"/>
  <c r="BS101" s="1"/>
  <c r="AU102"/>
  <c r="BS102" s="1"/>
  <c r="AU104"/>
  <c r="BS104" s="1"/>
  <c r="AU105"/>
  <c r="BS105" s="1"/>
  <c r="AU112"/>
  <c r="BS112" s="1"/>
  <c r="AU114"/>
  <c r="BS114" s="1"/>
  <c r="H141"/>
  <c r="H142"/>
  <c r="H143"/>
  <c r="H144"/>
  <c r="H18"/>
  <c r="H19"/>
  <c r="H20"/>
  <c r="H21"/>
  <c r="H22"/>
  <c r="H23"/>
  <c r="H24"/>
  <c r="H25"/>
  <c r="H27"/>
  <c r="H28"/>
  <c r="H29"/>
  <c r="H30"/>
  <c r="H31"/>
  <c r="H32"/>
  <c r="H33"/>
  <c r="H34"/>
  <c r="H35"/>
  <c r="H36"/>
  <c r="H37"/>
  <c r="H38"/>
  <c r="H39"/>
  <c r="H41"/>
  <c r="H42"/>
  <c r="H43"/>
  <c r="H44"/>
  <c r="H46"/>
  <c r="H47"/>
  <c r="H48"/>
  <c r="H50"/>
  <c r="H51"/>
  <c r="H52"/>
  <c r="H53"/>
  <c r="H54"/>
  <c r="H55"/>
  <c r="H56"/>
  <c r="AJ56" s="1"/>
  <c r="H57"/>
  <c r="H59"/>
  <c r="H60"/>
  <c r="G60" s="1"/>
  <c r="CA60" s="1"/>
  <c r="CC60" s="1"/>
  <c r="H61"/>
  <c r="H62"/>
  <c r="H373"/>
  <c r="H63"/>
  <c r="H65"/>
  <c r="H66"/>
  <c r="H341"/>
  <c r="H67"/>
  <c r="H68"/>
  <c r="H69"/>
  <c r="H70"/>
  <c r="H71"/>
  <c r="H72"/>
  <c r="H73"/>
  <c r="H74"/>
  <c r="H75"/>
  <c r="H76"/>
  <c r="H77"/>
  <c r="H78"/>
  <c r="H79"/>
  <c r="AJ79" s="1"/>
  <c r="H80"/>
  <c r="H81"/>
  <c r="H82"/>
  <c r="G82" s="1"/>
  <c r="CA82" s="1"/>
  <c r="CC82" s="1"/>
  <c r="H83"/>
  <c r="G83" s="1"/>
  <c r="CA83" s="1"/>
  <c r="CC83" s="1"/>
  <c r="H84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7"/>
  <c r="H118"/>
  <c r="H119"/>
  <c r="H120"/>
  <c r="H17"/>
  <c r="X138" l="1"/>
  <c r="AU138" s="1"/>
  <c r="BS138" s="1"/>
  <c r="H138"/>
  <c r="G46"/>
  <c r="CA46" s="1"/>
  <c r="CC46" s="1"/>
  <c r="AJ516"/>
  <c r="G516" s="1"/>
  <c r="H160"/>
  <c r="H574"/>
  <c r="AJ888"/>
  <c r="G888" s="1"/>
  <c r="CA888" s="1"/>
  <c r="CC888" s="1"/>
  <c r="AK513"/>
  <c r="G513" s="1"/>
  <c r="AU455"/>
  <c r="BS455" s="1"/>
  <c r="AU454"/>
  <c r="BS454" s="1"/>
  <c r="AU453"/>
  <c r="BS453" s="1"/>
  <c r="AU452"/>
  <c r="BS452" s="1"/>
  <c r="AU451"/>
  <c r="BS451" s="1"/>
  <c r="AU450"/>
  <c r="BS450" s="1"/>
  <c r="AU449"/>
  <c r="BS449" s="1"/>
  <c r="AU448"/>
  <c r="BS448" s="1"/>
  <c r="AU447"/>
  <c r="BS447" s="1"/>
  <c r="AU446"/>
  <c r="BS446" s="1"/>
  <c r="AU445"/>
  <c r="BS445" s="1"/>
  <c r="AU444"/>
  <c r="BS444" s="1"/>
  <c r="AU443"/>
  <c r="BS443" s="1"/>
  <c r="AU442"/>
  <c r="BS442" s="1"/>
  <c r="AU441"/>
  <c r="BS441" s="1"/>
  <c r="AU440"/>
  <c r="BS440" s="1"/>
  <c r="AU439"/>
  <c r="BS439" s="1"/>
  <c r="AU438"/>
  <c r="BS438" s="1"/>
  <c r="AU437"/>
  <c r="BS437" s="1"/>
  <c r="AU435"/>
  <c r="BS435" s="1"/>
  <c r="AU434"/>
  <c r="BS434" s="1"/>
  <c r="AU433"/>
  <c r="BS433" s="1"/>
  <c r="AU432"/>
  <c r="BS432" s="1"/>
  <c r="AU431"/>
  <c r="BS431" s="1"/>
  <c r="AU430"/>
  <c r="BS430" s="1"/>
  <c r="AU429"/>
  <c r="BS429" s="1"/>
  <c r="AU428"/>
  <c r="BS428" s="1"/>
  <c r="AU426"/>
  <c r="BS426" s="1"/>
  <c r="AU425"/>
  <c r="BS425" s="1"/>
  <c r="AU424"/>
  <c r="BS424" s="1"/>
  <c r="AU423"/>
  <c r="BS423" s="1"/>
  <c r="AU421"/>
  <c r="BS421" s="1"/>
  <c r="AU420"/>
  <c r="BS420" s="1"/>
  <c r="AU419"/>
  <c r="BS419" s="1"/>
  <c r="AU418"/>
  <c r="BS418" s="1"/>
  <c r="AU417"/>
  <c r="BS417" s="1"/>
  <c r="AU416"/>
  <c r="BS416" s="1"/>
  <c r="AU415"/>
  <c r="BS415" s="1"/>
  <c r="AU414"/>
  <c r="BS414" s="1"/>
  <c r="AU413"/>
  <c r="BS413" s="1"/>
  <c r="AU412"/>
  <c r="BS412" s="1"/>
  <c r="AU411"/>
  <c r="BS411" s="1"/>
  <c r="AU408"/>
  <c r="BS408" s="1"/>
  <c r="AU407"/>
  <c r="BS407" s="1"/>
  <c r="AU406"/>
  <c r="BS406" s="1"/>
  <c r="AU405"/>
  <c r="BS405" s="1"/>
  <c r="AU404"/>
  <c r="BS404" s="1"/>
  <c r="AU403"/>
  <c r="BS403" s="1"/>
  <c r="AU402"/>
  <c r="BS402" s="1"/>
  <c r="AU401"/>
  <c r="BS401" s="1"/>
  <c r="AU400"/>
  <c r="BS400" s="1"/>
  <c r="AU399"/>
  <c r="BS399" s="1"/>
  <c r="AU398"/>
  <c r="BS398" s="1"/>
  <c r="AU397"/>
  <c r="BS397" s="1"/>
  <c r="AU396"/>
  <c r="BS396" s="1"/>
  <c r="AU395"/>
  <c r="BS395" s="1"/>
  <c r="AU394"/>
  <c r="BS394" s="1"/>
  <c r="AU393"/>
  <c r="BS393" s="1"/>
  <c r="AU392"/>
  <c r="BS392" s="1"/>
  <c r="AU391"/>
  <c r="BS391" s="1"/>
  <c r="AU390"/>
  <c r="BS390" s="1"/>
  <c r="AU389"/>
  <c r="BS389" s="1"/>
  <c r="AU388"/>
  <c r="BS388" s="1"/>
  <c r="AU387"/>
  <c r="BS387" s="1"/>
  <c r="AU386"/>
  <c r="BS386" s="1"/>
  <c r="AU743"/>
  <c r="BS743" s="1"/>
  <c r="AU383"/>
  <c r="BS383" s="1"/>
  <c r="AU382"/>
  <c r="BS382" s="1"/>
  <c r="AU381"/>
  <c r="BS381" s="1"/>
  <c r="AU380"/>
  <c r="BS380" s="1"/>
  <c r="AU379"/>
  <c r="BS379" s="1"/>
  <c r="AU378"/>
  <c r="BS378" s="1"/>
  <c r="AU377"/>
  <c r="BS377" s="1"/>
  <c r="AU376"/>
  <c r="BS376" s="1"/>
  <c r="AU374"/>
  <c r="BS374" s="1"/>
  <c r="AU340"/>
  <c r="BS340" s="1"/>
  <c r="AU339"/>
  <c r="BS339" s="1"/>
  <c r="AU535"/>
  <c r="BS535" s="1"/>
  <c r="AU534"/>
  <c r="BS534" s="1"/>
  <c r="AU533"/>
  <c r="BS533" s="1"/>
  <c r="AU532"/>
  <c r="BS532" s="1"/>
  <c r="AU531"/>
  <c r="BS531" s="1"/>
  <c r="AU541"/>
  <c r="BS541" s="1"/>
  <c r="AU569"/>
  <c r="BS569" s="1"/>
  <c r="AU573"/>
  <c r="BS573" s="1"/>
  <c r="AU581"/>
  <c r="BS581" s="1"/>
  <c r="AU644"/>
  <c r="BS644" s="1"/>
  <c r="AU591"/>
  <c r="BS591" s="1"/>
  <c r="AU848"/>
  <c r="BS848" s="1"/>
  <c r="AU839"/>
  <c r="BS839" s="1"/>
  <c r="AU635"/>
  <c r="BS635" s="1"/>
  <c r="AU606"/>
  <c r="BS606" s="1"/>
  <c r="AU577"/>
  <c r="BS577" s="1"/>
  <c r="AU373"/>
  <c r="BS373" s="1"/>
  <c r="AU30"/>
  <c r="BS30" s="1"/>
  <c r="AU341"/>
  <c r="BS341" s="1"/>
  <c r="AU58"/>
  <c r="BS58" s="1"/>
  <c r="AU334"/>
  <c r="BS334" s="1"/>
  <c r="AU335"/>
  <c r="BS335" s="1"/>
  <c r="AU336"/>
  <c r="BS336" s="1"/>
  <c r="AU337"/>
  <c r="BS337" s="1"/>
  <c r="AU338"/>
  <c r="BS338" s="1"/>
  <c r="AU372"/>
  <c r="BS372" s="1"/>
  <c r="AU371"/>
  <c r="BS371" s="1"/>
  <c r="AU369"/>
  <c r="BS369" s="1"/>
  <c r="AU368"/>
  <c r="BS368" s="1"/>
  <c r="AU367"/>
  <c r="BS367" s="1"/>
  <c r="AU366"/>
  <c r="BS366" s="1"/>
  <c r="AU365"/>
  <c r="BS365" s="1"/>
  <c r="AU364"/>
  <c r="BS364" s="1"/>
  <c r="AU363"/>
  <c r="BS363" s="1"/>
  <c r="AU362"/>
  <c r="BS362" s="1"/>
  <c r="AU361"/>
  <c r="BS361" s="1"/>
  <c r="AU360"/>
  <c r="BS360" s="1"/>
  <c r="AU359"/>
  <c r="BS359" s="1"/>
  <c r="AU358"/>
  <c r="BS358" s="1"/>
  <c r="AU357"/>
  <c r="BS357" s="1"/>
  <c r="AU356"/>
  <c r="BS356" s="1"/>
  <c r="AU355"/>
  <c r="BS355" s="1"/>
  <c r="AU354"/>
  <c r="BS354" s="1"/>
  <c r="AU353"/>
  <c r="BS353" s="1"/>
  <c r="AU351"/>
  <c r="BS351" s="1"/>
  <c r="AU350"/>
  <c r="BS350" s="1"/>
  <c r="AU349"/>
  <c r="BS349" s="1"/>
  <c r="AU347"/>
  <c r="BS347" s="1"/>
  <c r="AU346"/>
  <c r="BS346" s="1"/>
  <c r="AU345"/>
  <c r="BS345" s="1"/>
  <c r="AU344"/>
  <c r="BS344" s="1"/>
  <c r="AU343"/>
  <c r="BS343" s="1"/>
  <c r="AU342"/>
  <c r="BS342" s="1"/>
  <c r="AU459"/>
  <c r="BS459" s="1"/>
  <c r="AU460"/>
  <c r="BS460" s="1"/>
  <c r="AU461"/>
  <c r="BS461" s="1"/>
  <c r="AU462"/>
  <c r="BS462" s="1"/>
  <c r="AU463"/>
  <c r="BS463" s="1"/>
  <c r="AU464"/>
  <c r="BS464" s="1"/>
  <c r="AU469"/>
  <c r="BS469" s="1"/>
  <c r="AU476"/>
  <c r="BS476" s="1"/>
  <c r="AU520"/>
  <c r="BS520" s="1"/>
  <c r="AU528"/>
  <c r="BS528" s="1"/>
  <c r="AU522"/>
  <c r="BS522" s="1"/>
  <c r="AU523"/>
  <c r="BS523" s="1"/>
  <c r="AU524"/>
  <c r="BS524" s="1"/>
  <c r="AU525"/>
  <c r="BS525" s="1"/>
  <c r="AU544"/>
  <c r="BS544" s="1"/>
  <c r="AU545"/>
  <c r="BS545" s="1"/>
  <c r="AU561"/>
  <c r="BS561" s="1"/>
  <c r="AU562"/>
  <c r="BS562" s="1"/>
  <c r="AU932"/>
  <c r="BS932" s="1"/>
  <c r="AU566"/>
  <c r="BS566" s="1"/>
  <c r="AU572"/>
  <c r="BS572" s="1"/>
  <c r="AU563"/>
  <c r="BS563" s="1"/>
  <c r="AU564"/>
  <c r="BS564" s="1"/>
  <c r="AU603"/>
  <c r="BS603" s="1"/>
  <c r="AU623"/>
  <c r="BS623" s="1"/>
  <c r="AU619"/>
  <c r="BS619" s="1"/>
  <c r="AU647"/>
  <c r="BS647" s="1"/>
  <c r="AU632"/>
  <c r="BS632" s="1"/>
  <c r="AU843"/>
  <c r="BS843" s="1"/>
  <c r="AU901"/>
  <c r="BS901" s="1"/>
  <c r="AU489"/>
  <c r="BS489" s="1"/>
  <c r="AU627"/>
  <c r="BS627" s="1"/>
  <c r="AU612"/>
  <c r="BS612" s="1"/>
  <c r="AU598"/>
  <c r="BS598" s="1"/>
  <c r="AU594"/>
  <c r="BS594" s="1"/>
  <c r="AJ619"/>
  <c r="AX176"/>
  <c r="BV176" s="1"/>
  <c r="AW176"/>
  <c r="BU176" s="1"/>
  <c r="AV176"/>
  <c r="BT176" s="1"/>
  <c r="AU897"/>
  <c r="BS897" s="1"/>
  <c r="AO897"/>
  <c r="BM897" s="1"/>
  <c r="AP897"/>
  <c r="BN897" s="1"/>
  <c r="AQ897"/>
  <c r="BO897" s="1"/>
  <c r="AR897"/>
  <c r="BP897" s="1"/>
  <c r="AS897"/>
  <c r="BQ897" s="1"/>
  <c r="AT897"/>
  <c r="BR897" s="1"/>
  <c r="AO215"/>
  <c r="BM215" s="1"/>
  <c r="AP215"/>
  <c r="BN215" s="1"/>
  <c r="AQ215"/>
  <c r="BO215" s="1"/>
  <c r="AR215"/>
  <c r="BP215" s="1"/>
  <c r="AS215"/>
  <c r="BQ215" s="1"/>
  <c r="AT215"/>
  <c r="BR215" s="1"/>
  <c r="AV215"/>
  <c r="BT215" s="1"/>
  <c r="AW215"/>
  <c r="BU215" s="1"/>
  <c r="AX215"/>
  <c r="BV215" s="1"/>
  <c r="AO218"/>
  <c r="BM218" s="1"/>
  <c r="AP218"/>
  <c r="BN218" s="1"/>
  <c r="AQ218"/>
  <c r="BO218" s="1"/>
  <c r="AR218"/>
  <c r="BP218" s="1"/>
  <c r="AS218"/>
  <c r="BQ218" s="1"/>
  <c r="AT218"/>
  <c r="BR218" s="1"/>
  <c r="AV218"/>
  <c r="BT218" s="1"/>
  <c r="AW218"/>
  <c r="BU218" s="1"/>
  <c r="AX218"/>
  <c r="BV218" s="1"/>
  <c r="AO221"/>
  <c r="BM221" s="1"/>
  <c r="AP221"/>
  <c r="BN221" s="1"/>
  <c r="AQ221"/>
  <c r="BO221" s="1"/>
  <c r="AR221"/>
  <c r="BP221" s="1"/>
  <c r="AS221"/>
  <c r="BQ221" s="1"/>
  <c r="AT221"/>
  <c r="BR221" s="1"/>
  <c r="AV221"/>
  <c r="BT221" s="1"/>
  <c r="AW221"/>
  <c r="BU221" s="1"/>
  <c r="AX221"/>
  <c r="BV221" s="1"/>
  <c r="AO231"/>
  <c r="BM231" s="1"/>
  <c r="AP231"/>
  <c r="BN231" s="1"/>
  <c r="AQ231"/>
  <c r="BO231" s="1"/>
  <c r="AR231"/>
  <c r="BP231" s="1"/>
  <c r="AS231"/>
  <c r="BQ231" s="1"/>
  <c r="AT231"/>
  <c r="BR231" s="1"/>
  <c r="AO243"/>
  <c r="BM243" s="1"/>
  <c r="AP243"/>
  <c r="BN243" s="1"/>
  <c r="AQ243"/>
  <c r="BO243" s="1"/>
  <c r="AR243"/>
  <c r="BP243" s="1"/>
  <c r="AS243"/>
  <c r="BQ243" s="1"/>
  <c r="AT243"/>
  <c r="BR243" s="1"/>
  <c r="AO256"/>
  <c r="BM256" s="1"/>
  <c r="AP256"/>
  <c r="BN256" s="1"/>
  <c r="AQ256"/>
  <c r="BO256" s="1"/>
  <c r="AR256"/>
  <c r="BP256" s="1"/>
  <c r="AS256"/>
  <c r="BQ256" s="1"/>
  <c r="AT256"/>
  <c r="BR256" s="1"/>
  <c r="AJ589"/>
  <c r="G589" s="1"/>
  <c r="H810"/>
  <c r="X810"/>
  <c r="AS526"/>
  <c r="BQ526" s="1"/>
  <c r="AR526"/>
  <c r="BP526" s="1"/>
  <c r="AQ526"/>
  <c r="BO526" s="1"/>
  <c r="AP526"/>
  <c r="BN526" s="1"/>
  <c r="AO526"/>
  <c r="BM526" s="1"/>
  <c r="AT526"/>
  <c r="BR526" s="1"/>
  <c r="AX526"/>
  <c r="BV526" s="1"/>
  <c r="AW526"/>
  <c r="BU526" s="1"/>
  <c r="AV526"/>
  <c r="BT526" s="1"/>
  <c r="AU558"/>
  <c r="BS558" s="1"/>
  <c r="AK586"/>
  <c r="G586" s="1"/>
  <c r="AO265"/>
  <c r="BM265" s="1"/>
  <c r="AP265"/>
  <c r="BN265" s="1"/>
  <c r="AQ265"/>
  <c r="BO265" s="1"/>
  <c r="AR265"/>
  <c r="BP265" s="1"/>
  <c r="AS265"/>
  <c r="BQ265" s="1"/>
  <c r="AT265"/>
  <c r="BR265" s="1"/>
  <c r="AV276"/>
  <c r="BT276" s="1"/>
  <c r="AW276"/>
  <c r="BU276" s="1"/>
  <c r="AX276"/>
  <c r="BV276" s="1"/>
  <c r="AV289"/>
  <c r="BT289" s="1"/>
  <c r="AW289"/>
  <c r="BU289" s="1"/>
  <c r="AX289"/>
  <c r="BV289" s="1"/>
  <c r="AV292"/>
  <c r="BT292" s="1"/>
  <c r="AW292"/>
  <c r="BU292" s="1"/>
  <c r="AX292"/>
  <c r="BV292" s="1"/>
  <c r="AV310"/>
  <c r="BT310" s="1"/>
  <c r="AW310"/>
  <c r="BU310" s="1"/>
  <c r="AX310"/>
  <c r="BV310" s="1"/>
  <c r="AV317"/>
  <c r="BT317" s="1"/>
  <c r="AW317"/>
  <c r="BU317" s="1"/>
  <c r="AX317"/>
  <c r="BV317" s="1"/>
  <c r="AO320"/>
  <c r="BM320" s="1"/>
  <c r="AP320"/>
  <c r="BN320" s="1"/>
  <c r="AQ320"/>
  <c r="BO320" s="1"/>
  <c r="AR320"/>
  <c r="BP320" s="1"/>
  <c r="AS320"/>
  <c r="BQ320" s="1"/>
  <c r="AT320"/>
  <c r="BR320" s="1"/>
  <c r="AV477"/>
  <c r="BT477" s="1"/>
  <c r="AW477"/>
  <c r="BU477" s="1"/>
  <c r="AX477"/>
  <c r="BV477" s="1"/>
  <c r="AU494"/>
  <c r="BS494" s="1"/>
  <c r="AO494"/>
  <c r="BM494" s="1"/>
  <c r="AP494"/>
  <c r="BN494" s="1"/>
  <c r="AQ494"/>
  <c r="BO494" s="1"/>
  <c r="AR494"/>
  <c r="BP494" s="1"/>
  <c r="AS494"/>
  <c r="BQ494" s="1"/>
  <c r="AT494"/>
  <c r="BR494" s="1"/>
  <c r="AO509"/>
  <c r="BM509" s="1"/>
  <c r="AP509"/>
  <c r="BN509" s="1"/>
  <c r="AQ509"/>
  <c r="BO509" s="1"/>
  <c r="AR509"/>
  <c r="BP509" s="1"/>
  <c r="AS509"/>
  <c r="BQ509" s="1"/>
  <c r="AT509"/>
  <c r="BR509" s="1"/>
  <c r="AO517"/>
  <c r="BM517" s="1"/>
  <c r="AP517"/>
  <c r="BN517" s="1"/>
  <c r="AQ517"/>
  <c r="BO517" s="1"/>
  <c r="AR517"/>
  <c r="BP517" s="1"/>
  <c r="AS517"/>
  <c r="BQ517" s="1"/>
  <c r="AT517"/>
  <c r="BR517" s="1"/>
  <c r="AV520"/>
  <c r="BT520" s="1"/>
  <c r="AW520"/>
  <c r="BU520" s="1"/>
  <c r="AX520"/>
  <c r="BV520" s="1"/>
  <c r="AO529"/>
  <c r="BM529" s="1"/>
  <c r="AP529"/>
  <c r="BN529" s="1"/>
  <c r="AQ529"/>
  <c r="BO529" s="1"/>
  <c r="AR529"/>
  <c r="BP529" s="1"/>
  <c r="AS529"/>
  <c r="BQ529" s="1"/>
  <c r="AT529"/>
  <c r="BR529" s="1"/>
  <c r="AV542"/>
  <c r="BT542" s="1"/>
  <c r="AW542"/>
  <c r="BU542" s="1"/>
  <c r="AX542"/>
  <c r="BV542" s="1"/>
  <c r="AO546"/>
  <c r="BM546" s="1"/>
  <c r="AP546"/>
  <c r="BN546" s="1"/>
  <c r="AQ546"/>
  <c r="BO546" s="1"/>
  <c r="AR546"/>
  <c r="BP546" s="1"/>
  <c r="AS546"/>
  <c r="BQ546" s="1"/>
  <c r="AT546"/>
  <c r="BR546" s="1"/>
  <c r="AV558"/>
  <c r="BT558" s="1"/>
  <c r="AW558"/>
  <c r="BU558" s="1"/>
  <c r="AX558"/>
  <c r="BV558" s="1"/>
  <c r="AO567"/>
  <c r="BM567" s="1"/>
  <c r="AP567"/>
  <c r="BN567" s="1"/>
  <c r="AQ567"/>
  <c r="BO567" s="1"/>
  <c r="AR567"/>
  <c r="BP567" s="1"/>
  <c r="AS567"/>
  <c r="BQ567" s="1"/>
  <c r="AT567"/>
  <c r="BR567" s="1"/>
  <c r="AV567"/>
  <c r="BT567" s="1"/>
  <c r="AW567"/>
  <c r="BU567" s="1"/>
  <c r="AX567"/>
  <c r="BV567" s="1"/>
  <c r="AV570"/>
  <c r="BT570" s="1"/>
  <c r="AW570"/>
  <c r="BU570" s="1"/>
  <c r="AX570"/>
  <c r="BV570" s="1"/>
  <c r="AO574"/>
  <c r="BM574" s="1"/>
  <c r="AP574"/>
  <c r="BN574" s="1"/>
  <c r="AQ574"/>
  <c r="BO574" s="1"/>
  <c r="AR574"/>
  <c r="BP574" s="1"/>
  <c r="AS574"/>
  <c r="BQ574" s="1"/>
  <c r="AT574"/>
  <c r="BR574" s="1"/>
  <c r="AS176"/>
  <c r="BQ176" s="1"/>
  <c r="AR176"/>
  <c r="BP176" s="1"/>
  <c r="AQ176"/>
  <c r="BO176" s="1"/>
  <c r="AP176"/>
  <c r="BN176" s="1"/>
  <c r="AO176"/>
  <c r="BM176" s="1"/>
  <c r="AT176"/>
  <c r="BR176" s="1"/>
  <c r="AV897"/>
  <c r="BT897" s="1"/>
  <c r="AW897"/>
  <c r="BU897" s="1"/>
  <c r="AX897"/>
  <c r="BV897" s="1"/>
  <c r="AV231"/>
  <c r="BT231" s="1"/>
  <c r="AW231"/>
  <c r="BU231" s="1"/>
  <c r="AX231"/>
  <c r="BV231" s="1"/>
  <c r="AV243"/>
  <c r="BT243" s="1"/>
  <c r="AW243"/>
  <c r="BU243" s="1"/>
  <c r="AX243"/>
  <c r="BV243" s="1"/>
  <c r="AV256"/>
  <c r="BT256" s="1"/>
  <c r="AW256"/>
  <c r="BU256" s="1"/>
  <c r="AX256"/>
  <c r="BV256" s="1"/>
  <c r="AV265"/>
  <c r="BT265" s="1"/>
  <c r="AW265"/>
  <c r="BU265" s="1"/>
  <c r="AX265"/>
  <c r="BV265" s="1"/>
  <c r="AO276"/>
  <c r="BM276" s="1"/>
  <c r="AP276"/>
  <c r="BN276" s="1"/>
  <c r="AQ276"/>
  <c r="BO276" s="1"/>
  <c r="AR276"/>
  <c r="BP276" s="1"/>
  <c r="AS276"/>
  <c r="BQ276" s="1"/>
  <c r="AT276"/>
  <c r="BR276" s="1"/>
  <c r="AO289"/>
  <c r="BM289" s="1"/>
  <c r="AP289"/>
  <c r="BN289" s="1"/>
  <c r="AQ289"/>
  <c r="BO289" s="1"/>
  <c r="AR289"/>
  <c r="BP289" s="1"/>
  <c r="AS289"/>
  <c r="BQ289" s="1"/>
  <c r="AT289"/>
  <c r="BR289" s="1"/>
  <c r="AO292"/>
  <c r="BM292" s="1"/>
  <c r="AP292"/>
  <c r="BN292" s="1"/>
  <c r="AQ292"/>
  <c r="BO292" s="1"/>
  <c r="AR292"/>
  <c r="BP292" s="1"/>
  <c r="AS292"/>
  <c r="BQ292" s="1"/>
  <c r="AT292"/>
  <c r="BR292" s="1"/>
  <c r="AO310"/>
  <c r="BM310" s="1"/>
  <c r="AP310"/>
  <c r="BN310" s="1"/>
  <c r="AQ310"/>
  <c r="BO310" s="1"/>
  <c r="AR310"/>
  <c r="BP310" s="1"/>
  <c r="AS310"/>
  <c r="BQ310" s="1"/>
  <c r="AT310"/>
  <c r="BR310" s="1"/>
  <c r="AO314"/>
  <c r="BM314" s="1"/>
  <c r="AP314"/>
  <c r="BN314" s="1"/>
  <c r="AQ314"/>
  <c r="BO314" s="1"/>
  <c r="AR314"/>
  <c r="BP314" s="1"/>
  <c r="AS314"/>
  <c r="BQ314" s="1"/>
  <c r="AT314"/>
  <c r="BR314" s="1"/>
  <c r="AV314"/>
  <c r="BT314" s="1"/>
  <c r="AW314"/>
  <c r="BU314" s="1"/>
  <c r="AX314"/>
  <c r="BV314" s="1"/>
  <c r="AO317"/>
  <c r="BM317" s="1"/>
  <c r="AP317"/>
  <c r="BN317" s="1"/>
  <c r="AQ317"/>
  <c r="BO317" s="1"/>
  <c r="AR317"/>
  <c r="BP317" s="1"/>
  <c r="AS317"/>
  <c r="BQ317" s="1"/>
  <c r="AT317"/>
  <c r="BR317" s="1"/>
  <c r="AV320"/>
  <c r="BT320" s="1"/>
  <c r="AW320"/>
  <c r="BU320" s="1"/>
  <c r="AX320"/>
  <c r="BV320" s="1"/>
  <c r="AT30"/>
  <c r="BR30" s="1"/>
  <c r="AO477"/>
  <c r="BM477" s="1"/>
  <c r="AP477"/>
  <c r="BN477" s="1"/>
  <c r="AQ477"/>
  <c r="BO477" s="1"/>
  <c r="AR477"/>
  <c r="BP477" s="1"/>
  <c r="AS477"/>
  <c r="BQ477" s="1"/>
  <c r="AT477"/>
  <c r="BR477" s="1"/>
  <c r="AO489"/>
  <c r="BM489" s="1"/>
  <c r="AP489"/>
  <c r="BN489" s="1"/>
  <c r="AQ489"/>
  <c r="BO489" s="1"/>
  <c r="AR489"/>
  <c r="BP489" s="1"/>
  <c r="AS489"/>
  <c r="BQ489" s="1"/>
  <c r="AT489"/>
  <c r="BR489" s="1"/>
  <c r="AV489"/>
  <c r="BT489" s="1"/>
  <c r="AW489"/>
  <c r="BU489" s="1"/>
  <c r="AX489"/>
  <c r="BV489" s="1"/>
  <c r="AV494"/>
  <c r="BT494" s="1"/>
  <c r="AW494"/>
  <c r="BU494" s="1"/>
  <c r="AX494"/>
  <c r="BV494" s="1"/>
  <c r="AV509"/>
  <c r="BT509" s="1"/>
  <c r="AW509"/>
  <c r="BU509" s="1"/>
  <c r="AX509"/>
  <c r="BV509" s="1"/>
  <c r="AV517"/>
  <c r="BT517" s="1"/>
  <c r="AW517"/>
  <c r="BU517" s="1"/>
  <c r="AX517"/>
  <c r="BV517" s="1"/>
  <c r="AO520"/>
  <c r="BM520" s="1"/>
  <c r="AP520"/>
  <c r="BN520" s="1"/>
  <c r="AQ520"/>
  <c r="BO520" s="1"/>
  <c r="AR520"/>
  <c r="BP520" s="1"/>
  <c r="AS520"/>
  <c r="BQ520" s="1"/>
  <c r="AT520"/>
  <c r="BR520" s="1"/>
  <c r="AV529"/>
  <c r="BT529" s="1"/>
  <c r="AW529"/>
  <c r="BU529" s="1"/>
  <c r="AX529"/>
  <c r="BV529" s="1"/>
  <c r="AO542"/>
  <c r="BM542" s="1"/>
  <c r="AP542"/>
  <c r="BN542" s="1"/>
  <c r="AQ542"/>
  <c r="BO542" s="1"/>
  <c r="AR542"/>
  <c r="BP542" s="1"/>
  <c r="AS542"/>
  <c r="BQ542" s="1"/>
  <c r="AT542"/>
  <c r="BR542" s="1"/>
  <c r="AV546"/>
  <c r="BT546" s="1"/>
  <c r="AW546"/>
  <c r="BU546" s="1"/>
  <c r="AX546"/>
  <c r="BV546" s="1"/>
  <c r="AO558"/>
  <c r="BM558" s="1"/>
  <c r="AP558"/>
  <c r="BN558" s="1"/>
  <c r="AQ558"/>
  <c r="BO558" s="1"/>
  <c r="AR558"/>
  <c r="BP558" s="1"/>
  <c r="AS558"/>
  <c r="BQ558" s="1"/>
  <c r="AT558"/>
  <c r="BR558" s="1"/>
  <c r="AO570"/>
  <c r="BM570" s="1"/>
  <c r="AP570"/>
  <c r="BN570" s="1"/>
  <c r="AQ570"/>
  <c r="BO570" s="1"/>
  <c r="AR570"/>
  <c r="BP570" s="1"/>
  <c r="AS570"/>
  <c r="BQ570" s="1"/>
  <c r="AT570"/>
  <c r="BR570" s="1"/>
  <c r="AV574"/>
  <c r="BT574" s="1"/>
  <c r="AW574"/>
  <c r="BU574" s="1"/>
  <c r="AX574"/>
  <c r="BV574" s="1"/>
  <c r="X150"/>
  <c r="AJ623"/>
  <c r="G580"/>
  <c r="BZ580" s="1"/>
  <c r="G618"/>
  <c r="G639"/>
  <c r="G630"/>
  <c r="G629"/>
  <c r="G834"/>
  <c r="G832"/>
  <c r="G831"/>
  <c r="G836"/>
  <c r="G918"/>
  <c r="AJ884"/>
  <c r="G884" s="1"/>
  <c r="CA884" s="1"/>
  <c r="CC884" s="1"/>
  <c r="AK947"/>
  <c r="AJ515"/>
  <c r="G515" s="1"/>
  <c r="AJ581"/>
  <c r="G601"/>
  <c r="G643"/>
  <c r="AK632"/>
  <c r="G638"/>
  <c r="G579"/>
  <c r="G642"/>
  <c r="G833"/>
  <c r="G919"/>
  <c r="G830"/>
  <c r="G835"/>
  <c r="G837"/>
  <c r="G846"/>
  <c r="G920"/>
  <c r="AJ886"/>
  <c r="G886" s="1"/>
  <c r="CA886" s="1"/>
  <c r="CC886" s="1"/>
  <c r="AJ890"/>
  <c r="G890" s="1"/>
  <c r="CA890" s="1"/>
  <c r="CC890" s="1"/>
  <c r="AJ587"/>
  <c r="G587" s="1"/>
  <c r="AK583"/>
  <c r="G583" s="1"/>
  <c r="AK590"/>
  <c r="G590" s="1"/>
  <c r="H494"/>
  <c r="H891"/>
  <c r="AK341"/>
  <c r="AK373"/>
  <c r="AJ221"/>
  <c r="AK317"/>
  <c r="AJ335"/>
  <c r="AJ336"/>
  <c r="AJ337"/>
  <c r="AK338"/>
  <c r="AK459"/>
  <c r="AJ460"/>
  <c r="AK461"/>
  <c r="AK462"/>
  <c r="AK463"/>
  <c r="AJ464"/>
  <c r="AK469"/>
  <c r="AK522"/>
  <c r="AJ523"/>
  <c r="AK524"/>
  <c r="AK525"/>
  <c r="X542"/>
  <c r="AK562"/>
  <c r="AJ932"/>
  <c r="AK566"/>
  <c r="X570"/>
  <c r="AK563"/>
  <c r="AK564"/>
  <c r="X218"/>
  <c r="AJ455"/>
  <c r="AJ454"/>
  <c r="AJ453"/>
  <c r="AJ452"/>
  <c r="AJ451"/>
  <c r="AJ450"/>
  <c r="AJ449"/>
  <c r="AJ448"/>
  <c r="AJ447"/>
  <c r="AJ446"/>
  <c r="AJ445"/>
  <c r="AJ444"/>
  <c r="AJ443"/>
  <c r="AJ442"/>
  <c r="AJ441"/>
  <c r="AJ440"/>
  <c r="AJ439"/>
  <c r="AJ438"/>
  <c r="AJ437"/>
  <c r="AJ435"/>
  <c r="AJ434"/>
  <c r="AJ433"/>
  <c r="AJ432"/>
  <c r="AJ431"/>
  <c r="AJ430"/>
  <c r="AJ429"/>
  <c r="AJ428"/>
  <c r="AJ426"/>
  <c r="AJ425"/>
  <c r="AJ424"/>
  <c r="AJ423"/>
  <c r="AJ421"/>
  <c r="AJ420"/>
  <c r="AJ419"/>
  <c r="AJ418"/>
  <c r="AJ417"/>
  <c r="AJ416"/>
  <c r="AJ415"/>
  <c r="AJ414"/>
  <c r="AJ413"/>
  <c r="AJ412"/>
  <c r="AJ411"/>
  <c r="AJ408"/>
  <c r="AJ407"/>
  <c r="AJ406"/>
  <c r="AJ405"/>
  <c r="AJ404"/>
  <c r="AJ403"/>
  <c r="AJ402"/>
  <c r="AJ401"/>
  <c r="AJ400"/>
  <c r="AJ399"/>
  <c r="AJ398"/>
  <c r="AJ397"/>
  <c r="AJ396"/>
  <c r="AJ395"/>
  <c r="AJ394"/>
  <c r="AJ393"/>
  <c r="AJ392"/>
  <c r="AJ391"/>
  <c r="AJ390"/>
  <c r="AJ389"/>
  <c r="AJ388"/>
  <c r="AJ387"/>
  <c r="AJ386"/>
  <c r="AJ743"/>
  <c r="AJ383"/>
  <c r="AJ382"/>
  <c r="AJ381"/>
  <c r="AJ380"/>
  <c r="AJ379"/>
  <c r="AJ378"/>
  <c r="AJ377"/>
  <c r="AJ376"/>
  <c r="AJ374"/>
  <c r="AJ372"/>
  <c r="AJ371"/>
  <c r="AJ369"/>
  <c r="AJ368"/>
  <c r="AJ367"/>
  <c r="AJ366"/>
  <c r="AJ365"/>
  <c r="AJ364"/>
  <c r="AJ363"/>
  <c r="AJ362"/>
  <c r="AJ361"/>
  <c r="AJ360"/>
  <c r="AJ359"/>
  <c r="AJ358"/>
  <c r="AJ357"/>
  <c r="AJ356"/>
  <c r="AJ355"/>
  <c r="AJ354"/>
  <c r="AJ353"/>
  <c r="AJ351"/>
  <c r="AJ350"/>
  <c r="AJ349"/>
  <c r="AJ347"/>
  <c r="AJ346"/>
  <c r="AJ345"/>
  <c r="AJ344"/>
  <c r="AJ343"/>
  <c r="AJ342"/>
  <c r="AJ340"/>
  <c r="AJ339"/>
  <c r="AK528"/>
  <c r="AK529" s="1"/>
  <c r="AJ535"/>
  <c r="AJ534"/>
  <c r="AJ533"/>
  <c r="AJ532"/>
  <c r="AK544"/>
  <c r="AJ545"/>
  <c r="AJ572"/>
  <c r="AJ573"/>
  <c r="AJ885"/>
  <c r="G885" s="1"/>
  <c r="CA885" s="1"/>
  <c r="CC885" s="1"/>
  <c r="AJ887"/>
  <c r="G887" s="1"/>
  <c r="CA887" s="1"/>
  <c r="CC887" s="1"/>
  <c r="AJ889"/>
  <c r="G889" s="1"/>
  <c r="CA889" s="1"/>
  <c r="CC889" s="1"/>
  <c r="AK883"/>
  <c r="AJ588"/>
  <c r="G588" s="1"/>
  <c r="AJ883"/>
  <c r="G883" s="1"/>
  <c r="CA883" s="1"/>
  <c r="CC883" s="1"/>
  <c r="AK839"/>
  <c r="AJ839"/>
  <c r="AJ514"/>
  <c r="G514" s="1"/>
  <c r="P835" i="13"/>
  <c r="X330" i="10"/>
  <c r="AJ152"/>
  <c r="AJ160" s="1"/>
  <c r="AJ58"/>
  <c r="AK58"/>
  <c r="H457"/>
  <c r="AJ334"/>
  <c r="X457"/>
  <c r="X228"/>
  <c r="AK79"/>
  <c r="AJ120"/>
  <c r="AK120"/>
  <c r="AK25"/>
  <c r="AJ25"/>
  <c r="AJ87"/>
  <c r="AK87"/>
  <c r="H183"/>
  <c r="H240"/>
  <c r="X207"/>
  <c r="X240"/>
  <c r="H207"/>
  <c r="AK56"/>
  <c r="X183"/>
  <c r="X176"/>
  <c r="AK585"/>
  <c r="G585" s="1"/>
  <c r="AJ314"/>
  <c r="X314"/>
  <c r="AJ269"/>
  <c r="X269"/>
  <c r="AJ561"/>
  <c r="X567"/>
  <c r="AJ297"/>
  <c r="X297"/>
  <c r="AK782"/>
  <c r="AJ841"/>
  <c r="AJ843" s="1"/>
  <c r="P269" i="13"/>
  <c r="P270" s="1"/>
  <c r="L270"/>
  <c r="H591" i="10"/>
  <c r="AK584"/>
  <c r="G584" s="1"/>
  <c r="CA584" s="1"/>
  <c r="CC584" s="1"/>
  <c r="AK841"/>
  <c r="AK843" s="1"/>
  <c r="AJ531"/>
  <c r="X536"/>
  <c r="H536"/>
  <c r="H215"/>
  <c r="AK152"/>
  <c r="AK949"/>
  <c r="AJ782"/>
  <c r="AK23"/>
  <c r="AJ23"/>
  <c r="AJ138" s="1"/>
  <c r="AK185"/>
  <c r="H897"/>
  <c r="AJ896"/>
  <c r="AJ897" s="1"/>
  <c r="AK157"/>
  <c r="AK155"/>
  <c r="AK512"/>
  <c r="AJ187"/>
  <c r="G187" s="1"/>
  <c r="AK153"/>
  <c r="G153" s="1"/>
  <c r="AJ511"/>
  <c r="H477"/>
  <c r="AJ475"/>
  <c r="AK475"/>
  <c r="AK896"/>
  <c r="AK897" s="1"/>
  <c r="AK156"/>
  <c r="AK948"/>
  <c r="AJ875"/>
  <c r="AK875"/>
  <c r="AK472"/>
  <c r="AJ472"/>
  <c r="AJ471"/>
  <c r="AK471"/>
  <c r="AJ470"/>
  <c r="AK470"/>
  <c r="AJ644"/>
  <c r="G626"/>
  <c r="G640"/>
  <c r="AJ848"/>
  <c r="G845"/>
  <c r="AJ627"/>
  <c r="G842"/>
  <c r="G847"/>
  <c r="AK848"/>
  <c r="AJ632"/>
  <c r="G646"/>
  <c r="AJ647"/>
  <c r="G617"/>
  <c r="AK619"/>
  <c r="AJ563"/>
  <c r="G631"/>
  <c r="AK627"/>
  <c r="AK644"/>
  <c r="AK623"/>
  <c r="G625"/>
  <c r="G637"/>
  <c r="CA637" s="1"/>
  <c r="CC637" s="1"/>
  <c r="AJ635"/>
  <c r="G634"/>
  <c r="G622"/>
  <c r="G621"/>
  <c r="L606" i="13"/>
  <c r="AJ612" i="10"/>
  <c r="G611"/>
  <c r="AJ606"/>
  <c r="G605"/>
  <c r="G596"/>
  <c r="CA596" s="1"/>
  <c r="CC596" s="1"/>
  <c r="AK581"/>
  <c r="AJ598"/>
  <c r="G600"/>
  <c r="AJ603"/>
  <c r="AK603"/>
  <c r="G602"/>
  <c r="H567"/>
  <c r="G593"/>
  <c r="AJ564"/>
  <c r="AK577"/>
  <c r="AJ577"/>
  <c r="G576"/>
  <c r="AK598"/>
  <c r="AK594"/>
  <c r="G597"/>
  <c r="AK533"/>
  <c r="AJ557"/>
  <c r="AK561"/>
  <c r="AJ562"/>
  <c r="AK932"/>
  <c r="G932" s="1"/>
  <c r="AJ566"/>
  <c r="AJ569"/>
  <c r="AK572"/>
  <c r="AK573"/>
  <c r="X574"/>
  <c r="AK557"/>
  <c r="AK558" s="1"/>
  <c r="AK569"/>
  <c r="AK570" s="1"/>
  <c r="G90"/>
  <c r="G54"/>
  <c r="CA54" s="1"/>
  <c r="CC54" s="1"/>
  <c r="G26"/>
  <c r="G22"/>
  <c r="X256"/>
  <c r="X289"/>
  <c r="G212"/>
  <c r="AK535"/>
  <c r="AK531"/>
  <c r="AJ544"/>
  <c r="AJ541"/>
  <c r="AJ542" s="1"/>
  <c r="AK534"/>
  <c r="G213"/>
  <c r="AK545"/>
  <c r="X546"/>
  <c r="AK541"/>
  <c r="AK542" s="1"/>
  <c r="AJ524"/>
  <c r="AK532"/>
  <c r="G211"/>
  <c r="H276"/>
  <c r="G113"/>
  <c r="G106"/>
  <c r="G92"/>
  <c r="L80" i="13"/>
  <c r="P80" s="1"/>
  <c r="AJ341" i="10"/>
  <c r="G52"/>
  <c r="CA52" s="1"/>
  <c r="CC52" s="1"/>
  <c r="X276"/>
  <c r="AJ508"/>
  <c r="G508" s="1"/>
  <c r="X526"/>
  <c r="AJ522"/>
  <c r="AJ525"/>
  <c r="AK523"/>
  <c r="X517"/>
  <c r="H509"/>
  <c r="H517"/>
  <c r="AJ519"/>
  <c r="AJ520" s="1"/>
  <c r="H529"/>
  <c r="AJ507"/>
  <c r="X509"/>
  <c r="AK519"/>
  <c r="AJ528"/>
  <c r="X529"/>
  <c r="AK507"/>
  <c r="AJ463"/>
  <c r="H310"/>
  <c r="AJ492"/>
  <c r="G492" s="1"/>
  <c r="AJ491"/>
  <c r="AK493"/>
  <c r="AK491"/>
  <c r="AJ484"/>
  <c r="AK454"/>
  <c r="AK446"/>
  <c r="AK438"/>
  <c r="AK430"/>
  <c r="L419" i="13"/>
  <c r="AK414" i="10"/>
  <c r="AK406"/>
  <c r="AK398"/>
  <c r="AK390"/>
  <c r="AK383"/>
  <c r="P47" i="13"/>
  <c r="AK368" i="10"/>
  <c r="AK360"/>
  <c r="L349" i="13"/>
  <c r="P349" s="1"/>
  <c r="AK344" i="10"/>
  <c r="AK450"/>
  <c r="AK442"/>
  <c r="AK434"/>
  <c r="AK426"/>
  <c r="AK418"/>
  <c r="L407" i="13"/>
  <c r="P407" s="1"/>
  <c r="AK402" i="10"/>
  <c r="AK394"/>
  <c r="AK387"/>
  <c r="AK379"/>
  <c r="AK372"/>
  <c r="AK364"/>
  <c r="AK356"/>
  <c r="AK340"/>
  <c r="AJ486"/>
  <c r="AK485"/>
  <c r="G485" s="1"/>
  <c r="AK487"/>
  <c r="G487" s="1"/>
  <c r="H489"/>
  <c r="AK484"/>
  <c r="AK455"/>
  <c r="AK447"/>
  <c r="AK439"/>
  <c r="AK431"/>
  <c r="AK423"/>
  <c r="AK415"/>
  <c r="AK407"/>
  <c r="AK399"/>
  <c r="AK391"/>
  <c r="L381" i="13"/>
  <c r="P381" s="1"/>
  <c r="AK376" i="10"/>
  <c r="AK369"/>
  <c r="AK361"/>
  <c r="AK353"/>
  <c r="AK345"/>
  <c r="AK451"/>
  <c r="AK443"/>
  <c r="AK435"/>
  <c r="AK419"/>
  <c r="AK411"/>
  <c r="AK403"/>
  <c r="AK395"/>
  <c r="AK388"/>
  <c r="AK380"/>
  <c r="AK365"/>
  <c r="AK357"/>
  <c r="AK349"/>
  <c r="AK452"/>
  <c r="AK448"/>
  <c r="AK444"/>
  <c r="AK440"/>
  <c r="L433" i="13"/>
  <c r="P433" s="1"/>
  <c r="AK432" i="10"/>
  <c r="AK428"/>
  <c r="AK424"/>
  <c r="AK420"/>
  <c r="AK416"/>
  <c r="AK412"/>
  <c r="AK408"/>
  <c r="AK404"/>
  <c r="AK400"/>
  <c r="AK396"/>
  <c r="AK392"/>
  <c r="AK743"/>
  <c r="AK381"/>
  <c r="AK377"/>
  <c r="L367" i="13"/>
  <c r="P367" s="1"/>
  <c r="AK366" i="10"/>
  <c r="AK362"/>
  <c r="AK358"/>
  <c r="AK354"/>
  <c r="AK350"/>
  <c r="AK346"/>
  <c r="AK342"/>
  <c r="AJ459"/>
  <c r="AJ469"/>
  <c r="X477"/>
  <c r="AJ476"/>
  <c r="AK476"/>
  <c r="AJ462"/>
  <c r="AK464"/>
  <c r="AJ461"/>
  <c r="AK460"/>
  <c r="H289"/>
  <c r="X317"/>
  <c r="AJ338"/>
  <c r="AK453"/>
  <c r="AK449"/>
  <c r="AK445"/>
  <c r="AK441"/>
  <c r="AK437"/>
  <c r="AK433"/>
  <c r="AK429"/>
  <c r="AK425"/>
  <c r="AK421"/>
  <c r="AK417"/>
  <c r="AK413"/>
  <c r="L406" i="13"/>
  <c r="P406" s="1"/>
  <c r="AK405" i="10"/>
  <c r="AK401"/>
  <c r="AK397"/>
  <c r="AK393"/>
  <c r="AK389"/>
  <c r="AK386"/>
  <c r="AK382"/>
  <c r="AK378"/>
  <c r="AK374"/>
  <c r="AK371"/>
  <c r="AK367"/>
  <c r="AK363"/>
  <c r="AK359"/>
  <c r="AK355"/>
  <c r="AK351"/>
  <c r="AK347"/>
  <c r="AK343"/>
  <c r="AK339"/>
  <c r="AK337"/>
  <c r="AK336"/>
  <c r="AK335"/>
  <c r="AK334"/>
  <c r="H314"/>
  <c r="H317"/>
  <c r="X320"/>
  <c r="P326" i="13"/>
  <c r="G327" i="10"/>
  <c r="G326"/>
  <c r="G308"/>
  <c r="G309"/>
  <c r="X310"/>
  <c r="AJ292"/>
  <c r="X292"/>
  <c r="G235"/>
  <c r="H265"/>
  <c r="H256"/>
  <c r="X265"/>
  <c r="AJ243"/>
  <c r="AK243"/>
  <c r="X243"/>
  <c r="AJ231"/>
  <c r="AK231"/>
  <c r="X231"/>
  <c r="X215"/>
  <c r="AJ218"/>
  <c r="X221"/>
  <c r="AK221"/>
  <c r="AK218"/>
  <c r="H176"/>
  <c r="G189"/>
  <c r="G109"/>
  <c r="L83" i="13"/>
  <c r="P83" s="1"/>
  <c r="L81"/>
  <c r="P81" s="1"/>
  <c r="G75" i="10"/>
  <c r="G71"/>
  <c r="CA71" s="1"/>
  <c r="CC71" s="1"/>
  <c r="AJ373"/>
  <c r="AK138" l="1"/>
  <c r="AK160"/>
  <c r="G347"/>
  <c r="CA347" s="1"/>
  <c r="CC347" s="1"/>
  <c r="G355"/>
  <c r="L352" i="13" s="1"/>
  <c r="P352" s="1"/>
  <c r="G363" i="10"/>
  <c r="CA363" s="1"/>
  <c r="CC363" s="1"/>
  <c r="G378"/>
  <c r="L375" i="13" s="1"/>
  <c r="P375" s="1"/>
  <c r="G393" i="10"/>
  <c r="CA393" s="1"/>
  <c r="CC393" s="1"/>
  <c r="G401"/>
  <c r="CA401" s="1"/>
  <c r="CC401" s="1"/>
  <c r="G417"/>
  <c r="CA417" s="1"/>
  <c r="CC417" s="1"/>
  <c r="G433"/>
  <c r="CA433" s="1"/>
  <c r="CC433" s="1"/>
  <c r="G350"/>
  <c r="CA350" s="1"/>
  <c r="CC350" s="1"/>
  <c r="G743"/>
  <c r="CA743" s="1"/>
  <c r="CC743" s="1"/>
  <c r="G444"/>
  <c r="CA444" s="1"/>
  <c r="CC444" s="1"/>
  <c r="G452"/>
  <c r="L449" i="13" s="1"/>
  <c r="P449" s="1"/>
  <c r="G380" i="10"/>
  <c r="CA380" s="1"/>
  <c r="CC380" s="1"/>
  <c r="G395"/>
  <c r="CA395" s="1"/>
  <c r="CC395" s="1"/>
  <c r="G411"/>
  <c r="CA411" s="1"/>
  <c r="CC411" s="1"/>
  <c r="G435"/>
  <c r="L432" i="13" s="1"/>
  <c r="P432" s="1"/>
  <c r="G372" i="10"/>
  <c r="CA372" s="1"/>
  <c r="CC372" s="1"/>
  <c r="G387"/>
  <c r="CA387" s="1"/>
  <c r="CC387" s="1"/>
  <c r="G450"/>
  <c r="CA450" s="1"/>
  <c r="CC450" s="1"/>
  <c r="G446"/>
  <c r="L443" i="13" s="1"/>
  <c r="P443" s="1"/>
  <c r="L307"/>
  <c r="P307" s="1"/>
  <c r="CA309" i="10"/>
  <c r="CC309" s="1"/>
  <c r="L390" i="13"/>
  <c r="P390" s="1"/>
  <c r="L73"/>
  <c r="P73" s="1"/>
  <c r="CA75" i="10"/>
  <c r="CC75" s="1"/>
  <c r="L187" i="13"/>
  <c r="P187" s="1"/>
  <c r="CA189" i="10"/>
  <c r="CC189" s="1"/>
  <c r="L306" i="13"/>
  <c r="P306" s="1"/>
  <c r="CA308" i="10"/>
  <c r="CC308" s="1"/>
  <c r="L325" i="13"/>
  <c r="P325" s="1"/>
  <c r="CA327" i="10"/>
  <c r="CC327" s="1"/>
  <c r="L482" i="13"/>
  <c r="P482" s="1"/>
  <c r="CA485" i="10"/>
  <c r="CC485" s="1"/>
  <c r="L90" i="13"/>
  <c r="P90" s="1"/>
  <c r="CA92" i="10"/>
  <c r="CC92" s="1"/>
  <c r="L111" i="13"/>
  <c r="P111" s="1"/>
  <c r="CA113" i="10"/>
  <c r="CC113" s="1"/>
  <c r="L209" i="13"/>
  <c r="P209" s="1"/>
  <c r="CA211" i="10"/>
  <c r="CC211" s="1"/>
  <c r="L211" i="13"/>
  <c r="P211" s="1"/>
  <c r="CA213" i="10"/>
  <c r="CC213" s="1"/>
  <c r="L210" i="13"/>
  <c r="P210" s="1"/>
  <c r="CA212" i="10"/>
  <c r="CC212" s="1"/>
  <c r="L20" i="13"/>
  <c r="P20" s="1"/>
  <c r="CA22" i="10"/>
  <c r="CC22" s="1"/>
  <c r="L594" i="13"/>
  <c r="P594" s="1"/>
  <c r="CA597" i="10"/>
  <c r="CC597" s="1"/>
  <c r="L597" i="13"/>
  <c r="P597" s="1"/>
  <c r="CA600" i="10"/>
  <c r="CC600" s="1"/>
  <c r="L602" i="13"/>
  <c r="P602" s="1"/>
  <c r="P603" s="1"/>
  <c r="CA605" i="10"/>
  <c r="CC605" s="1"/>
  <c r="L608" i="13"/>
  <c r="P608" s="1"/>
  <c r="P609" s="1"/>
  <c r="CA611" i="10"/>
  <c r="CC611" s="1"/>
  <c r="L619" i="13"/>
  <c r="P619" s="1"/>
  <c r="CA622" i="10"/>
  <c r="CC622" s="1"/>
  <c r="L622" i="13"/>
  <c r="P622" s="1"/>
  <c r="CA625" i="10"/>
  <c r="CC625" s="1"/>
  <c r="L628" i="13"/>
  <c r="P628" s="1"/>
  <c r="CA631" i="10"/>
  <c r="CC631" s="1"/>
  <c r="L839" i="13"/>
  <c r="P839" s="1"/>
  <c r="CA842" i="10"/>
  <c r="CC842" s="1"/>
  <c r="L842" i="13"/>
  <c r="P842" s="1"/>
  <c r="CA845" i="10"/>
  <c r="CC845" s="1"/>
  <c r="L637" i="13"/>
  <c r="P637" s="1"/>
  <c r="CA640" i="10"/>
  <c r="CC640" s="1"/>
  <c r="L151" i="13"/>
  <c r="P151" s="1"/>
  <c r="CA153" i="10"/>
  <c r="CC153" s="1"/>
  <c r="L583" i="13"/>
  <c r="P583" s="1"/>
  <c r="CA586" i="10"/>
  <c r="CC586" s="1"/>
  <c r="L513" i="13"/>
  <c r="P513" s="1"/>
  <c r="CA516" i="10"/>
  <c r="CC516" s="1"/>
  <c r="L582" i="13"/>
  <c r="P582" s="1"/>
  <c r="CA585" i="10"/>
  <c r="CC585" s="1"/>
  <c r="L580" i="13"/>
  <c r="P580" s="1"/>
  <c r="CA583" i="10"/>
  <c r="CC583" s="1"/>
  <c r="L917" i="13"/>
  <c r="P917" s="1"/>
  <c r="CA920" i="10"/>
  <c r="CC920" s="1"/>
  <c r="L834" i="13"/>
  <c r="P834" s="1"/>
  <c r="CA837" i="10"/>
  <c r="CC837" s="1"/>
  <c r="L827" i="13"/>
  <c r="P827" s="1"/>
  <c r="CA830" i="10"/>
  <c r="CC830" s="1"/>
  <c r="L830" i="13"/>
  <c r="P830" s="1"/>
  <c r="CA833" i="10"/>
  <c r="CC833" s="1"/>
  <c r="L576" i="13"/>
  <c r="P576" s="1"/>
  <c r="CA579" i="10"/>
  <c r="CC579" s="1"/>
  <c r="L598" i="13"/>
  <c r="P598" s="1"/>
  <c r="CA601" i="10"/>
  <c r="CC601" s="1"/>
  <c r="L512" i="13"/>
  <c r="P512" s="1"/>
  <c r="CA515" i="10"/>
  <c r="CC515" s="1"/>
  <c r="L833" i="13"/>
  <c r="P833" s="1"/>
  <c r="CA836" i="10"/>
  <c r="CC836" s="1"/>
  <c r="L829" i="13"/>
  <c r="P829" s="1"/>
  <c r="CA832" i="10"/>
  <c r="CC832" s="1"/>
  <c r="L626" i="13"/>
  <c r="P626" s="1"/>
  <c r="CA629" i="10"/>
  <c r="CC629" s="1"/>
  <c r="L636" i="13"/>
  <c r="P636" s="1"/>
  <c r="CA639" i="10"/>
  <c r="CC639" s="1"/>
  <c r="L577" i="13"/>
  <c r="P577" s="1"/>
  <c r="CA580" i="10"/>
  <c r="CC580" s="1"/>
  <c r="L586" i="13"/>
  <c r="P586" s="1"/>
  <c r="CA589" i="10"/>
  <c r="CC589" s="1"/>
  <c r="L107" i="13"/>
  <c r="P107" s="1"/>
  <c r="CA109" i="10"/>
  <c r="CC109" s="1"/>
  <c r="L233" i="13"/>
  <c r="P233" s="1"/>
  <c r="CA235" i="10"/>
  <c r="CC235" s="1"/>
  <c r="L324" i="13"/>
  <c r="P324" s="1"/>
  <c r="CA326" i="10"/>
  <c r="CC326" s="1"/>
  <c r="L484" i="13"/>
  <c r="P484" s="1"/>
  <c r="CA487" i="10"/>
  <c r="CC487" s="1"/>
  <c r="L489" i="13"/>
  <c r="P489" s="1"/>
  <c r="CA492" i="10"/>
  <c r="CC492" s="1"/>
  <c r="L505" i="13"/>
  <c r="P505" s="1"/>
  <c r="CA508" i="10"/>
  <c r="CC508" s="1"/>
  <c r="L104" i="13"/>
  <c r="P104" s="1"/>
  <c r="CA106" i="10"/>
  <c r="CC106" s="1"/>
  <c r="L24" i="13"/>
  <c r="P24" s="1"/>
  <c r="CA26" i="10"/>
  <c r="CC26" s="1"/>
  <c r="L88" i="13"/>
  <c r="P88" s="1"/>
  <c r="CA90" i="10"/>
  <c r="CC90" s="1"/>
  <c r="L929" i="13"/>
  <c r="P929" s="1"/>
  <c r="CA932" i="10"/>
  <c r="CC932" s="1"/>
  <c r="L573" i="13"/>
  <c r="P573" s="1"/>
  <c r="P574" s="1"/>
  <c r="CA576" i="10"/>
  <c r="CC576" s="1"/>
  <c r="L590" i="13"/>
  <c r="L591" s="1"/>
  <c r="F76" i="11" s="1"/>
  <c r="CA593" i="10"/>
  <c r="CC593" s="1"/>
  <c r="L599" i="13"/>
  <c r="P599" s="1"/>
  <c r="CA602" i="10"/>
  <c r="CC602" s="1"/>
  <c r="L618" i="13"/>
  <c r="P618" s="1"/>
  <c r="CA621" i="10"/>
  <c r="CC621" s="1"/>
  <c r="L631" i="13"/>
  <c r="L632" s="1"/>
  <c r="F87" i="11" s="1"/>
  <c r="CA634" i="10"/>
  <c r="CC634" s="1"/>
  <c r="L614" i="13"/>
  <c r="P614" s="1"/>
  <c r="CA617" i="10"/>
  <c r="CC617" s="1"/>
  <c r="L643" i="13"/>
  <c r="P643" s="1"/>
  <c r="P644" s="1"/>
  <c r="CA646" i="10"/>
  <c r="CC646" s="1"/>
  <c r="L844" i="13"/>
  <c r="P844" s="1"/>
  <c r="CA847" i="10"/>
  <c r="CC847" s="1"/>
  <c r="L623" i="13"/>
  <c r="P623" s="1"/>
  <c r="CA626" i="10"/>
  <c r="CC626" s="1"/>
  <c r="L185" i="13"/>
  <c r="P185" s="1"/>
  <c r="CA187" i="10"/>
  <c r="CC187" s="1"/>
  <c r="L510" i="13"/>
  <c r="P510" s="1"/>
  <c r="CA513" i="10"/>
  <c r="CC513" s="1"/>
  <c r="L511" i="13"/>
  <c r="P511" s="1"/>
  <c r="CA514" i="10"/>
  <c r="CC514" s="1"/>
  <c r="L585" i="13"/>
  <c r="P585" s="1"/>
  <c r="CA588" i="10"/>
  <c r="CC588" s="1"/>
  <c r="L587" i="13"/>
  <c r="P587" s="1"/>
  <c r="CA590" i="10"/>
  <c r="CC590" s="1"/>
  <c r="L584" i="13"/>
  <c r="P584" s="1"/>
  <c r="CA587" i="10"/>
  <c r="CC587" s="1"/>
  <c r="L843" i="13"/>
  <c r="P843" s="1"/>
  <c r="CA846" i="10"/>
  <c r="CC846" s="1"/>
  <c r="L832" i="13"/>
  <c r="P832" s="1"/>
  <c r="CA835" i="10"/>
  <c r="CC835" s="1"/>
  <c r="L916" i="13"/>
  <c r="P916" s="1"/>
  <c r="CA919" i="10"/>
  <c r="CC919" s="1"/>
  <c r="L639" i="13"/>
  <c r="P639" s="1"/>
  <c r="CA642" i="10"/>
  <c r="CC642" s="1"/>
  <c r="L635" i="13"/>
  <c r="P635" s="1"/>
  <c r="CA638" i="10"/>
  <c r="CC638" s="1"/>
  <c r="L640" i="13"/>
  <c r="P640" s="1"/>
  <c r="CA643" i="10"/>
  <c r="CC643" s="1"/>
  <c r="L915" i="13"/>
  <c r="P915" s="1"/>
  <c r="CA918" i="10"/>
  <c r="CC918" s="1"/>
  <c r="L828" i="13"/>
  <c r="P828" s="1"/>
  <c r="CA831" i="10"/>
  <c r="CC831" s="1"/>
  <c r="L831" i="13"/>
  <c r="P831" s="1"/>
  <c r="CA834" i="10"/>
  <c r="CC834" s="1"/>
  <c r="L627" i="13"/>
  <c r="P627" s="1"/>
  <c r="CA630" i="10"/>
  <c r="CC630" s="1"/>
  <c r="L615" i="13"/>
  <c r="P615" s="1"/>
  <c r="CA618" i="10"/>
  <c r="CC618" s="1"/>
  <c r="G365"/>
  <c r="G345"/>
  <c r="G361"/>
  <c r="G376"/>
  <c r="G391"/>
  <c r="G407"/>
  <c r="AJ810"/>
  <c r="AU265"/>
  <c r="BS265" s="1"/>
  <c r="AU529"/>
  <c r="BS529" s="1"/>
  <c r="AU289"/>
  <c r="BS289" s="1"/>
  <c r="G155"/>
  <c r="CA155" s="1"/>
  <c r="CC155" s="1"/>
  <c r="AU536"/>
  <c r="BS536" s="1"/>
  <c r="AU297"/>
  <c r="BS297" s="1"/>
  <c r="AU567"/>
  <c r="BS567" s="1"/>
  <c r="AU269"/>
  <c r="BS269" s="1"/>
  <c r="AU314"/>
  <c r="BS314" s="1"/>
  <c r="AU183"/>
  <c r="BS183" s="1"/>
  <c r="AU207"/>
  <c r="BS207" s="1"/>
  <c r="AU228"/>
  <c r="BS228" s="1"/>
  <c r="AU330"/>
  <c r="BS330" s="1"/>
  <c r="AU218"/>
  <c r="BS218" s="1"/>
  <c r="AU150"/>
  <c r="BS150" s="1"/>
  <c r="AU810"/>
  <c r="BS810" s="1"/>
  <c r="AU231"/>
  <c r="BS231" s="1"/>
  <c r="AU221"/>
  <c r="BS221" s="1"/>
  <c r="AU215"/>
  <c r="BS215" s="1"/>
  <c r="AU243"/>
  <c r="BS243" s="1"/>
  <c r="AU292"/>
  <c r="BS292" s="1"/>
  <c r="AU310"/>
  <c r="BS310" s="1"/>
  <c r="AU320"/>
  <c r="BS320" s="1"/>
  <c r="AU317"/>
  <c r="BS317" s="1"/>
  <c r="AU477"/>
  <c r="BS477" s="1"/>
  <c r="AU509"/>
  <c r="BS509" s="1"/>
  <c r="AU517"/>
  <c r="BS517" s="1"/>
  <c r="AU526"/>
  <c r="BS526" s="1"/>
  <c r="AU276"/>
  <c r="BS276" s="1"/>
  <c r="AU546"/>
  <c r="BS546" s="1"/>
  <c r="AU256"/>
  <c r="BS256" s="1"/>
  <c r="AU574"/>
  <c r="BS574" s="1"/>
  <c r="G156"/>
  <c r="CA156" s="1"/>
  <c r="CC156" s="1"/>
  <c r="G157"/>
  <c r="L155" i="13" s="1"/>
  <c r="P155" s="1"/>
  <c r="AU176" i="10"/>
  <c r="BS176" s="1"/>
  <c r="AU240"/>
  <c r="BS240" s="1"/>
  <c r="AU457"/>
  <c r="BS457" s="1"/>
  <c r="AU570"/>
  <c r="BS570" s="1"/>
  <c r="AU542"/>
  <c r="BS542" s="1"/>
  <c r="G339"/>
  <c r="G371"/>
  <c r="G386"/>
  <c r="G425"/>
  <c r="G441"/>
  <c r="G449"/>
  <c r="G342"/>
  <c r="G358"/>
  <c r="G366"/>
  <c r="G377"/>
  <c r="G396"/>
  <c r="G404"/>
  <c r="G412"/>
  <c r="G420"/>
  <c r="G428"/>
  <c r="CA428" s="1"/>
  <c r="CC428" s="1"/>
  <c r="G451"/>
  <c r="G423"/>
  <c r="G439"/>
  <c r="G455"/>
  <c r="G572"/>
  <c r="BZ579"/>
  <c r="G581"/>
  <c r="CA581" s="1"/>
  <c r="CC581" s="1"/>
  <c r="G154"/>
  <c r="CA154" s="1"/>
  <c r="CC154" s="1"/>
  <c r="AK810"/>
  <c r="G349"/>
  <c r="G356"/>
  <c r="G402"/>
  <c r="G418"/>
  <c r="G434"/>
  <c r="G368"/>
  <c r="G383"/>
  <c r="G398"/>
  <c r="G414"/>
  <c r="G430"/>
  <c r="G523"/>
  <c r="G533"/>
  <c r="BY580"/>
  <c r="BY579"/>
  <c r="G59"/>
  <c r="G67"/>
  <c r="G144"/>
  <c r="G335"/>
  <c r="G337"/>
  <c r="G460"/>
  <c r="G464"/>
  <c r="CA464" s="1"/>
  <c r="CC464" s="1"/>
  <c r="G459"/>
  <c r="G100"/>
  <c r="G104"/>
  <c r="BZ618"/>
  <c r="BY618"/>
  <c r="G70"/>
  <c r="G76"/>
  <c r="G110"/>
  <c r="G68"/>
  <c r="G84"/>
  <c r="G27"/>
  <c r="G31"/>
  <c r="G35"/>
  <c r="G39"/>
  <c r="G43"/>
  <c r="G36"/>
  <c r="G42"/>
  <c r="G44"/>
  <c r="G50"/>
  <c r="G80"/>
  <c r="G94"/>
  <c r="G117"/>
  <c r="G21"/>
  <c r="G53"/>
  <c r="G61"/>
  <c r="G89"/>
  <c r="G99"/>
  <c r="G107"/>
  <c r="G95"/>
  <c r="G141"/>
  <c r="G188"/>
  <c r="G179"/>
  <c r="G214"/>
  <c r="G205"/>
  <c r="G24"/>
  <c r="G563"/>
  <c r="G65"/>
  <c r="G48"/>
  <c r="G32"/>
  <c r="AJ591"/>
  <c r="AJ574"/>
  <c r="G236"/>
  <c r="G29"/>
  <c r="G33"/>
  <c r="G37"/>
  <c r="G41"/>
  <c r="G47"/>
  <c r="G57"/>
  <c r="G66"/>
  <c r="G69"/>
  <c r="G73"/>
  <c r="G77"/>
  <c r="CA77" s="1"/>
  <c r="CC77" s="1"/>
  <c r="G111"/>
  <c r="G142"/>
  <c r="CA142" s="1"/>
  <c r="CC142" s="1"/>
  <c r="G191"/>
  <c r="G238"/>
  <c r="G323"/>
  <c r="G319"/>
  <c r="G325"/>
  <c r="G343"/>
  <c r="G351"/>
  <c r="G359"/>
  <c r="G367"/>
  <c r="G374"/>
  <c r="G382"/>
  <c r="G389"/>
  <c r="G397"/>
  <c r="G405"/>
  <c r="G413"/>
  <c r="G421"/>
  <c r="G429"/>
  <c r="G437"/>
  <c r="G445"/>
  <c r="G453"/>
  <c r="G346"/>
  <c r="G354"/>
  <c r="G362"/>
  <c r="G381"/>
  <c r="G392"/>
  <c r="G400"/>
  <c r="G408"/>
  <c r="G416"/>
  <c r="G424"/>
  <c r="G432"/>
  <c r="G440"/>
  <c r="G448"/>
  <c r="G116"/>
  <c r="G357"/>
  <c r="G115"/>
  <c r="G388"/>
  <c r="G403"/>
  <c r="G419"/>
  <c r="G443"/>
  <c r="G353"/>
  <c r="G369"/>
  <c r="G399"/>
  <c r="G415"/>
  <c r="G431"/>
  <c r="G447"/>
  <c r="G18"/>
  <c r="G340"/>
  <c r="G364"/>
  <c r="G379"/>
  <c r="G394"/>
  <c r="G426"/>
  <c r="G442"/>
  <c r="G344"/>
  <c r="G360"/>
  <c r="G390"/>
  <c r="G406"/>
  <c r="G438"/>
  <c r="G454"/>
  <c r="G20"/>
  <c r="G62"/>
  <c r="CA62" s="1"/>
  <c r="CC62" s="1"/>
  <c r="G88"/>
  <c r="G96"/>
  <c r="G102"/>
  <c r="G532"/>
  <c r="G545"/>
  <c r="AJ546"/>
  <c r="G535"/>
  <c r="G98"/>
  <c r="G119"/>
  <c r="G573"/>
  <c r="G108"/>
  <c r="G63"/>
  <c r="AJ536"/>
  <c r="AJ310"/>
  <c r="G19"/>
  <c r="G51"/>
  <c r="G55"/>
  <c r="G373"/>
  <c r="G81"/>
  <c r="G101"/>
  <c r="G118"/>
  <c r="G143"/>
  <c r="AK183"/>
  <c r="G192"/>
  <c r="G175"/>
  <c r="G190"/>
  <c r="G237"/>
  <c r="G287"/>
  <c r="G324"/>
  <c r="G336"/>
  <c r="G338"/>
  <c r="G461"/>
  <c r="G462"/>
  <c r="G469"/>
  <c r="G28"/>
  <c r="G341"/>
  <c r="G72"/>
  <c r="G463"/>
  <c r="G525"/>
  <c r="G38"/>
  <c r="G74"/>
  <c r="G316"/>
  <c r="G317" s="1"/>
  <c r="CA317" s="1"/>
  <c r="CC317" s="1"/>
  <c r="G524"/>
  <c r="G566"/>
  <c r="G562"/>
  <c r="G564"/>
  <c r="G78"/>
  <c r="G34"/>
  <c r="AK207"/>
  <c r="G152"/>
  <c r="P156" i="13"/>
  <c r="G58" i="10"/>
  <c r="P419" i="13"/>
  <c r="AK457" i="10"/>
  <c r="AJ457"/>
  <c r="P453" i="13"/>
  <c r="G79" i="10"/>
  <c r="G87"/>
  <c r="G86"/>
  <c r="G56"/>
  <c r="AJ207"/>
  <c r="G233"/>
  <c r="CA233" s="1"/>
  <c r="CC233" s="1"/>
  <c r="AJ240"/>
  <c r="AK240"/>
  <c r="AJ183"/>
  <c r="AJ176"/>
  <c r="G120"/>
  <c r="G103"/>
  <c r="G112"/>
  <c r="G312"/>
  <c r="CA312" s="1"/>
  <c r="CC312" s="1"/>
  <c r="AK314"/>
  <c r="G180"/>
  <c r="G275"/>
  <c r="CA275" s="1"/>
  <c r="CC275" s="1"/>
  <c r="G274"/>
  <c r="AJ289"/>
  <c r="G561"/>
  <c r="G30"/>
  <c r="L69" i="13"/>
  <c r="P69" s="1"/>
  <c r="L44"/>
  <c r="P44" s="1"/>
  <c r="L52"/>
  <c r="P52" s="1"/>
  <c r="L50"/>
  <c r="P50" s="1"/>
  <c r="L58"/>
  <c r="P58" s="1"/>
  <c r="P424"/>
  <c r="G644" i="10"/>
  <c r="L634" i="13"/>
  <c r="P634" s="1"/>
  <c r="P345"/>
  <c r="P638"/>
  <c r="G334" i="10"/>
  <c r="CA334" s="1"/>
  <c r="CC334" s="1"/>
  <c r="G260"/>
  <c r="BZ583"/>
  <c r="L581" i="13"/>
  <c r="P581" s="1"/>
  <c r="BZ584" i="10"/>
  <c r="BY584"/>
  <c r="BY583"/>
  <c r="AK591"/>
  <c r="G591"/>
  <c r="G841"/>
  <c r="G531"/>
  <c r="CA531" s="1"/>
  <c r="CC531" s="1"/>
  <c r="AK536"/>
  <c r="G259"/>
  <c r="G261"/>
  <c r="AK215"/>
  <c r="G262"/>
  <c r="G263"/>
  <c r="G875"/>
  <c r="AJ477"/>
  <c r="BZ626"/>
  <c r="G17"/>
  <c r="CA17" s="1"/>
  <c r="CC17" s="1"/>
  <c r="G23"/>
  <c r="BZ596"/>
  <c r="L593" i="13"/>
  <c r="F80" i="11"/>
  <c r="P606" i="13"/>
  <c r="G25" i="10"/>
  <c r="G185"/>
  <c r="CA185" s="1"/>
  <c r="CC185" s="1"/>
  <c r="G471"/>
  <c r="G475"/>
  <c r="G470"/>
  <c r="G472"/>
  <c r="CA472" s="1"/>
  <c r="CC472" s="1"/>
  <c r="BY845"/>
  <c r="G519"/>
  <c r="CA519" s="1"/>
  <c r="CC519" s="1"/>
  <c r="BY626"/>
  <c r="BZ845"/>
  <c r="BZ842"/>
  <c r="BZ847"/>
  <c r="BY847"/>
  <c r="BY842"/>
  <c r="G848"/>
  <c r="BZ602"/>
  <c r="BY596"/>
  <c r="G598"/>
  <c r="G606"/>
  <c r="CA606" s="1"/>
  <c r="CC606" s="1"/>
  <c r="G612"/>
  <c r="CA612" s="1"/>
  <c r="CC612" s="1"/>
  <c r="G623"/>
  <c r="G627"/>
  <c r="G632"/>
  <c r="CA632" s="1"/>
  <c r="CC632" s="1"/>
  <c r="G577"/>
  <c r="CA577" s="1"/>
  <c r="CC577" s="1"/>
  <c r="G594"/>
  <c r="BY600"/>
  <c r="G603"/>
  <c r="CA603" s="1"/>
  <c r="CC603" s="1"/>
  <c r="BZ622"/>
  <c r="G635"/>
  <c r="CA635" s="1"/>
  <c r="CC635" s="1"/>
  <c r="G619"/>
  <c r="G647"/>
  <c r="CA647" s="1"/>
  <c r="CC647" s="1"/>
  <c r="BY621"/>
  <c r="BY637"/>
  <c r="BY622"/>
  <c r="BY625"/>
  <c r="BZ621"/>
  <c r="BZ637"/>
  <c r="BZ625"/>
  <c r="BY602"/>
  <c r="BZ600"/>
  <c r="BZ593"/>
  <c r="BY593"/>
  <c r="BY597"/>
  <c r="BZ597"/>
  <c r="BY576"/>
  <c r="BZ576"/>
  <c r="AJ570"/>
  <c r="G569"/>
  <c r="AJ567"/>
  <c r="AK567"/>
  <c r="AK574"/>
  <c r="AJ558"/>
  <c r="G557"/>
  <c r="AK546"/>
  <c r="G544"/>
  <c r="G534"/>
  <c r="G541"/>
  <c r="G511"/>
  <c r="CA511" s="1"/>
  <c r="CC511" s="1"/>
  <c r="AJ526"/>
  <c r="AK526"/>
  <c r="G522"/>
  <c r="G528"/>
  <c r="AJ529"/>
  <c r="G512"/>
  <c r="AJ517"/>
  <c r="AK509"/>
  <c r="G210"/>
  <c r="AK520"/>
  <c r="AK517"/>
  <c r="G507"/>
  <c r="AJ509"/>
  <c r="AJ489"/>
  <c r="AJ494"/>
  <c r="G491"/>
  <c r="AK494"/>
  <c r="G493"/>
  <c r="G486"/>
  <c r="AK489"/>
  <c r="G484"/>
  <c r="CA484" s="1"/>
  <c r="CC484" s="1"/>
  <c r="G476"/>
  <c r="AK477"/>
  <c r="AJ256"/>
  <c r="G292"/>
  <c r="CA292" s="1"/>
  <c r="CC292" s="1"/>
  <c r="AJ265"/>
  <c r="G254"/>
  <c r="CA254" s="1"/>
  <c r="CC254" s="1"/>
  <c r="AK320"/>
  <c r="G249"/>
  <c r="G286"/>
  <c r="G310"/>
  <c r="CA310" s="1"/>
  <c r="CC310" s="1"/>
  <c r="AJ320"/>
  <c r="AJ317"/>
  <c r="BY309"/>
  <c r="BY308"/>
  <c r="AK310"/>
  <c r="BZ308"/>
  <c r="BZ309"/>
  <c r="AJ276"/>
  <c r="AK292"/>
  <c r="AK289"/>
  <c r="G288"/>
  <c r="AK276"/>
  <c r="AJ215"/>
  <c r="G204"/>
  <c r="CA204" s="1"/>
  <c r="CC204" s="1"/>
  <c r="G220"/>
  <c r="AK265"/>
  <c r="G948"/>
  <c r="AK256"/>
  <c r="G255"/>
  <c r="G250"/>
  <c r="G242"/>
  <c r="G230"/>
  <c r="G217"/>
  <c r="G209"/>
  <c r="CA209" s="1"/>
  <c r="CC209" s="1"/>
  <c r="G896"/>
  <c r="G178"/>
  <c r="CA178" s="1"/>
  <c r="CC178" s="1"/>
  <c r="G172"/>
  <c r="CA172" s="1"/>
  <c r="CC172" s="1"/>
  <c r="AK176"/>
  <c r="G174"/>
  <c r="G93"/>
  <c r="G114"/>
  <c r="G91"/>
  <c r="G97"/>
  <c r="G105"/>
  <c r="L447" i="13" l="1"/>
  <c r="P447" s="1"/>
  <c r="G252" i="10"/>
  <c r="L441" i="13"/>
  <c r="P441" s="1"/>
  <c r="CA23" i="10"/>
  <c r="CC23" s="1"/>
  <c r="G138"/>
  <c r="CA138" s="1"/>
  <c r="CC138" s="1"/>
  <c r="L408" i="13"/>
  <c r="P408" s="1"/>
  <c r="L414"/>
  <c r="P414" s="1"/>
  <c r="G574" i="10"/>
  <c r="CA574" s="1"/>
  <c r="CC574" s="1"/>
  <c r="L344" i="13"/>
  <c r="P344" s="1"/>
  <c r="L369"/>
  <c r="P369" s="1"/>
  <c r="L377"/>
  <c r="P377" s="1"/>
  <c r="L347"/>
  <c r="P347" s="1"/>
  <c r="L360"/>
  <c r="P360" s="1"/>
  <c r="P629"/>
  <c r="L616"/>
  <c r="F83" i="11" s="1"/>
  <c r="P590" i="13"/>
  <c r="P591" s="1"/>
  <c r="L609"/>
  <c r="F81" i="11" s="1"/>
  <c r="P631" i="13"/>
  <c r="P632" s="1"/>
  <c r="L644"/>
  <c r="F89" i="11" s="1"/>
  <c r="L624" i="13"/>
  <c r="F85" i="11" s="1"/>
  <c r="L574" i="13"/>
  <c r="F73" i="11" s="1"/>
  <c r="CA446" i="10"/>
  <c r="CC446" s="1"/>
  <c r="L384" i="13"/>
  <c r="P384" s="1"/>
  <c r="CA435" i="10"/>
  <c r="CC435" s="1"/>
  <c r="L392" i="13"/>
  <c r="P392" s="1"/>
  <c r="CA452" i="10"/>
  <c r="CC452" s="1"/>
  <c r="L740" i="13"/>
  <c r="P740" s="1"/>
  <c r="P578"/>
  <c r="P600"/>
  <c r="L845"/>
  <c r="F95" i="11" s="1"/>
  <c r="L629" i="13"/>
  <c r="F86" i="11" s="1"/>
  <c r="L620" i="13"/>
  <c r="F84" i="11" s="1"/>
  <c r="L603" i="13"/>
  <c r="F79" i="11" s="1"/>
  <c r="L308" i="13"/>
  <c r="F44" i="11" s="1"/>
  <c r="L398" i="13"/>
  <c r="P398" s="1"/>
  <c r="L430"/>
  <c r="P430" s="1"/>
  <c r="CA378" i="10"/>
  <c r="CC378" s="1"/>
  <c r="BZ581"/>
  <c r="CA355"/>
  <c r="CC355" s="1"/>
  <c r="CA152"/>
  <c r="CC152" s="1"/>
  <c r="G160"/>
  <c r="BZ160" s="1"/>
  <c r="L600" i="13"/>
  <c r="F78" i="11" s="1"/>
  <c r="L60" i="13"/>
  <c r="P60" s="1"/>
  <c r="L425"/>
  <c r="P425" s="1"/>
  <c r="L461"/>
  <c r="P461" s="1"/>
  <c r="P845"/>
  <c r="P616"/>
  <c r="P624"/>
  <c r="P620"/>
  <c r="P308"/>
  <c r="L103"/>
  <c r="P103" s="1"/>
  <c r="CA105" i="10"/>
  <c r="CC105" s="1"/>
  <c r="L91" i="13"/>
  <c r="P91" s="1"/>
  <c r="CA93" i="10"/>
  <c r="CC93" s="1"/>
  <c r="L248" i="13"/>
  <c r="P248" s="1"/>
  <c r="CA250" i="10"/>
  <c r="CC250" s="1"/>
  <c r="L95" i="13"/>
  <c r="P95" s="1"/>
  <c r="CA97" i="10"/>
  <c r="CC97" s="1"/>
  <c r="L112" i="13"/>
  <c r="P112" s="1"/>
  <c r="CA114" i="10"/>
  <c r="CC114" s="1"/>
  <c r="L172" i="13"/>
  <c r="P172" s="1"/>
  <c r="CA174" i="10"/>
  <c r="CC174" s="1"/>
  <c r="L893" i="13"/>
  <c r="P893" s="1"/>
  <c r="P894" s="1"/>
  <c r="CA896" i="10"/>
  <c r="CC896" s="1"/>
  <c r="L215" i="13"/>
  <c r="L216" s="1"/>
  <c r="F24" i="11" s="1"/>
  <c r="CA217" i="10"/>
  <c r="CC217" s="1"/>
  <c r="L240" i="13"/>
  <c r="L241" s="1"/>
  <c r="F29" i="11" s="1"/>
  <c r="CA242" i="10"/>
  <c r="CC242" s="1"/>
  <c r="L284" i="13"/>
  <c r="P284" s="1"/>
  <c r="CA286" i="10"/>
  <c r="CC286" s="1"/>
  <c r="L473" i="13"/>
  <c r="P473" s="1"/>
  <c r="CA476" i="10"/>
  <c r="CC476" s="1"/>
  <c r="L490" i="13"/>
  <c r="P490" s="1"/>
  <c r="CA493" i="10"/>
  <c r="CC493" s="1"/>
  <c r="L488" i="13"/>
  <c r="P488" s="1"/>
  <c r="P491" s="1"/>
  <c r="CA491" i="10"/>
  <c r="CC491" s="1"/>
  <c r="L504" i="13"/>
  <c r="P504" s="1"/>
  <c r="P506" s="1"/>
  <c r="CA507" i="10"/>
  <c r="CC507" s="1"/>
  <c r="L509" i="13"/>
  <c r="P509" s="1"/>
  <c r="CA512" i="10"/>
  <c r="CC512" s="1"/>
  <c r="L525" i="13"/>
  <c r="L526" s="1"/>
  <c r="F62" i="11" s="1"/>
  <c r="CA528" i="10"/>
  <c r="CC528" s="1"/>
  <c r="L531" i="13"/>
  <c r="P531" s="1"/>
  <c r="CA534" i="10"/>
  <c r="CC534" s="1"/>
  <c r="L566" i="13"/>
  <c r="P566" s="1"/>
  <c r="P567" s="1"/>
  <c r="CA569" i="10"/>
  <c r="CC569" s="1"/>
  <c r="BY594"/>
  <c r="CA594"/>
  <c r="CC594" s="1"/>
  <c r="BZ623"/>
  <c r="CA623"/>
  <c r="CC623" s="1"/>
  <c r="L472" i="13"/>
  <c r="L474" s="1"/>
  <c r="F53" i="11" s="1"/>
  <c r="CA475" i="10"/>
  <c r="CC475" s="1"/>
  <c r="L872" i="13"/>
  <c r="P872" s="1"/>
  <c r="CA875" i="10"/>
  <c r="CC875" s="1"/>
  <c r="L261" i="13"/>
  <c r="P261" s="1"/>
  <c r="CA263" i="10"/>
  <c r="CC263" s="1"/>
  <c r="L257" i="13"/>
  <c r="P257" s="1"/>
  <c r="CA259" i="10"/>
  <c r="CC259" s="1"/>
  <c r="BY591"/>
  <c r="CA591"/>
  <c r="CC591" s="1"/>
  <c r="BZ644"/>
  <c r="CA644"/>
  <c r="CC644" s="1"/>
  <c r="L28" i="13"/>
  <c r="P28" s="1"/>
  <c r="CA30" i="10"/>
  <c r="CC30" s="1"/>
  <c r="L110" i="13"/>
  <c r="P110" s="1"/>
  <c r="CA112" i="10"/>
  <c r="CC112" s="1"/>
  <c r="L118" i="13"/>
  <c r="P118" s="1"/>
  <c r="CA120" i="10"/>
  <c r="CC120" s="1"/>
  <c r="L84" i="13"/>
  <c r="P84" s="1"/>
  <c r="CA86" i="10"/>
  <c r="CC86" s="1"/>
  <c r="L77" i="13"/>
  <c r="P77" s="1"/>
  <c r="CA79" i="10"/>
  <c r="CC79" s="1"/>
  <c r="L32" i="13"/>
  <c r="P32" s="1"/>
  <c r="CA34" i="10"/>
  <c r="CC34" s="1"/>
  <c r="L561" i="13"/>
  <c r="P561" s="1"/>
  <c r="CA564" i="10"/>
  <c r="CC564" s="1"/>
  <c r="L563" i="13"/>
  <c r="P563" s="1"/>
  <c r="CA566" i="10"/>
  <c r="CC566" s="1"/>
  <c r="L314" i="13"/>
  <c r="P314" s="1"/>
  <c r="P315" s="1"/>
  <c r="CA316" i="10"/>
  <c r="CC316" s="1"/>
  <c r="L36" i="13"/>
  <c r="P36" s="1"/>
  <c r="CA38" i="10"/>
  <c r="CC38" s="1"/>
  <c r="L460" i="13"/>
  <c r="P460" s="1"/>
  <c r="CA463" i="10"/>
  <c r="CC463" s="1"/>
  <c r="L338" i="13"/>
  <c r="P338" s="1"/>
  <c r="CA341" i="10"/>
  <c r="CC341" s="1"/>
  <c r="L466" i="13"/>
  <c r="P466" s="1"/>
  <c r="CA469" i="10"/>
  <c r="CC469" s="1"/>
  <c r="L458" i="13"/>
  <c r="P458" s="1"/>
  <c r="CA461" i="10"/>
  <c r="CC461" s="1"/>
  <c r="L333" i="13"/>
  <c r="P333" s="1"/>
  <c r="CA336" i="10"/>
  <c r="CC336" s="1"/>
  <c r="L285" i="13"/>
  <c r="P285" s="1"/>
  <c r="CA287" i="10"/>
  <c r="CC287" s="1"/>
  <c r="L188" i="13"/>
  <c r="P188" s="1"/>
  <c r="CA190" i="10"/>
  <c r="CC190" s="1"/>
  <c r="L190" i="13"/>
  <c r="P190" s="1"/>
  <c r="CA192" i="10"/>
  <c r="CC192" s="1"/>
  <c r="L141" i="13"/>
  <c r="P141" s="1"/>
  <c r="CA143" i="10"/>
  <c r="CC143" s="1"/>
  <c r="L99" i="13"/>
  <c r="P99" s="1"/>
  <c r="CA101" i="10"/>
  <c r="CC101" s="1"/>
  <c r="L370" i="13"/>
  <c r="P370" s="1"/>
  <c r="CA373" i="10"/>
  <c r="CC373" s="1"/>
  <c r="L49" i="13"/>
  <c r="P49" s="1"/>
  <c r="CA51" i="10"/>
  <c r="CC51" s="1"/>
  <c r="L61" i="13"/>
  <c r="P61" s="1"/>
  <c r="CA63" i="10"/>
  <c r="CC63" s="1"/>
  <c r="L570" i="13"/>
  <c r="P570" s="1"/>
  <c r="CA573" i="10"/>
  <c r="CC573" s="1"/>
  <c r="L96" i="13"/>
  <c r="P96" s="1"/>
  <c r="CA98" i="10"/>
  <c r="CC98" s="1"/>
  <c r="L529" i="13"/>
  <c r="P529" s="1"/>
  <c r="CA532" i="10"/>
  <c r="CC532" s="1"/>
  <c r="L94" i="13"/>
  <c r="P94" s="1"/>
  <c r="CA96" i="10"/>
  <c r="CC96" s="1"/>
  <c r="L451" i="13"/>
  <c r="P451" s="1"/>
  <c r="CA454" i="10"/>
  <c r="CC454" s="1"/>
  <c r="L403" i="13"/>
  <c r="P403" s="1"/>
  <c r="CA406" i="10"/>
  <c r="CC406" s="1"/>
  <c r="L357" i="13"/>
  <c r="P357" s="1"/>
  <c r="CA360" i="10"/>
  <c r="CC360" s="1"/>
  <c r="L439" i="13"/>
  <c r="P439" s="1"/>
  <c r="CA442" i="10"/>
  <c r="CC442" s="1"/>
  <c r="L391" i="13"/>
  <c r="P391" s="1"/>
  <c r="CA394" i="10"/>
  <c r="CC394" s="1"/>
  <c r="L361" i="13"/>
  <c r="P361" s="1"/>
  <c r="CA364" i="10"/>
  <c r="CC364" s="1"/>
  <c r="L16" i="13"/>
  <c r="P16" s="1"/>
  <c r="CA18" i="10"/>
  <c r="CC18" s="1"/>
  <c r="L428" i="13"/>
  <c r="P428" s="1"/>
  <c r="CA431" i="10"/>
  <c r="CC431" s="1"/>
  <c r="L396" i="13"/>
  <c r="P396" s="1"/>
  <c r="CA399" i="10"/>
  <c r="CC399" s="1"/>
  <c r="L350" i="13"/>
  <c r="P350" s="1"/>
  <c r="CA353" i="10"/>
  <c r="CC353" s="1"/>
  <c r="L416" i="13"/>
  <c r="P416" s="1"/>
  <c r="CA419" i="10"/>
  <c r="CC419" s="1"/>
  <c r="L385" i="13"/>
  <c r="P385" s="1"/>
  <c r="CA388" i="10"/>
  <c r="CC388" s="1"/>
  <c r="L354" i="13"/>
  <c r="P354" s="1"/>
  <c r="CA357" i="10"/>
  <c r="CC357" s="1"/>
  <c r="L445" i="13"/>
  <c r="P445" s="1"/>
  <c r="CA448" i="10"/>
  <c r="CC448" s="1"/>
  <c r="L429" i="13"/>
  <c r="P429" s="1"/>
  <c r="CA432" i="10"/>
  <c r="CC432" s="1"/>
  <c r="L413" i="13"/>
  <c r="P413" s="1"/>
  <c r="CA416" i="10"/>
  <c r="CC416" s="1"/>
  <c r="L397" i="13"/>
  <c r="P397" s="1"/>
  <c r="CA400" i="10"/>
  <c r="CC400" s="1"/>
  <c r="L378" i="13"/>
  <c r="P378" s="1"/>
  <c r="CA381" i="10"/>
  <c r="CC381" s="1"/>
  <c r="L351" i="13"/>
  <c r="P351" s="1"/>
  <c r="CA354" i="10"/>
  <c r="CC354" s="1"/>
  <c r="L450" i="13"/>
  <c r="P450" s="1"/>
  <c r="CA453" i="10"/>
  <c r="CC453" s="1"/>
  <c r="L434" i="13"/>
  <c r="P434" s="1"/>
  <c r="CA437" i="10"/>
  <c r="CC437" s="1"/>
  <c r="L418" i="13"/>
  <c r="P418" s="1"/>
  <c r="CA421" i="10"/>
  <c r="CC421" s="1"/>
  <c r="L402" i="13"/>
  <c r="P402" s="1"/>
  <c r="CA405" i="10"/>
  <c r="CC405" s="1"/>
  <c r="L386" i="13"/>
  <c r="P386" s="1"/>
  <c r="CA389" i="10"/>
  <c r="CC389" s="1"/>
  <c r="L371" i="13"/>
  <c r="P371" s="1"/>
  <c r="CA374" i="10"/>
  <c r="CC374" s="1"/>
  <c r="L356" i="13"/>
  <c r="P356" s="1"/>
  <c r="CA359" i="10"/>
  <c r="CC359" s="1"/>
  <c r="L340" i="13"/>
  <c r="P340" s="1"/>
  <c r="CA343" i="10"/>
  <c r="CC343" s="1"/>
  <c r="L317" i="13"/>
  <c r="L318" s="1"/>
  <c r="F47" i="11" s="1"/>
  <c r="CA319" i="10"/>
  <c r="CC319" s="1"/>
  <c r="L236" i="13"/>
  <c r="P236" s="1"/>
  <c r="CA238" i="10"/>
  <c r="CC238" s="1"/>
  <c r="L67" i="13"/>
  <c r="P67" s="1"/>
  <c r="CA69" i="10"/>
  <c r="CC69" s="1"/>
  <c r="L55" i="13"/>
  <c r="P55" s="1"/>
  <c r="CA57" i="10"/>
  <c r="CC57" s="1"/>
  <c r="L39" i="13"/>
  <c r="P39" s="1"/>
  <c r="CA41" i="10"/>
  <c r="CC41" s="1"/>
  <c r="L31" i="13"/>
  <c r="P31" s="1"/>
  <c r="CA33" i="10"/>
  <c r="CC33" s="1"/>
  <c r="L234" i="13"/>
  <c r="P234" s="1"/>
  <c r="CA236" i="10"/>
  <c r="CC236" s="1"/>
  <c r="L46" i="13"/>
  <c r="P46" s="1"/>
  <c r="CA48" i="10"/>
  <c r="CC48" s="1"/>
  <c r="L560" i="13"/>
  <c r="P560" s="1"/>
  <c r="CA563" i="10"/>
  <c r="CC563" s="1"/>
  <c r="L203" i="13"/>
  <c r="P203" s="1"/>
  <c r="CA205" i="10"/>
  <c r="CC205" s="1"/>
  <c r="L177" i="13"/>
  <c r="P177" s="1"/>
  <c r="CA179" i="10"/>
  <c r="CC179" s="1"/>
  <c r="L139" i="13"/>
  <c r="P139" s="1"/>
  <c r="CA141" i="10"/>
  <c r="CC141" s="1"/>
  <c r="L105" i="13"/>
  <c r="P105" s="1"/>
  <c r="CA107" i="10"/>
  <c r="CC107" s="1"/>
  <c r="L87" i="13"/>
  <c r="P87" s="1"/>
  <c r="CA89" i="10"/>
  <c r="CC89" s="1"/>
  <c r="L51" i="13"/>
  <c r="P51" s="1"/>
  <c r="CA53" i="10"/>
  <c r="CC53" s="1"/>
  <c r="L115" i="13"/>
  <c r="P115" s="1"/>
  <c r="CA117" i="10"/>
  <c r="CC117" s="1"/>
  <c r="L78" i="13"/>
  <c r="P78" s="1"/>
  <c r="CA80" i="10"/>
  <c r="CC80" s="1"/>
  <c r="L42" i="13"/>
  <c r="P42" s="1"/>
  <c r="CA44" i="10"/>
  <c r="CC44" s="1"/>
  <c r="L34" i="13"/>
  <c r="P34" s="1"/>
  <c r="CA36" i="10"/>
  <c r="CC36" s="1"/>
  <c r="L37" i="13"/>
  <c r="P37" s="1"/>
  <c r="CA39" i="10"/>
  <c r="CC39" s="1"/>
  <c r="L29" i="13"/>
  <c r="P29" s="1"/>
  <c r="CA31" i="10"/>
  <c r="CC31" s="1"/>
  <c r="L82" i="13"/>
  <c r="P82" s="1"/>
  <c r="CA84" i="10"/>
  <c r="CC84" s="1"/>
  <c r="L108" i="13"/>
  <c r="P108" s="1"/>
  <c r="CA110" i="10"/>
  <c r="CC110" s="1"/>
  <c r="L68" i="13"/>
  <c r="P68" s="1"/>
  <c r="CA70" i="10"/>
  <c r="CC70" s="1"/>
  <c r="L98" i="13"/>
  <c r="P98" s="1"/>
  <c r="CA100" i="10"/>
  <c r="CC100" s="1"/>
  <c r="L334" i="13"/>
  <c r="P334" s="1"/>
  <c r="CA337" i="10"/>
  <c r="CC337" s="1"/>
  <c r="L142" i="13"/>
  <c r="P142" s="1"/>
  <c r="CA144" i="10"/>
  <c r="CC144" s="1"/>
  <c r="L57" i="13"/>
  <c r="P57" s="1"/>
  <c r="CA59" i="10"/>
  <c r="CC59" s="1"/>
  <c r="L520" i="13"/>
  <c r="P520" s="1"/>
  <c r="CA523" i="10"/>
  <c r="CC523" s="1"/>
  <c r="L411" i="13"/>
  <c r="P411" s="1"/>
  <c r="CA414" i="10"/>
  <c r="CC414" s="1"/>
  <c r="L380" i="13"/>
  <c r="P380" s="1"/>
  <c r="CA383" i="10"/>
  <c r="CC383" s="1"/>
  <c r="L431" i="13"/>
  <c r="P431" s="1"/>
  <c r="CA434" i="10"/>
  <c r="CC434" s="1"/>
  <c r="L399" i="13"/>
  <c r="P399" s="1"/>
  <c r="CA402" i="10"/>
  <c r="CC402" s="1"/>
  <c r="L346" i="13"/>
  <c r="P346" s="1"/>
  <c r="CA349" i="10"/>
  <c r="CC349" s="1"/>
  <c r="L452" i="13"/>
  <c r="P452" s="1"/>
  <c r="CA455" i="10"/>
  <c r="CC455" s="1"/>
  <c r="L420" i="13"/>
  <c r="P420" s="1"/>
  <c r="CA423" i="10"/>
  <c r="CC423" s="1"/>
  <c r="L409" i="13"/>
  <c r="P409" s="1"/>
  <c r="CA412" i="10"/>
  <c r="CC412" s="1"/>
  <c r="L393" i="13"/>
  <c r="P393" s="1"/>
  <c r="CA396" i="10"/>
  <c r="CC396" s="1"/>
  <c r="L363" i="13"/>
  <c r="P363" s="1"/>
  <c r="CA366" i="10"/>
  <c r="CC366" s="1"/>
  <c r="L339" i="13"/>
  <c r="P339" s="1"/>
  <c r="CA342" i="10"/>
  <c r="CC342" s="1"/>
  <c r="L438" i="13"/>
  <c r="P438" s="1"/>
  <c r="CA441" i="10"/>
  <c r="CC441" s="1"/>
  <c r="L383" i="13"/>
  <c r="P383" s="1"/>
  <c r="CA386" i="10"/>
  <c r="CC386" s="1"/>
  <c r="L336" i="13"/>
  <c r="P336" s="1"/>
  <c r="CA339" i="10"/>
  <c r="CC339" s="1"/>
  <c r="L388" i="13"/>
  <c r="P388" s="1"/>
  <c r="CA391" i="10"/>
  <c r="CC391" s="1"/>
  <c r="L358" i="13"/>
  <c r="P358" s="1"/>
  <c r="CA361" i="10"/>
  <c r="CC361" s="1"/>
  <c r="L362" i="13"/>
  <c r="P362" s="1"/>
  <c r="CA365" i="10"/>
  <c r="CC365" s="1"/>
  <c r="L578" i="13"/>
  <c r="F74" i="11" s="1"/>
  <c r="L89" i="13"/>
  <c r="P89" s="1"/>
  <c r="CA91" i="10"/>
  <c r="CC91" s="1"/>
  <c r="L228" i="13"/>
  <c r="P228" s="1"/>
  <c r="P229" s="1"/>
  <c r="CA230" i="10"/>
  <c r="CC230" s="1"/>
  <c r="L253" i="13"/>
  <c r="P253" s="1"/>
  <c r="CA255" i="10"/>
  <c r="CC255" s="1"/>
  <c r="L945" i="13"/>
  <c r="P945" s="1"/>
  <c r="CA948" i="10"/>
  <c r="CC948" s="1"/>
  <c r="L218" i="13"/>
  <c r="P218" s="1"/>
  <c r="P219" s="1"/>
  <c r="CA220" i="10"/>
  <c r="CC220" s="1"/>
  <c r="L286" i="13"/>
  <c r="P286" s="1"/>
  <c r="CA288" i="10"/>
  <c r="CC288" s="1"/>
  <c r="L247" i="13"/>
  <c r="CA249" i="10"/>
  <c r="CC249" s="1"/>
  <c r="L483" i="13"/>
  <c r="P483" s="1"/>
  <c r="CA486" i="10"/>
  <c r="CC486" s="1"/>
  <c r="L208" i="13"/>
  <c r="P208" s="1"/>
  <c r="CA210" i="10"/>
  <c r="CC210" s="1"/>
  <c r="L519" i="13"/>
  <c r="P519" s="1"/>
  <c r="CA522" i="10"/>
  <c r="CC522" s="1"/>
  <c r="L538" i="13"/>
  <c r="L539" s="1"/>
  <c r="F65" i="11" s="1"/>
  <c r="CA541" i="10"/>
  <c r="CC541" s="1"/>
  <c r="L541" i="13"/>
  <c r="P541" s="1"/>
  <c r="CA544" i="10"/>
  <c r="CC544" s="1"/>
  <c r="L554" i="13"/>
  <c r="P554" s="1"/>
  <c r="P555" s="1"/>
  <c r="CA557" i="10"/>
  <c r="CC557" s="1"/>
  <c r="BZ619"/>
  <c r="CA619"/>
  <c r="CC619" s="1"/>
  <c r="BZ627"/>
  <c r="CA627"/>
  <c r="CC627" s="1"/>
  <c r="BZ598"/>
  <c r="CA598"/>
  <c r="CC598" s="1"/>
  <c r="BZ848"/>
  <c r="CA848"/>
  <c r="CC848" s="1"/>
  <c r="L467" i="13"/>
  <c r="P467" s="1"/>
  <c r="CA470" i="10"/>
  <c r="CC470" s="1"/>
  <c r="L468" i="13"/>
  <c r="P468" s="1"/>
  <c r="CA471" i="10"/>
  <c r="CC471" s="1"/>
  <c r="L23" i="13"/>
  <c r="P23" s="1"/>
  <c r="CA25" i="10"/>
  <c r="CC25" s="1"/>
  <c r="L262" i="13"/>
  <c r="P262" s="1"/>
  <c r="CA264" i="10"/>
  <c r="CC264" s="1"/>
  <c r="L260" i="13"/>
  <c r="P260" s="1"/>
  <c r="CA262" i="10"/>
  <c r="CC262" s="1"/>
  <c r="L259" i="13"/>
  <c r="P259" s="1"/>
  <c r="CA261" i="10"/>
  <c r="CC261" s="1"/>
  <c r="G843"/>
  <c r="CA843" s="1"/>
  <c r="CC843" s="1"/>
  <c r="CA841"/>
  <c r="CC841" s="1"/>
  <c r="L258" i="13"/>
  <c r="P258" s="1"/>
  <c r="CA260" i="10"/>
  <c r="CC260" s="1"/>
  <c r="L558" i="13"/>
  <c r="P558" s="1"/>
  <c r="CA561" i="10"/>
  <c r="CC561" s="1"/>
  <c r="L272" i="13"/>
  <c r="P272" s="1"/>
  <c r="CA274" i="10"/>
  <c r="CC274" s="1"/>
  <c r="L178" i="13"/>
  <c r="P178" s="1"/>
  <c r="CA180" i="10"/>
  <c r="CC180" s="1"/>
  <c r="L101" i="13"/>
  <c r="P101" s="1"/>
  <c r="CA103" i="10"/>
  <c r="CC103" s="1"/>
  <c r="L54" i="13"/>
  <c r="P54" s="1"/>
  <c r="CA56" i="10"/>
  <c r="CC56" s="1"/>
  <c r="L85" i="13"/>
  <c r="P85" s="1"/>
  <c r="CA87" i="10"/>
  <c r="CC87" s="1"/>
  <c r="L56" i="13"/>
  <c r="P56" s="1"/>
  <c r="CA58" i="10"/>
  <c r="CC58" s="1"/>
  <c r="L76" i="13"/>
  <c r="P76" s="1"/>
  <c r="CA78" i="10"/>
  <c r="CC78" s="1"/>
  <c r="L559" i="13"/>
  <c r="P559" s="1"/>
  <c r="CA562" i="10"/>
  <c r="CC562" s="1"/>
  <c r="L521" i="13"/>
  <c r="P521" s="1"/>
  <c r="CA524" i="10"/>
  <c r="CC524" s="1"/>
  <c r="L72" i="13"/>
  <c r="P72" s="1"/>
  <c r="CA74" i="10"/>
  <c r="CC74" s="1"/>
  <c r="L522" i="13"/>
  <c r="P522" s="1"/>
  <c r="CA525" i="10"/>
  <c r="CC525" s="1"/>
  <c r="L70" i="13"/>
  <c r="P70" s="1"/>
  <c r="CA72" i="10"/>
  <c r="CC72" s="1"/>
  <c r="L26" i="13"/>
  <c r="P26" s="1"/>
  <c r="CA28" i="10"/>
  <c r="CC28" s="1"/>
  <c r="L459" i="13"/>
  <c r="P459" s="1"/>
  <c r="CA462" i="10"/>
  <c r="CC462" s="1"/>
  <c r="L335" i="13"/>
  <c r="P335" s="1"/>
  <c r="CA338" i="10"/>
  <c r="CC338" s="1"/>
  <c r="L322" i="13"/>
  <c r="P322" s="1"/>
  <c r="CA324" i="10"/>
  <c r="CC324" s="1"/>
  <c r="L235" i="13"/>
  <c r="P235" s="1"/>
  <c r="CA237" i="10"/>
  <c r="CC237" s="1"/>
  <c r="L173" i="13"/>
  <c r="P173" s="1"/>
  <c r="CA175" i="10"/>
  <c r="CC175" s="1"/>
  <c r="L116" i="13"/>
  <c r="P116" s="1"/>
  <c r="CA118" i="10"/>
  <c r="CC118" s="1"/>
  <c r="L79" i="13"/>
  <c r="P79" s="1"/>
  <c r="CA81" i="10"/>
  <c r="CC81" s="1"/>
  <c r="L53" i="13"/>
  <c r="P53" s="1"/>
  <c r="CA55" i="10"/>
  <c r="CC55" s="1"/>
  <c r="L17" i="13"/>
  <c r="P17" s="1"/>
  <c r="CA19" i="10"/>
  <c r="CC19" s="1"/>
  <c r="L106" i="13"/>
  <c r="P106" s="1"/>
  <c r="CA108" i="10"/>
  <c r="CC108" s="1"/>
  <c r="L117" i="13"/>
  <c r="P117" s="1"/>
  <c r="CA119" i="10"/>
  <c r="CC119" s="1"/>
  <c r="L532" i="13"/>
  <c r="P532" s="1"/>
  <c r="CA535" i="10"/>
  <c r="CC535" s="1"/>
  <c r="L542" i="13"/>
  <c r="P542" s="1"/>
  <c r="CA545" i="10"/>
  <c r="CC545" s="1"/>
  <c r="L100" i="13"/>
  <c r="P100" s="1"/>
  <c r="CA102" i="10"/>
  <c r="CC102" s="1"/>
  <c r="L86" i="13"/>
  <c r="P86" s="1"/>
  <c r="CA88" i="10"/>
  <c r="CC88" s="1"/>
  <c r="L18" i="13"/>
  <c r="P18" s="1"/>
  <c r="CA20" i="10"/>
  <c r="CC20" s="1"/>
  <c r="L435" i="13"/>
  <c r="P435" s="1"/>
  <c r="CA438" i="10"/>
  <c r="CC438" s="1"/>
  <c r="L387" i="13"/>
  <c r="P387" s="1"/>
  <c r="CA390" i="10"/>
  <c r="CC390" s="1"/>
  <c r="L341" i="13"/>
  <c r="P341" s="1"/>
  <c r="CA344" i="10"/>
  <c r="CC344" s="1"/>
  <c r="L423" i="13"/>
  <c r="P423" s="1"/>
  <c r="CA426" i="10"/>
  <c r="CC426" s="1"/>
  <c r="L376" i="13"/>
  <c r="P376" s="1"/>
  <c r="CA379" i="10"/>
  <c r="CC379" s="1"/>
  <c r="L337" i="13"/>
  <c r="P337" s="1"/>
  <c r="CA340" i="10"/>
  <c r="CC340" s="1"/>
  <c r="L444" i="13"/>
  <c r="P444" s="1"/>
  <c r="CA447" i="10"/>
  <c r="CC447" s="1"/>
  <c r="L412" i="13"/>
  <c r="P412" s="1"/>
  <c r="CA415" i="10"/>
  <c r="CC415" s="1"/>
  <c r="L366" i="13"/>
  <c r="P366" s="1"/>
  <c r="CA369" i="10"/>
  <c r="CC369" s="1"/>
  <c r="L440" i="13"/>
  <c r="P440" s="1"/>
  <c r="CA443" i="10"/>
  <c r="CC443" s="1"/>
  <c r="L400" i="13"/>
  <c r="P400" s="1"/>
  <c r="CA403" i="10"/>
  <c r="CC403" s="1"/>
  <c r="L113" i="13"/>
  <c r="P113" s="1"/>
  <c r="CA115" i="10"/>
  <c r="CC115" s="1"/>
  <c r="L114" i="13"/>
  <c r="P114" s="1"/>
  <c r="CA116" i="10"/>
  <c r="CC116" s="1"/>
  <c r="L437" i="13"/>
  <c r="P437" s="1"/>
  <c r="CA440" i="10"/>
  <c r="CC440" s="1"/>
  <c r="L421" i="13"/>
  <c r="P421" s="1"/>
  <c r="CA424" i="10"/>
  <c r="CC424" s="1"/>
  <c r="L405" i="13"/>
  <c r="P405" s="1"/>
  <c r="CA408" i="10"/>
  <c r="CC408" s="1"/>
  <c r="L389" i="13"/>
  <c r="P389" s="1"/>
  <c r="CA392" i="10"/>
  <c r="CC392" s="1"/>
  <c r="L359" i="13"/>
  <c r="P359" s="1"/>
  <c r="CA362" i="10"/>
  <c r="CC362" s="1"/>
  <c r="L343" i="13"/>
  <c r="P343" s="1"/>
  <c r="CA346" i="10"/>
  <c r="CC346" s="1"/>
  <c r="L442" i="13"/>
  <c r="P442" s="1"/>
  <c r="CA445" i="10"/>
  <c r="CC445" s="1"/>
  <c r="L426" i="13"/>
  <c r="P426" s="1"/>
  <c r="CA429" i="10"/>
  <c r="CC429" s="1"/>
  <c r="L410" i="13"/>
  <c r="P410" s="1"/>
  <c r="CA413" i="10"/>
  <c r="CC413" s="1"/>
  <c r="L394" i="13"/>
  <c r="P394" s="1"/>
  <c r="CA397" i="10"/>
  <c r="CC397" s="1"/>
  <c r="L379" i="13"/>
  <c r="P379" s="1"/>
  <c r="CA382" i="10"/>
  <c r="CC382" s="1"/>
  <c r="L364" i="13"/>
  <c r="P364" s="1"/>
  <c r="CA367" i="10"/>
  <c r="CC367" s="1"/>
  <c r="L348" i="13"/>
  <c r="P348" s="1"/>
  <c r="CA351" i="10"/>
  <c r="CC351" s="1"/>
  <c r="L323" i="13"/>
  <c r="P323" s="1"/>
  <c r="CA325" i="10"/>
  <c r="CC325" s="1"/>
  <c r="L321" i="13"/>
  <c r="P321" s="1"/>
  <c r="CA323" i="10"/>
  <c r="CC323" s="1"/>
  <c r="L189" i="13"/>
  <c r="P189" s="1"/>
  <c r="CA191" i="10"/>
  <c r="CC191" s="1"/>
  <c r="L109" i="13"/>
  <c r="P109" s="1"/>
  <c r="CA111" i="10"/>
  <c r="CC111" s="1"/>
  <c r="L71" i="13"/>
  <c r="P71" s="1"/>
  <c r="CA73" i="10"/>
  <c r="CC73" s="1"/>
  <c r="L64" i="13"/>
  <c r="P64" s="1"/>
  <c r="CA66" i="10"/>
  <c r="CC66" s="1"/>
  <c r="L45" i="13"/>
  <c r="P45" s="1"/>
  <c r="CA47" i="10"/>
  <c r="CC47" s="1"/>
  <c r="L35" i="13"/>
  <c r="P35" s="1"/>
  <c r="CA37" i="10"/>
  <c r="CC37" s="1"/>
  <c r="L27" i="13"/>
  <c r="P27" s="1"/>
  <c r="CA29" i="10"/>
  <c r="CC29" s="1"/>
  <c r="L30" i="13"/>
  <c r="P30" s="1"/>
  <c r="CA32" i="10"/>
  <c r="CC32" s="1"/>
  <c r="L63" i="13"/>
  <c r="P63" s="1"/>
  <c r="CA65" i="10"/>
  <c r="CC65" s="1"/>
  <c r="L22" i="13"/>
  <c r="P22" s="1"/>
  <c r="CA24" i="10"/>
  <c r="CC24" s="1"/>
  <c r="L212" i="13"/>
  <c r="P212" s="1"/>
  <c r="CA214" i="10"/>
  <c r="CC214" s="1"/>
  <c r="L186" i="13"/>
  <c r="P186" s="1"/>
  <c r="CA188" i="10"/>
  <c r="CC188" s="1"/>
  <c r="L93" i="13"/>
  <c r="P93" s="1"/>
  <c r="CA95" i="10"/>
  <c r="CC95" s="1"/>
  <c r="L97" i="13"/>
  <c r="P97" s="1"/>
  <c r="CA99" i="10"/>
  <c r="CC99" s="1"/>
  <c r="L59" i="13"/>
  <c r="P59" s="1"/>
  <c r="CA61" i="10"/>
  <c r="CC61" s="1"/>
  <c r="L19" i="13"/>
  <c r="P19" s="1"/>
  <c r="CA21" i="10"/>
  <c r="CC21" s="1"/>
  <c r="L92" i="13"/>
  <c r="P92" s="1"/>
  <c r="CA94" i="10"/>
  <c r="CC94" s="1"/>
  <c r="L48" i="13"/>
  <c r="P48" s="1"/>
  <c r="CA50" i="10"/>
  <c r="CC50" s="1"/>
  <c r="L40" i="13"/>
  <c r="P40" s="1"/>
  <c r="CA42" i="10"/>
  <c r="CC42" s="1"/>
  <c r="L41" i="13"/>
  <c r="P41" s="1"/>
  <c r="CA43" i="10"/>
  <c r="CC43" s="1"/>
  <c r="L33" i="13"/>
  <c r="P33" s="1"/>
  <c r="CA35" i="10"/>
  <c r="CC35" s="1"/>
  <c r="L25" i="13"/>
  <c r="P25" s="1"/>
  <c r="CA27" i="10"/>
  <c r="CC27" s="1"/>
  <c r="L66" i="13"/>
  <c r="P66" s="1"/>
  <c r="CA68" i="10"/>
  <c r="CC68" s="1"/>
  <c r="L74" i="13"/>
  <c r="P74" s="1"/>
  <c r="CA76" i="10"/>
  <c r="CC76" s="1"/>
  <c r="L102" i="13"/>
  <c r="P102" s="1"/>
  <c r="CA104" i="10"/>
  <c r="CC104" s="1"/>
  <c r="L456" i="13"/>
  <c r="P456" s="1"/>
  <c r="CA459" i="10"/>
  <c r="CC459" s="1"/>
  <c r="L457" i="13"/>
  <c r="P457" s="1"/>
  <c r="CA460" i="10"/>
  <c r="CC460" s="1"/>
  <c r="L332" i="13"/>
  <c r="P332" s="1"/>
  <c r="CA335" i="10"/>
  <c r="CC335" s="1"/>
  <c r="L65" i="13"/>
  <c r="P65" s="1"/>
  <c r="CA67" i="10"/>
  <c r="CC67" s="1"/>
  <c r="L530" i="13"/>
  <c r="P530" s="1"/>
  <c r="CA533" i="10"/>
  <c r="CC533" s="1"/>
  <c r="L427" i="13"/>
  <c r="P427" s="1"/>
  <c r="CA430" i="10"/>
  <c r="CC430" s="1"/>
  <c r="L395" i="13"/>
  <c r="P395" s="1"/>
  <c r="CA398" i="10"/>
  <c r="CC398" s="1"/>
  <c r="L365" i="13"/>
  <c r="P365" s="1"/>
  <c r="CA368" i="10"/>
  <c r="CC368" s="1"/>
  <c r="L415" i="13"/>
  <c r="P415" s="1"/>
  <c r="CA418" i="10"/>
  <c r="CC418" s="1"/>
  <c r="L353" i="13"/>
  <c r="P353" s="1"/>
  <c r="CA356" i="10"/>
  <c r="CC356" s="1"/>
  <c r="L569" i="13"/>
  <c r="P569" s="1"/>
  <c r="CA572" i="10"/>
  <c r="CC572" s="1"/>
  <c r="L436" i="13"/>
  <c r="P436" s="1"/>
  <c r="CA439" i="10"/>
  <c r="CC439" s="1"/>
  <c r="L448" i="13"/>
  <c r="P448" s="1"/>
  <c r="CA451" i="10"/>
  <c r="CC451" s="1"/>
  <c r="L417" i="13"/>
  <c r="P417" s="1"/>
  <c r="CA420" i="10"/>
  <c r="CC420" s="1"/>
  <c r="L401" i="13"/>
  <c r="P401" s="1"/>
  <c r="CA404" i="10"/>
  <c r="CC404" s="1"/>
  <c r="L374" i="13"/>
  <c r="P374" s="1"/>
  <c r="CA377" i="10"/>
  <c r="CC377" s="1"/>
  <c r="L355" i="13"/>
  <c r="P355" s="1"/>
  <c r="CA358" i="10"/>
  <c r="CC358" s="1"/>
  <c r="L446" i="13"/>
  <c r="P446" s="1"/>
  <c r="CA449" i="10"/>
  <c r="CC449" s="1"/>
  <c r="L422" i="13"/>
  <c r="P422" s="1"/>
  <c r="CA425" i="10"/>
  <c r="CC425" s="1"/>
  <c r="L368" i="13"/>
  <c r="P368" s="1"/>
  <c r="CA371" i="10"/>
  <c r="CC371" s="1"/>
  <c r="BY157"/>
  <c r="CA157"/>
  <c r="CC157" s="1"/>
  <c r="L404" i="13"/>
  <c r="P404" s="1"/>
  <c r="CA407" i="10"/>
  <c r="CC407" s="1"/>
  <c r="L373" i="13"/>
  <c r="P373" s="1"/>
  <c r="CA376" i="10"/>
  <c r="CC376" s="1"/>
  <c r="L342" i="13"/>
  <c r="P342" s="1"/>
  <c r="CA345" i="10"/>
  <c r="CC345" s="1"/>
  <c r="G207"/>
  <c r="CA207" s="1"/>
  <c r="CC207" s="1"/>
  <c r="BZ274"/>
  <c r="BZ573"/>
  <c r="BY573"/>
  <c r="L75" i="13"/>
  <c r="P75" s="1"/>
  <c r="L152"/>
  <c r="P152" s="1"/>
  <c r="BZ154" i="10"/>
  <c r="BY154"/>
  <c r="L154" i="13"/>
  <c r="P154" s="1"/>
  <c r="BY156" i="10"/>
  <c r="L153" i="13"/>
  <c r="P153" s="1"/>
  <c r="BY155" i="10"/>
  <c r="BZ157"/>
  <c r="BZ156"/>
  <c r="BZ155"/>
  <c r="BZ572"/>
  <c r="BY572"/>
  <c r="BY581"/>
  <c r="G240"/>
  <c r="CA240" s="1"/>
  <c r="CC240" s="1"/>
  <c r="G320"/>
  <c r="CA320" s="1"/>
  <c r="CC320" s="1"/>
  <c r="L140" i="13"/>
  <c r="P140" s="1"/>
  <c r="G183" i="10"/>
  <c r="CA183" s="1"/>
  <c r="CC183" s="1"/>
  <c r="G467"/>
  <c r="L231" i="13"/>
  <c r="L469"/>
  <c r="P469" s="1"/>
  <c r="L273"/>
  <c r="P273" s="1"/>
  <c r="BZ275" i="10"/>
  <c r="BY275"/>
  <c r="L150" i="13"/>
  <c r="L183"/>
  <c r="P183" s="1"/>
  <c r="L202"/>
  <c r="P202" s="1"/>
  <c r="L176"/>
  <c r="BZ561" i="10"/>
  <c r="BY561"/>
  <c r="L170" i="13"/>
  <c r="G176" i="10"/>
  <c r="CA176" s="1"/>
  <c r="CC176" s="1"/>
  <c r="L481" i="13"/>
  <c r="G489" i="10"/>
  <c r="BY274"/>
  <c r="G276"/>
  <c r="BZ312"/>
  <c r="L310" i="13"/>
  <c r="G314" i="10"/>
  <c r="CA314" s="1"/>
  <c r="CC314" s="1"/>
  <c r="BY312"/>
  <c r="L289" i="13"/>
  <c r="L21"/>
  <c r="BZ591" i="10"/>
  <c r="L15" i="13"/>
  <c r="P641"/>
  <c r="L588"/>
  <c r="F75" i="11" s="1"/>
  <c r="L641" i="13"/>
  <c r="G215" i="10"/>
  <c r="CA215" s="1"/>
  <c r="CC215" s="1"/>
  <c r="BY259"/>
  <c r="BZ259"/>
  <c r="P588" i="13"/>
  <c r="L331"/>
  <c r="L838"/>
  <c r="BZ841" i="10"/>
  <c r="BY841"/>
  <c r="L528" i="13"/>
  <c r="P528" s="1"/>
  <c r="G536" i="10"/>
  <c r="CA536" s="1"/>
  <c r="CC536" s="1"/>
  <c r="L207" i="13"/>
  <c r="L252"/>
  <c r="F64" i="11"/>
  <c r="L508" i="13"/>
  <c r="G520" i="10"/>
  <c r="L516" i="13"/>
  <c r="L595"/>
  <c r="F77" i="11" s="1"/>
  <c r="P593" i="13"/>
  <c r="P595" s="1"/>
  <c r="G473" i="10"/>
  <c r="BY475"/>
  <c r="BZ475"/>
  <c r="BY519"/>
  <c r="BZ519"/>
  <c r="BZ594"/>
  <c r="BZ511"/>
  <c r="BY848"/>
  <c r="G529"/>
  <c r="CA529" s="1"/>
  <c r="CC529" s="1"/>
  <c r="BY511"/>
  <c r="G517"/>
  <c r="CA517" s="1"/>
  <c r="CC517" s="1"/>
  <c r="G546"/>
  <c r="CA546" s="1"/>
  <c r="CC546" s="1"/>
  <c r="G558"/>
  <c r="CA558" s="1"/>
  <c r="CC558" s="1"/>
  <c r="G570"/>
  <c r="CA570" s="1"/>
  <c r="CC570" s="1"/>
  <c r="BY619"/>
  <c r="BY491"/>
  <c r="G494"/>
  <c r="CA494" s="1"/>
  <c r="CC494" s="1"/>
  <c r="G509"/>
  <c r="G526"/>
  <c r="CA526" s="1"/>
  <c r="CC526" s="1"/>
  <c r="G542"/>
  <c r="CA542" s="1"/>
  <c r="CC542" s="1"/>
  <c r="G477"/>
  <c r="BZ574"/>
  <c r="BZ577"/>
  <c r="BY623"/>
  <c r="BY627"/>
  <c r="BY644"/>
  <c r="BZ603"/>
  <c r="BY603"/>
  <c r="BY577"/>
  <c r="BY598"/>
  <c r="BY286"/>
  <c r="BZ310"/>
  <c r="BZ254"/>
  <c r="BY507"/>
  <c r="BZ476"/>
  <c r="BZ512"/>
  <c r="BY512"/>
  <c r="BZ507"/>
  <c r="BZ292"/>
  <c r="BZ491"/>
  <c r="BY493"/>
  <c r="BZ493"/>
  <c r="BY484"/>
  <c r="BZ484"/>
  <c r="BY476"/>
  <c r="G289"/>
  <c r="BZ286"/>
  <c r="BY254"/>
  <c r="BY249"/>
  <c r="BZ249"/>
  <c r="G243"/>
  <c r="CA243" s="1"/>
  <c r="CC243" s="1"/>
  <c r="G231"/>
  <c r="CA231" s="1"/>
  <c r="CC231" s="1"/>
  <c r="G221"/>
  <c r="CA221" s="1"/>
  <c r="CC221" s="1"/>
  <c r="G218"/>
  <c r="CA218" s="1"/>
  <c r="CC218" s="1"/>
  <c r="G897"/>
  <c r="CA897" s="1"/>
  <c r="CC897" s="1"/>
  <c r="BY310"/>
  <c r="BY292"/>
  <c r="BY288"/>
  <c r="BZ288"/>
  <c r="BY948"/>
  <c r="BZ948"/>
  <c r="BY255"/>
  <c r="BZ255"/>
  <c r="G256"/>
  <c r="CA256" s="1"/>
  <c r="CC256" s="1"/>
  <c r="BY250"/>
  <c r="BZ250"/>
  <c r="BZ233"/>
  <c r="BY233"/>
  <c r="CA252" l="1"/>
  <c r="CC252" s="1"/>
  <c r="BZ252"/>
  <c r="BY252"/>
  <c r="CA160"/>
  <c r="CC160" s="1"/>
  <c r="BY160"/>
  <c r="BY574"/>
  <c r="P247" i="13"/>
  <c r="P250" s="1"/>
  <c r="L250"/>
  <c r="L213"/>
  <c r="F23" i="11" s="1"/>
  <c r="L219" i="13"/>
  <c r="F25" i="11" s="1"/>
  <c r="BY843" i="10"/>
  <c r="P472" i="13"/>
  <c r="P474" s="1"/>
  <c r="P525"/>
  <c r="P526" s="1"/>
  <c r="L506"/>
  <c r="F58" i="11" s="1"/>
  <c r="P215" i="13"/>
  <c r="P216" s="1"/>
  <c r="P205"/>
  <c r="P317"/>
  <c r="P318" s="1"/>
  <c r="L555"/>
  <c r="F69" i="11" s="1"/>
  <c r="P543" i="13"/>
  <c r="L543"/>
  <c r="F66" i="11" s="1"/>
  <c r="L229" i="13"/>
  <c r="F27" i="11" s="1"/>
  <c r="P538" i="13"/>
  <c r="P539" s="1"/>
  <c r="BZ843" i="10"/>
  <c r="L486" i="13"/>
  <c r="F55" i="11" s="1"/>
  <c r="L174" i="13"/>
  <c r="F17" i="11" s="1"/>
  <c r="P150" i="13"/>
  <c r="P158" s="1"/>
  <c r="L158"/>
  <c r="F14" i="11" s="1"/>
  <c r="L894" i="13"/>
  <c r="F102" i="11" s="1"/>
  <c r="L567" i="13"/>
  <c r="F71" i="11" s="1"/>
  <c r="L523" i="13"/>
  <c r="F61" i="11" s="1"/>
  <c r="L491" i="13"/>
  <c r="F56" i="11" s="1"/>
  <c r="P240" i="13"/>
  <c r="P241" s="1"/>
  <c r="L238"/>
  <c r="F28" i="11" s="1"/>
  <c r="L315" i="13"/>
  <c r="F46" i="11" s="1"/>
  <c r="L287" i="13"/>
  <c r="F38" i="11" s="1"/>
  <c r="F31"/>
  <c r="L464" i="13"/>
  <c r="F51" i="11" s="1"/>
  <c r="L571" i="13"/>
  <c r="F72" i="11" s="1"/>
  <c r="P523" i="13"/>
  <c r="L181"/>
  <c r="F18" i="11" s="1"/>
  <c r="P571" i="13"/>
  <c r="P533"/>
  <c r="P464"/>
  <c r="P287"/>
  <c r="P274"/>
  <c r="BZ289" i="10"/>
  <c r="CA289"/>
  <c r="CC289" s="1"/>
  <c r="BZ477"/>
  <c r="CA477"/>
  <c r="CC477" s="1"/>
  <c r="BZ520"/>
  <c r="CA520"/>
  <c r="CC520" s="1"/>
  <c r="BY509"/>
  <c r="CA509"/>
  <c r="CC509" s="1"/>
  <c r="BZ276"/>
  <c r="CA276"/>
  <c r="CC276" s="1"/>
  <c r="BZ489"/>
  <c r="CA489"/>
  <c r="CC489" s="1"/>
  <c r="L470" i="13"/>
  <c r="F52" i="11" s="1"/>
  <c r="P231" i="13"/>
  <c r="P238" s="1"/>
  <c r="L274"/>
  <c r="F36" i="11" s="1"/>
  <c r="BZ314" i="10"/>
  <c r="P21" i="13"/>
  <c r="L205"/>
  <c r="F22" i="11" s="1"/>
  <c r="BY276" i="10"/>
  <c r="P176" i="13"/>
  <c r="P181" s="1"/>
  <c r="BY314" i="10"/>
  <c r="P481" i="13"/>
  <c r="P486" s="1"/>
  <c r="P170"/>
  <c r="P174" s="1"/>
  <c r="L312"/>
  <c r="F45" i="11" s="1"/>
  <c r="P310" i="13"/>
  <c r="P312" s="1"/>
  <c r="L290"/>
  <c r="F39" i="11" s="1"/>
  <c r="P289" i="13"/>
  <c r="P290" s="1"/>
  <c r="P470"/>
  <c r="F88" i="11"/>
  <c r="P15" i="13"/>
  <c r="P331"/>
  <c r="P838"/>
  <c r="P840" s="1"/>
  <c r="L840"/>
  <c r="F94" i="11" s="1"/>
  <c r="L533" i="13"/>
  <c r="P207"/>
  <c r="P213" s="1"/>
  <c r="BY520" i="10"/>
  <c r="L517" i="13"/>
  <c r="F60" i="11" s="1"/>
  <c r="P516" i="13"/>
  <c r="P517" s="1"/>
  <c r="L514"/>
  <c r="F59" i="11" s="1"/>
  <c r="P508" i="13"/>
  <c r="P514" s="1"/>
  <c r="F21" i="11"/>
  <c r="L254" i="13"/>
  <c r="F32" i="11" s="1"/>
  <c r="P252" i="13"/>
  <c r="P254" s="1"/>
  <c r="BY517" i="10"/>
  <c r="BZ517"/>
  <c r="BZ509"/>
  <c r="BZ494"/>
  <c r="BY494"/>
  <c r="CD484"/>
  <c r="BY489"/>
  <c r="BY477"/>
  <c r="BY202"/>
  <c r="BZ202"/>
  <c r="BY289"/>
  <c r="BY256"/>
  <c r="BZ256"/>
  <c r="BY240"/>
  <c r="BZ240"/>
  <c r="Y984" l="1"/>
  <c r="Z984"/>
  <c r="AA984"/>
  <c r="AB984"/>
  <c r="AC984"/>
  <c r="AD984"/>
  <c r="AE984"/>
  <c r="AF984"/>
  <c r="AG984"/>
  <c r="AH984"/>
  <c r="AI984"/>
  <c r="AY984" s="1"/>
  <c r="BW984" s="1"/>
  <c r="AL984"/>
  <c r="W984"/>
  <c r="I984"/>
  <c r="AN984" s="1"/>
  <c r="BL984" s="1"/>
  <c r="J984"/>
  <c r="K984"/>
  <c r="L984"/>
  <c r="M984"/>
  <c r="N984"/>
  <c r="O984"/>
  <c r="P984"/>
  <c r="Q984"/>
  <c r="R984"/>
  <c r="S984"/>
  <c r="T984"/>
  <c r="U984"/>
  <c r="Y971"/>
  <c r="Z971"/>
  <c r="AA971"/>
  <c r="AB971"/>
  <c r="AC971"/>
  <c r="AD971"/>
  <c r="AE971"/>
  <c r="AF971"/>
  <c r="AG971"/>
  <c r="AH971"/>
  <c r="AI971"/>
  <c r="AY971" s="1"/>
  <c r="BW971" s="1"/>
  <c r="W971"/>
  <c r="U971"/>
  <c r="T971"/>
  <c r="I971"/>
  <c r="AN971" s="1"/>
  <c r="BL971" s="1"/>
  <c r="J971"/>
  <c r="K971"/>
  <c r="L971"/>
  <c r="M971"/>
  <c r="N971"/>
  <c r="O971"/>
  <c r="P971"/>
  <c r="Q971"/>
  <c r="R971"/>
  <c r="S971"/>
  <c r="AK971"/>
  <c r="H971"/>
  <c r="Y958"/>
  <c r="Z958"/>
  <c r="AA958"/>
  <c r="AB958"/>
  <c r="AC958"/>
  <c r="AD958"/>
  <c r="AE958"/>
  <c r="AF958"/>
  <c r="AG958"/>
  <c r="AH958"/>
  <c r="AI958"/>
  <c r="AY958" s="1"/>
  <c r="BW958" s="1"/>
  <c r="AL958"/>
  <c r="U958"/>
  <c r="T958"/>
  <c r="I958"/>
  <c r="AN958" s="1"/>
  <c r="BL958" s="1"/>
  <c r="J958"/>
  <c r="K958"/>
  <c r="L958"/>
  <c r="M958"/>
  <c r="N958"/>
  <c r="O958"/>
  <c r="P958"/>
  <c r="Q958"/>
  <c r="R958"/>
  <c r="S958"/>
  <c r="W955"/>
  <c r="W951"/>
  <c r="W945"/>
  <c r="Y942"/>
  <c r="Z942"/>
  <c r="AA942"/>
  <c r="AB942"/>
  <c r="AC942"/>
  <c r="AD942"/>
  <c r="AE942"/>
  <c r="AF942"/>
  <c r="AG942"/>
  <c r="AH942"/>
  <c r="AI942"/>
  <c r="AY942" s="1"/>
  <c r="BW942" s="1"/>
  <c r="W942"/>
  <c r="U942"/>
  <c r="T942"/>
  <c r="I942"/>
  <c r="AN942" s="1"/>
  <c r="BL942" s="1"/>
  <c r="J942"/>
  <c r="K942"/>
  <c r="L942"/>
  <c r="M942"/>
  <c r="N942"/>
  <c r="O942"/>
  <c r="P942"/>
  <c r="Q942"/>
  <c r="R942"/>
  <c r="S942"/>
  <c r="AK942"/>
  <c r="H942"/>
  <c r="Y939"/>
  <c r="Z939"/>
  <c r="AA939"/>
  <c r="AB939"/>
  <c r="AC939"/>
  <c r="AD939"/>
  <c r="AE939"/>
  <c r="AF939"/>
  <c r="AG939"/>
  <c r="AH939"/>
  <c r="AI939"/>
  <c r="AY939" s="1"/>
  <c r="BW939" s="1"/>
  <c r="W939"/>
  <c r="I939"/>
  <c r="AN939" s="1"/>
  <c r="BL939" s="1"/>
  <c r="J939"/>
  <c r="K939"/>
  <c r="L939"/>
  <c r="M939"/>
  <c r="N939"/>
  <c r="O939"/>
  <c r="P939"/>
  <c r="Q939"/>
  <c r="R939"/>
  <c r="S939"/>
  <c r="H939"/>
  <c r="W934"/>
  <c r="T925"/>
  <c r="AI925"/>
  <c r="AY925" s="1"/>
  <c r="BW925" s="1"/>
  <c r="AH925"/>
  <c r="AG925"/>
  <c r="AF925"/>
  <c r="AE925"/>
  <c r="AD925"/>
  <c r="AC925"/>
  <c r="AB925"/>
  <c r="AA925"/>
  <c r="Z925"/>
  <c r="Y925"/>
  <c r="W925"/>
  <c r="U925"/>
  <c r="I925"/>
  <c r="AN925" s="1"/>
  <c r="BL925" s="1"/>
  <c r="J925"/>
  <c r="K925"/>
  <c r="L925"/>
  <c r="M925"/>
  <c r="N925"/>
  <c r="O925"/>
  <c r="P925"/>
  <c r="Q925"/>
  <c r="R925"/>
  <c r="S925"/>
  <c r="H925"/>
  <c r="Y915"/>
  <c r="Z915"/>
  <c r="AA915"/>
  <c r="AB915"/>
  <c r="AC915"/>
  <c r="AD915"/>
  <c r="AE915"/>
  <c r="AF915"/>
  <c r="AG915"/>
  <c r="AH915"/>
  <c r="AI915"/>
  <c r="AY915" s="1"/>
  <c r="BW915" s="1"/>
  <c r="W915"/>
  <c r="U915"/>
  <c r="T915"/>
  <c r="I915"/>
  <c r="AN915" s="1"/>
  <c r="BL915" s="1"/>
  <c r="J915"/>
  <c r="K915"/>
  <c r="L915"/>
  <c r="M915"/>
  <c r="N915"/>
  <c r="O915"/>
  <c r="P915"/>
  <c r="Q915"/>
  <c r="R915"/>
  <c r="S915"/>
  <c r="X915"/>
  <c r="AD912"/>
  <c r="AE912"/>
  <c r="AF912"/>
  <c r="AG912"/>
  <c r="AH912"/>
  <c r="AI912"/>
  <c r="AY912" s="1"/>
  <c r="BW912" s="1"/>
  <c r="AC912"/>
  <c r="AB912"/>
  <c r="AA912"/>
  <c r="Z912"/>
  <c r="Y912"/>
  <c r="W912"/>
  <c r="U912"/>
  <c r="T912"/>
  <c r="I912"/>
  <c r="AN912" s="1"/>
  <c r="BL912" s="1"/>
  <c r="J912"/>
  <c r="K912"/>
  <c r="L912"/>
  <c r="M912"/>
  <c r="N912"/>
  <c r="O912"/>
  <c r="P912"/>
  <c r="Q912"/>
  <c r="R912"/>
  <c r="S912"/>
  <c r="Y901"/>
  <c r="Z901"/>
  <c r="AA901"/>
  <c r="AB901"/>
  <c r="AC901"/>
  <c r="AD901"/>
  <c r="AE901"/>
  <c r="AF901"/>
  <c r="AG901"/>
  <c r="AH901"/>
  <c r="AI901"/>
  <c r="AY901" s="1"/>
  <c r="BW901" s="1"/>
  <c r="I901"/>
  <c r="AN901" s="1"/>
  <c r="BL901" s="1"/>
  <c r="J901"/>
  <c r="K901"/>
  <c r="L901"/>
  <c r="M901"/>
  <c r="N901"/>
  <c r="O901"/>
  <c r="P901"/>
  <c r="Q901"/>
  <c r="R901"/>
  <c r="S901"/>
  <c r="T901"/>
  <c r="U901"/>
  <c r="L883" i="13"/>
  <c r="P883" s="1"/>
  <c r="L884"/>
  <c r="P884" s="1"/>
  <c r="L885"/>
  <c r="P885" s="1"/>
  <c r="L886"/>
  <c r="P886" s="1"/>
  <c r="L887"/>
  <c r="P887" s="1"/>
  <c r="L882"/>
  <c r="P882" s="1"/>
  <c r="L881"/>
  <c r="P881" s="1"/>
  <c r="L880"/>
  <c r="AT901" i="10" l="1"/>
  <c r="BR901" s="1"/>
  <c r="AS901"/>
  <c r="BQ901" s="1"/>
  <c r="AR901"/>
  <c r="BP901" s="1"/>
  <c r="AQ901"/>
  <c r="BO901" s="1"/>
  <c r="AP901"/>
  <c r="BN901" s="1"/>
  <c r="AO901"/>
  <c r="BM901" s="1"/>
  <c r="AX901"/>
  <c r="BV901" s="1"/>
  <c r="AW901"/>
  <c r="BU901" s="1"/>
  <c r="AV901"/>
  <c r="BT901" s="1"/>
  <c r="AS912"/>
  <c r="BQ912" s="1"/>
  <c r="AR912"/>
  <c r="BP912" s="1"/>
  <c r="AQ912"/>
  <c r="BO912" s="1"/>
  <c r="AP912"/>
  <c r="BN912" s="1"/>
  <c r="AO912"/>
  <c r="BM912" s="1"/>
  <c r="AT912"/>
  <c r="BR912" s="1"/>
  <c r="AX912"/>
  <c r="BV912" s="1"/>
  <c r="AS915"/>
  <c r="BQ915" s="1"/>
  <c r="AR915"/>
  <c r="BP915" s="1"/>
  <c r="AQ915"/>
  <c r="BO915" s="1"/>
  <c r="AP915"/>
  <c r="BN915" s="1"/>
  <c r="AO915"/>
  <c r="BM915" s="1"/>
  <c r="AT915"/>
  <c r="BR915" s="1"/>
  <c r="AS925"/>
  <c r="BQ925" s="1"/>
  <c r="AR925"/>
  <c r="BP925" s="1"/>
  <c r="AQ925"/>
  <c r="BO925" s="1"/>
  <c r="AP925"/>
  <c r="BN925" s="1"/>
  <c r="AO925"/>
  <c r="BM925" s="1"/>
  <c r="AV925"/>
  <c r="BT925" s="1"/>
  <c r="AW925"/>
  <c r="BU925" s="1"/>
  <c r="AX925"/>
  <c r="BV925" s="1"/>
  <c r="AX939"/>
  <c r="BV939" s="1"/>
  <c r="AW939"/>
  <c r="BU939" s="1"/>
  <c r="AV939"/>
  <c r="BT939" s="1"/>
  <c r="AS942"/>
  <c r="BQ942" s="1"/>
  <c r="AR942"/>
  <c r="BP942" s="1"/>
  <c r="AQ942"/>
  <c r="BO942" s="1"/>
  <c r="AP942"/>
  <c r="BN942" s="1"/>
  <c r="AO942"/>
  <c r="BM942" s="1"/>
  <c r="AT942"/>
  <c r="BR942" s="1"/>
  <c r="AS958"/>
  <c r="BQ958" s="1"/>
  <c r="AR958"/>
  <c r="BP958" s="1"/>
  <c r="AQ958"/>
  <c r="BO958" s="1"/>
  <c r="AP958"/>
  <c r="BN958" s="1"/>
  <c r="AO958"/>
  <c r="BM958" s="1"/>
  <c r="AX971"/>
  <c r="BV971" s="1"/>
  <c r="AU915"/>
  <c r="BS915" s="1"/>
  <c r="AT958"/>
  <c r="BR958" s="1"/>
  <c r="AW971"/>
  <c r="BU971" s="1"/>
  <c r="AV971"/>
  <c r="BT971" s="1"/>
  <c r="AT984"/>
  <c r="BR984" s="1"/>
  <c r="AS984"/>
  <c r="BQ984" s="1"/>
  <c r="AR984"/>
  <c r="BP984" s="1"/>
  <c r="AQ984"/>
  <c r="BO984" s="1"/>
  <c r="AP984"/>
  <c r="BN984" s="1"/>
  <c r="AO984"/>
  <c r="BM984" s="1"/>
  <c r="AX984"/>
  <c r="BV984" s="1"/>
  <c r="AW984"/>
  <c r="BU984" s="1"/>
  <c r="AV984"/>
  <c r="BT984" s="1"/>
  <c r="AV912"/>
  <c r="BT912" s="1"/>
  <c r="AW912"/>
  <c r="BU912" s="1"/>
  <c r="AX915"/>
  <c r="BV915" s="1"/>
  <c r="AW915"/>
  <c r="BU915" s="1"/>
  <c r="AV915"/>
  <c r="BT915" s="1"/>
  <c r="AT925"/>
  <c r="BR925" s="1"/>
  <c r="AS939"/>
  <c r="BQ939" s="1"/>
  <c r="AR939"/>
  <c r="BP939" s="1"/>
  <c r="AQ939"/>
  <c r="BO939" s="1"/>
  <c r="AP939"/>
  <c r="BN939" s="1"/>
  <c r="AO939"/>
  <c r="BM939" s="1"/>
  <c r="AX942"/>
  <c r="BV942" s="1"/>
  <c r="AW942"/>
  <c r="BU942" s="1"/>
  <c r="AV942"/>
  <c r="BT942" s="1"/>
  <c r="AX958"/>
  <c r="BV958" s="1"/>
  <c r="AW958"/>
  <c r="BU958" s="1"/>
  <c r="AV958"/>
  <c r="BT958" s="1"/>
  <c r="AS971"/>
  <c r="BQ971" s="1"/>
  <c r="AR971"/>
  <c r="BP971" s="1"/>
  <c r="AQ971"/>
  <c r="BO971" s="1"/>
  <c r="AP971"/>
  <c r="BN971" s="1"/>
  <c r="AO971"/>
  <c r="BM971" s="1"/>
  <c r="AT971"/>
  <c r="BR971" s="1"/>
  <c r="L888" i="13"/>
  <c r="P880"/>
  <c r="P888" s="1"/>
  <c r="G891" i="10"/>
  <c r="H984"/>
  <c r="G1009"/>
  <c r="G1002"/>
  <c r="G1007"/>
  <c r="G1000"/>
  <c r="G1006"/>
  <c r="G1010"/>
  <c r="G1008"/>
  <c r="G1005"/>
  <c r="G1003"/>
  <c r="G1004"/>
  <c r="G1001"/>
  <c r="G999"/>
  <c r="G996"/>
  <c r="G993"/>
  <c r="G992"/>
  <c r="G991"/>
  <c r="CA991" s="1"/>
  <c r="CC991" s="1"/>
  <c r="X988"/>
  <c r="G986"/>
  <c r="G987"/>
  <c r="AJ984"/>
  <c r="X984"/>
  <c r="G614"/>
  <c r="G968"/>
  <c r="X971"/>
  <c r="G970"/>
  <c r="G969"/>
  <c r="G957"/>
  <c r="CA957" s="1"/>
  <c r="CC957" s="1"/>
  <c r="AK958"/>
  <c r="H958"/>
  <c r="X958"/>
  <c r="H951"/>
  <c r="X955"/>
  <c r="G950"/>
  <c r="G949"/>
  <c r="X951"/>
  <c r="G947"/>
  <c r="G258"/>
  <c r="X945"/>
  <c r="G944"/>
  <c r="X942"/>
  <c r="G186"/>
  <c r="G910"/>
  <c r="X921"/>
  <c r="AK915"/>
  <c r="G936"/>
  <c r="AK939"/>
  <c r="G938"/>
  <c r="X939"/>
  <c r="G937"/>
  <c r="X934"/>
  <c r="G930"/>
  <c r="G928"/>
  <c r="G565"/>
  <c r="CA565" s="1"/>
  <c r="CC565" s="1"/>
  <c r="G931"/>
  <c r="G933"/>
  <c r="G927"/>
  <c r="G929"/>
  <c r="G923"/>
  <c r="AJ925"/>
  <c r="G924"/>
  <c r="X925"/>
  <c r="H915"/>
  <c r="G858"/>
  <c r="H912"/>
  <c r="X912"/>
  <c r="AK912"/>
  <c r="G903"/>
  <c r="G899"/>
  <c r="H901"/>
  <c r="AK901"/>
  <c r="G867"/>
  <c r="G870"/>
  <c r="G877"/>
  <c r="G874"/>
  <c r="G876"/>
  <c r="G872"/>
  <c r="G871"/>
  <c r="G873"/>
  <c r="G869"/>
  <c r="G866"/>
  <c r="G868"/>
  <c r="G854"/>
  <c r="G862"/>
  <c r="G861"/>
  <c r="G863"/>
  <c r="G856"/>
  <c r="G852"/>
  <c r="G851"/>
  <c r="G850"/>
  <c r="G857"/>
  <c r="G855"/>
  <c r="G853"/>
  <c r="G826"/>
  <c r="G825"/>
  <c r="G824"/>
  <c r="G823"/>
  <c r="G822"/>
  <c r="G821"/>
  <c r="G820"/>
  <c r="G819"/>
  <c r="G818"/>
  <c r="G817"/>
  <c r="G816"/>
  <c r="G815"/>
  <c r="G814"/>
  <c r="G813"/>
  <c r="L811" i="13" l="1"/>
  <c r="P811" s="1"/>
  <c r="CA814" i="10"/>
  <c r="CC814" s="1"/>
  <c r="L817" i="13"/>
  <c r="P817" s="1"/>
  <c r="CA820" i="10"/>
  <c r="CC820" s="1"/>
  <c r="L859" i="13"/>
  <c r="P859" s="1"/>
  <c r="CA862" i="10"/>
  <c r="CC862" s="1"/>
  <c r="L813" i="13"/>
  <c r="P813" s="1"/>
  <c r="CA816" i="10"/>
  <c r="CC816" s="1"/>
  <c r="L815" i="13"/>
  <c r="P815" s="1"/>
  <c r="CA818" i="10"/>
  <c r="CC818" s="1"/>
  <c r="L819" i="13"/>
  <c r="P819" s="1"/>
  <c r="CA822" i="10"/>
  <c r="CC822" s="1"/>
  <c r="L821" i="13"/>
  <c r="P821" s="1"/>
  <c r="CA824" i="10"/>
  <c r="CC824" s="1"/>
  <c r="L823" i="13"/>
  <c r="P823" s="1"/>
  <c r="CA826" i="10"/>
  <c r="CC826" s="1"/>
  <c r="L852" i="13"/>
  <c r="P852" s="1"/>
  <c r="CA855" i="10"/>
  <c r="CC855" s="1"/>
  <c r="L847" i="13"/>
  <c r="P847" s="1"/>
  <c r="CA850" i="10"/>
  <c r="CC850" s="1"/>
  <c r="L849" i="13"/>
  <c r="P849" s="1"/>
  <c r="CA852" i="10"/>
  <c r="CC852" s="1"/>
  <c r="L860" i="13"/>
  <c r="P860" s="1"/>
  <c r="CA863" i="10"/>
  <c r="CC863" s="1"/>
  <c r="L865" i="13"/>
  <c r="P865" s="1"/>
  <c r="CA868" i="10"/>
  <c r="CC868" s="1"/>
  <c r="L866" i="13"/>
  <c r="P866" s="1"/>
  <c r="CA869" i="10"/>
  <c r="CC869" s="1"/>
  <c r="L868" i="13"/>
  <c r="P868" s="1"/>
  <c r="CA871" i="10"/>
  <c r="CC871" s="1"/>
  <c r="L873" i="13"/>
  <c r="P873" s="1"/>
  <c r="CA876" i="10"/>
  <c r="CC876" s="1"/>
  <c r="L874" i="13"/>
  <c r="P874" s="1"/>
  <c r="CA877" i="10"/>
  <c r="CC877" s="1"/>
  <c r="L864" i="13"/>
  <c r="P864" s="1"/>
  <c r="CA867" i="10"/>
  <c r="CC867" s="1"/>
  <c r="L900" i="13"/>
  <c r="L901" s="1"/>
  <c r="F104" i="11" s="1"/>
  <c r="CA903" i="10"/>
  <c r="CC903" s="1"/>
  <c r="L855" i="13"/>
  <c r="P855" s="1"/>
  <c r="CA858" i="10"/>
  <c r="CC858" s="1"/>
  <c r="L926" i="13"/>
  <c r="P926" s="1"/>
  <c r="CA929" i="10"/>
  <c r="CC929" s="1"/>
  <c r="L930" i="13"/>
  <c r="P930" s="1"/>
  <c r="CA933" i="10"/>
  <c r="CC933" s="1"/>
  <c r="L927" i="13"/>
  <c r="P927" s="1"/>
  <c r="CA930" i="10"/>
  <c r="CC930" s="1"/>
  <c r="L934" i="13"/>
  <c r="P934" s="1"/>
  <c r="CA937" i="10"/>
  <c r="CC937" s="1"/>
  <c r="L935" i="13"/>
  <c r="P935" s="1"/>
  <c r="CA938" i="10"/>
  <c r="CC938" s="1"/>
  <c r="L933" i="13"/>
  <c r="L936" s="1"/>
  <c r="F111" i="11" s="1"/>
  <c r="CA936" i="10"/>
  <c r="CC936" s="1"/>
  <c r="G193"/>
  <c r="CA193" s="1"/>
  <c r="CC193" s="1"/>
  <c r="CA186"/>
  <c r="CC186" s="1"/>
  <c r="L941" i="13"/>
  <c r="L942" s="1"/>
  <c r="F113" i="11" s="1"/>
  <c r="CA944" i="10"/>
  <c r="CC944" s="1"/>
  <c r="G265"/>
  <c r="CA265" s="1"/>
  <c r="CC265" s="1"/>
  <c r="CA258"/>
  <c r="CC258" s="1"/>
  <c r="L947" i="13"/>
  <c r="P947" s="1"/>
  <c r="CA950" i="10"/>
  <c r="CC950" s="1"/>
  <c r="L967" i="13"/>
  <c r="P967" s="1"/>
  <c r="CA970" i="10"/>
  <c r="CC970" s="1"/>
  <c r="L965" i="13"/>
  <c r="CA968" i="10"/>
  <c r="CC968" s="1"/>
  <c r="L984" i="13"/>
  <c r="P984" s="1"/>
  <c r="CA987" i="10"/>
  <c r="CC987" s="1"/>
  <c r="L989" i="13"/>
  <c r="P989" s="1"/>
  <c r="CA992" i="10"/>
  <c r="CC992" s="1"/>
  <c r="L993" i="13"/>
  <c r="L994" s="1"/>
  <c r="F126" i="11" s="1"/>
  <c r="CA996" i="10"/>
  <c r="CC996" s="1"/>
  <c r="L998" i="13"/>
  <c r="P998" s="1"/>
  <c r="CA1001" i="10"/>
  <c r="CC1001" s="1"/>
  <c r="L1000" i="13"/>
  <c r="P1000" s="1"/>
  <c r="CA1003" i="10"/>
  <c r="CC1003" s="1"/>
  <c r="L1005" i="13"/>
  <c r="P1005" s="1"/>
  <c r="CA1008" i="10"/>
  <c r="CC1008" s="1"/>
  <c r="L1003" i="13"/>
  <c r="P1003" s="1"/>
  <c r="CA1006" i="10"/>
  <c r="CC1006" s="1"/>
  <c r="L1004" i="13"/>
  <c r="P1004" s="1"/>
  <c r="CA1007" i="10"/>
  <c r="CC1007" s="1"/>
  <c r="L1006" i="13"/>
  <c r="P1006" s="1"/>
  <c r="CA1009" i="10"/>
  <c r="CC1009" s="1"/>
  <c r="L810" i="13"/>
  <c r="P810" s="1"/>
  <c r="CA813" i="10"/>
  <c r="CC813" s="1"/>
  <c r="L812" i="13"/>
  <c r="P812" s="1"/>
  <c r="CA815" i="10"/>
  <c r="CC815" s="1"/>
  <c r="L814" i="13"/>
  <c r="P814" s="1"/>
  <c r="CA817" i="10"/>
  <c r="CC817" s="1"/>
  <c r="L816" i="13"/>
  <c r="P816" s="1"/>
  <c r="CA819" i="10"/>
  <c r="CC819" s="1"/>
  <c r="L818" i="13"/>
  <c r="P818" s="1"/>
  <c r="CA821" i="10"/>
  <c r="CC821" s="1"/>
  <c r="L820" i="13"/>
  <c r="P820" s="1"/>
  <c r="CA823" i="10"/>
  <c r="CC823" s="1"/>
  <c r="L822" i="13"/>
  <c r="P822" s="1"/>
  <c r="CA825" i="10"/>
  <c r="CC825" s="1"/>
  <c r="L850" i="13"/>
  <c r="P850" s="1"/>
  <c r="CA853" i="10"/>
  <c r="CC853" s="1"/>
  <c r="L854" i="13"/>
  <c r="P854" s="1"/>
  <c r="CA857" i="10"/>
  <c r="CC857" s="1"/>
  <c r="L848" i="13"/>
  <c r="P848" s="1"/>
  <c r="CA851" i="10"/>
  <c r="CC851" s="1"/>
  <c r="L853" i="13"/>
  <c r="P853" s="1"/>
  <c r="CA856" i="10"/>
  <c r="CC856" s="1"/>
  <c r="L858" i="13"/>
  <c r="P858" s="1"/>
  <c r="CA861" i="10"/>
  <c r="CC861" s="1"/>
  <c r="L851" i="13"/>
  <c r="P851" s="1"/>
  <c r="CA854" i="10"/>
  <c r="CC854" s="1"/>
  <c r="L863" i="13"/>
  <c r="P863" s="1"/>
  <c r="CA866" i="10"/>
  <c r="CC866" s="1"/>
  <c r="L870" i="13"/>
  <c r="P870" s="1"/>
  <c r="CA873" i="10"/>
  <c r="CC873" s="1"/>
  <c r="L869" i="13"/>
  <c r="P869" s="1"/>
  <c r="CA872" i="10"/>
  <c r="CC872" s="1"/>
  <c r="L871" i="13"/>
  <c r="P871" s="1"/>
  <c r="CA874" i="10"/>
  <c r="CC874" s="1"/>
  <c r="L867" i="13"/>
  <c r="P867" s="1"/>
  <c r="CA870" i="10"/>
  <c r="CC870" s="1"/>
  <c r="L896" i="13"/>
  <c r="P896" s="1"/>
  <c r="CA899" i="10"/>
  <c r="CC899" s="1"/>
  <c r="L921" i="13"/>
  <c r="P921" s="1"/>
  <c r="CA924" i="10"/>
  <c r="CC924" s="1"/>
  <c r="L920" i="13"/>
  <c r="L922" s="1"/>
  <c r="F109" i="11" s="1"/>
  <c r="CA923" i="10"/>
  <c r="CC923" s="1"/>
  <c r="L924" i="13"/>
  <c r="P924" s="1"/>
  <c r="CA927" i="10"/>
  <c r="CC927" s="1"/>
  <c r="L928" i="13"/>
  <c r="P928" s="1"/>
  <c r="CA931" i="10"/>
  <c r="CC931" s="1"/>
  <c r="L925" i="13"/>
  <c r="P925" s="1"/>
  <c r="CA928" i="10"/>
  <c r="CC928" s="1"/>
  <c r="L907" i="13"/>
  <c r="P907" s="1"/>
  <c r="CA910" i="10"/>
  <c r="CC910" s="1"/>
  <c r="L944" i="13"/>
  <c r="P944" s="1"/>
  <c r="CA947" i="10"/>
  <c r="CC947" s="1"/>
  <c r="L946" i="13"/>
  <c r="P946" s="1"/>
  <c r="CA949" i="10"/>
  <c r="CC949" s="1"/>
  <c r="L966" i="13"/>
  <c r="P966" s="1"/>
  <c r="CA969" i="10"/>
  <c r="CC969" s="1"/>
  <c r="L611" i="13"/>
  <c r="L612" s="1"/>
  <c r="F82" i="11" s="1"/>
  <c r="CA614" i="10"/>
  <c r="CC614" s="1"/>
  <c r="L983" i="13"/>
  <c r="L985" s="1"/>
  <c r="F124" i="11" s="1"/>
  <c r="CA986" i="10"/>
  <c r="CC986" s="1"/>
  <c r="L990" i="13"/>
  <c r="P990" s="1"/>
  <c r="CA993" i="10"/>
  <c r="CC993" s="1"/>
  <c r="L996" i="13"/>
  <c r="CA999" i="10"/>
  <c r="CC999" s="1"/>
  <c r="L1001" i="13"/>
  <c r="P1001" s="1"/>
  <c r="CA1004" i="10"/>
  <c r="CC1004" s="1"/>
  <c r="L1002" i="13"/>
  <c r="P1002" s="1"/>
  <c r="CA1005" i="10"/>
  <c r="CC1005" s="1"/>
  <c r="L1007" i="13"/>
  <c r="P1007" s="1"/>
  <c r="CA1010" i="10"/>
  <c r="CC1010" s="1"/>
  <c r="L997" i="13"/>
  <c r="P997" s="1"/>
  <c r="CA1000" i="10"/>
  <c r="CC1000" s="1"/>
  <c r="L999" i="13"/>
  <c r="P999" s="1"/>
  <c r="CA1002" i="10"/>
  <c r="CC1002" s="1"/>
  <c r="AU934"/>
  <c r="BS934" s="1"/>
  <c r="AU939"/>
  <c r="BS939" s="1"/>
  <c r="AU942"/>
  <c r="BS942" s="1"/>
  <c r="AU945"/>
  <c r="BS945" s="1"/>
  <c r="AU955"/>
  <c r="BS955" s="1"/>
  <c r="AU958"/>
  <c r="BS958" s="1"/>
  <c r="AU971"/>
  <c r="BS971" s="1"/>
  <c r="AU912"/>
  <c r="BS912" s="1"/>
  <c r="AU925"/>
  <c r="BS925" s="1"/>
  <c r="AU951"/>
  <c r="BS951" s="1"/>
  <c r="AU984"/>
  <c r="BS984" s="1"/>
  <c r="L988" i="13"/>
  <c r="P988" s="1"/>
  <c r="G994" i="10"/>
  <c r="G958"/>
  <c r="CA958" s="1"/>
  <c r="CC958" s="1"/>
  <c r="L954" i="13"/>
  <c r="L955" s="1"/>
  <c r="F116" i="11" s="1"/>
  <c r="L562" i="13"/>
  <c r="L564" s="1"/>
  <c r="G567" i="10"/>
  <c r="CA567" s="1"/>
  <c r="CC567" s="1"/>
  <c r="F100" i="11"/>
  <c r="L256" i="13"/>
  <c r="L263" s="1"/>
  <c r="F33" i="11" s="1"/>
  <c r="L184" i="13"/>
  <c r="L861"/>
  <c r="F97" i="11" s="1"/>
  <c r="F99"/>
  <c r="P965" i="13"/>
  <c r="P968" s="1"/>
  <c r="F101" i="11"/>
  <c r="P941" i="13"/>
  <c r="P942" s="1"/>
  <c r="G983" i="10"/>
  <c r="G859"/>
  <c r="G1011"/>
  <c r="G997"/>
  <c r="G988"/>
  <c r="AK984"/>
  <c r="G971"/>
  <c r="CA971" s="1"/>
  <c r="CC971" s="1"/>
  <c r="AJ971"/>
  <c r="AJ958"/>
  <c r="AJ912"/>
  <c r="G951"/>
  <c r="CA951" s="1"/>
  <c r="CC951" s="1"/>
  <c r="G917"/>
  <c r="AJ945"/>
  <c r="G945"/>
  <c r="CA945" s="1"/>
  <c r="CC945" s="1"/>
  <c r="AJ942"/>
  <c r="G941"/>
  <c r="G914"/>
  <c r="AJ915"/>
  <c r="G939"/>
  <c r="CA939" s="1"/>
  <c r="CC939" s="1"/>
  <c r="AJ939"/>
  <c r="AK934"/>
  <c r="G934"/>
  <c r="CA934" s="1"/>
  <c r="CC934" s="1"/>
  <c r="AJ934"/>
  <c r="AK925"/>
  <c r="G911"/>
  <c r="AJ901"/>
  <c r="G900"/>
  <c r="G878"/>
  <c r="G864"/>
  <c r="P983" i="13" l="1"/>
  <c r="P985" s="1"/>
  <c r="P920"/>
  <c r="P922" s="1"/>
  <c r="P856"/>
  <c r="L1008"/>
  <c r="F127" i="11" s="1"/>
  <c r="L968" i="13"/>
  <c r="F119" i="11" s="1"/>
  <c r="L856" i="13"/>
  <c r="F96" i="11" s="1"/>
  <c r="P996" i="13"/>
  <c r="P1008" s="1"/>
  <c r="P611"/>
  <c r="P612" s="1"/>
  <c r="P900"/>
  <c r="P901" s="1"/>
  <c r="P993"/>
  <c r="P994" s="1"/>
  <c r="P933"/>
  <c r="P936" s="1"/>
  <c r="L875"/>
  <c r="F98" i="11" s="1"/>
  <c r="L948" i="13"/>
  <c r="F114" i="11" s="1"/>
  <c r="P931" i="13"/>
  <c r="P875"/>
  <c r="P861"/>
  <c r="P991"/>
  <c r="L897"/>
  <c r="P897" s="1"/>
  <c r="P898" s="1"/>
  <c r="CA900" i="10"/>
  <c r="CC900" s="1"/>
  <c r="L911" i="13"/>
  <c r="P911" s="1"/>
  <c r="P912" s="1"/>
  <c r="CA914" i="10"/>
  <c r="CC914" s="1"/>
  <c r="L980" i="13"/>
  <c r="P980" s="1"/>
  <c r="P981" s="1"/>
  <c r="CA983" i="10"/>
  <c r="CC983" s="1"/>
  <c r="L938" i="13"/>
  <c r="P938" s="1"/>
  <c r="P939" s="1"/>
  <c r="CA941" i="10"/>
  <c r="CC941" s="1"/>
  <c r="L914" i="13"/>
  <c r="P914" s="1"/>
  <c r="P918" s="1"/>
  <c r="CA917" i="10"/>
  <c r="CC917" s="1"/>
  <c r="L908" i="13"/>
  <c r="P908" s="1"/>
  <c r="P909" s="1"/>
  <c r="CA911" i="10"/>
  <c r="CC911" s="1"/>
  <c r="L991" i="13"/>
  <c r="F125" i="11" s="1"/>
  <c r="L903" i="13"/>
  <c r="L905" s="1"/>
  <c r="F105" i="11" s="1"/>
  <c r="P954" i="13"/>
  <c r="P955" s="1"/>
  <c r="P562"/>
  <c r="P564" s="1"/>
  <c r="F70" i="11"/>
  <c r="L931" i="13"/>
  <c r="F110" i="11" s="1"/>
  <c r="BY567" i="10"/>
  <c r="BZ567"/>
  <c r="P256" i="13"/>
  <c r="P263" s="1"/>
  <c r="P948"/>
  <c r="BY265" i="10"/>
  <c r="BZ265"/>
  <c r="P184" i="13"/>
  <c r="P191" s="1"/>
  <c r="L191"/>
  <c r="F19" i="11" s="1"/>
  <c r="L939" i="13"/>
  <c r="F112" i="11" s="1"/>
  <c r="F122"/>
  <c r="P978" i="13"/>
  <c r="G984" i="10"/>
  <c r="CA984" s="1"/>
  <c r="CC984" s="1"/>
  <c r="G942"/>
  <c r="CA942" s="1"/>
  <c r="CC942" s="1"/>
  <c r="G921"/>
  <c r="G925"/>
  <c r="CA925" s="1"/>
  <c r="CC925" s="1"/>
  <c r="G912"/>
  <c r="CA912" s="1"/>
  <c r="CC912" s="1"/>
  <c r="G915"/>
  <c r="CA915" s="1"/>
  <c r="CC915" s="1"/>
  <c r="G901"/>
  <c r="CA901" s="1"/>
  <c r="CC901" s="1"/>
  <c r="L912" i="13" l="1"/>
  <c r="F107" i="11" s="1"/>
  <c r="L981" i="13"/>
  <c r="F123" i="11" s="1"/>
  <c r="L909" i="13"/>
  <c r="F106" i="11" s="1"/>
  <c r="L918" i="13"/>
  <c r="F108" i="11" s="1"/>
  <c r="L898" i="13"/>
  <c r="F103" i="11" s="1"/>
  <c r="P903" i="13"/>
  <c r="P905" s="1"/>
  <c r="AK551" i="10"/>
  <c r="AK550"/>
  <c r="AK548"/>
  <c r="AJ549"/>
  <c r="AK502"/>
  <c r="AK503"/>
  <c r="AK501"/>
  <c r="AJ500"/>
  <c r="AJ499"/>
  <c r="AK498"/>
  <c r="AK496"/>
  <c r="AK497"/>
  <c r="H500"/>
  <c r="H501"/>
  <c r="H502"/>
  <c r="H503"/>
  <c r="H504"/>
  <c r="AK481"/>
  <c r="AK480"/>
  <c r="AK479"/>
  <c r="H480"/>
  <c r="AK330"/>
  <c r="AI303"/>
  <c r="AY303" s="1"/>
  <c r="BW303" s="1"/>
  <c r="AH303"/>
  <c r="AG303"/>
  <c r="AF303"/>
  <c r="AE303"/>
  <c r="AD303"/>
  <c r="AC303"/>
  <c r="AB303"/>
  <c r="AA303"/>
  <c r="Z303"/>
  <c r="Y303"/>
  <c r="W303"/>
  <c r="U303"/>
  <c r="T303"/>
  <c r="S303"/>
  <c r="R303"/>
  <c r="Q303"/>
  <c r="P303"/>
  <c r="O303"/>
  <c r="N303"/>
  <c r="M303"/>
  <c r="L303"/>
  <c r="K303"/>
  <c r="J303"/>
  <c r="I303"/>
  <c r="AN303" s="1"/>
  <c r="BL303" s="1"/>
  <c r="AK303"/>
  <c r="H302"/>
  <c r="H303" s="1"/>
  <c r="H294"/>
  <c r="H297" s="1"/>
  <c r="AK269"/>
  <c r="H225"/>
  <c r="H163"/>
  <c r="H164"/>
  <c r="H162"/>
  <c r="H140"/>
  <c r="H150" s="1"/>
  <c r="AO303" l="1"/>
  <c r="BM303" s="1"/>
  <c r="AP303"/>
  <c r="BN303" s="1"/>
  <c r="AQ303"/>
  <c r="BO303" s="1"/>
  <c r="AR303"/>
  <c r="BP303" s="1"/>
  <c r="AS303"/>
  <c r="BQ303" s="1"/>
  <c r="AT303"/>
  <c r="BR303" s="1"/>
  <c r="AV303"/>
  <c r="BT303" s="1"/>
  <c r="AW303"/>
  <c r="BU303" s="1"/>
  <c r="AX303"/>
  <c r="BV303" s="1"/>
  <c r="AK228"/>
  <c r="AJ164"/>
  <c r="AK164"/>
  <c r="AJ504"/>
  <c r="AK504"/>
  <c r="AJ162"/>
  <c r="AK162"/>
  <c r="AK150"/>
  <c r="L790" i="13"/>
  <c r="P790" s="1"/>
  <c r="G795" i="10"/>
  <c r="G752"/>
  <c r="G800"/>
  <c r="G667"/>
  <c r="G804"/>
  <c r="G796"/>
  <c r="G676"/>
  <c r="G677"/>
  <c r="G688"/>
  <c r="G690"/>
  <c r="G716"/>
  <c r="G717"/>
  <c r="G725"/>
  <c r="G726"/>
  <c r="G729"/>
  <c r="G731"/>
  <c r="G734"/>
  <c r="G738"/>
  <c r="G742"/>
  <c r="G750"/>
  <c r="G721"/>
  <c r="G722"/>
  <c r="G783"/>
  <c r="G784"/>
  <c r="L782" i="13"/>
  <c r="P782" s="1"/>
  <c r="G786" i="10"/>
  <c r="G652"/>
  <c r="G653"/>
  <c r="G654"/>
  <c r="G694"/>
  <c r="G697"/>
  <c r="G757"/>
  <c r="G758"/>
  <c r="G768"/>
  <c r="G770"/>
  <c r="G771"/>
  <c r="G777"/>
  <c r="G780"/>
  <c r="G678"/>
  <c r="G679"/>
  <c r="G680"/>
  <c r="G681"/>
  <c r="L679" i="13"/>
  <c r="P679" s="1"/>
  <c r="G683" i="10"/>
  <c r="G684"/>
  <c r="G685"/>
  <c r="G686"/>
  <c r="G687"/>
  <c r="G689"/>
  <c r="G695"/>
  <c r="G739"/>
  <c r="G740"/>
  <c r="G741"/>
  <c r="G385"/>
  <c r="G744"/>
  <c r="G760"/>
  <c r="G761"/>
  <c r="L803" i="13"/>
  <c r="P803" s="1"/>
  <c r="G803" i="10"/>
  <c r="G802"/>
  <c r="G799"/>
  <c r="G798"/>
  <c r="G658"/>
  <c r="G772"/>
  <c r="G769"/>
  <c r="G720"/>
  <c r="G748"/>
  <c r="L746" i="13"/>
  <c r="P746" s="1"/>
  <c r="G782" i="10"/>
  <c r="CA782" s="1"/>
  <c r="CC782" s="1"/>
  <c r="G660"/>
  <c r="L658" i="13"/>
  <c r="P658" s="1"/>
  <c r="G662" i="10"/>
  <c r="G669"/>
  <c r="G672"/>
  <c r="G692"/>
  <c r="G701"/>
  <c r="G702"/>
  <c r="G708"/>
  <c r="G713"/>
  <c r="G754"/>
  <c r="G788"/>
  <c r="G808"/>
  <c r="G651"/>
  <c r="G657"/>
  <c r="L660" i="13"/>
  <c r="P660" s="1"/>
  <c r="G664" i="10"/>
  <c r="G665"/>
  <c r="G670"/>
  <c r="G699"/>
  <c r="G700"/>
  <c r="G705"/>
  <c r="G706"/>
  <c r="G712"/>
  <c r="G727"/>
  <c r="G728"/>
  <c r="G730"/>
  <c r="G732"/>
  <c r="G733"/>
  <c r="G735"/>
  <c r="G736"/>
  <c r="G746"/>
  <c r="G755"/>
  <c r="G763"/>
  <c r="G764"/>
  <c r="G765"/>
  <c r="G766"/>
  <c r="G773"/>
  <c r="G774"/>
  <c r="G775"/>
  <c r="G776"/>
  <c r="G778"/>
  <c r="G790"/>
  <c r="L788" i="13"/>
  <c r="P788" s="1"/>
  <c r="G792" i="10"/>
  <c r="L802" i="13"/>
  <c r="P802" s="1"/>
  <c r="G801" i="10"/>
  <c r="G797"/>
  <c r="G794"/>
  <c r="G674"/>
  <c r="G675"/>
  <c r="L712" i="13"/>
  <c r="P712" s="1"/>
  <c r="L784"/>
  <c r="P784" s="1"/>
  <c r="G779" i="10"/>
  <c r="G767"/>
  <c r="G762"/>
  <c r="G759"/>
  <c r="G753"/>
  <c r="G747"/>
  <c r="G745"/>
  <c r="G737"/>
  <c r="G723"/>
  <c r="G719"/>
  <c r="G710"/>
  <c r="G707"/>
  <c r="G704"/>
  <c r="G703"/>
  <c r="G696"/>
  <c r="G671"/>
  <c r="G668"/>
  <c r="G666"/>
  <c r="G807"/>
  <c r="G789"/>
  <c r="G781"/>
  <c r="G756"/>
  <c r="G751"/>
  <c r="G724"/>
  <c r="G718"/>
  <c r="G714"/>
  <c r="G711"/>
  <c r="G709"/>
  <c r="G698"/>
  <c r="G693"/>
  <c r="G691"/>
  <c r="G673"/>
  <c r="G659"/>
  <c r="G656"/>
  <c r="G655"/>
  <c r="AJ548"/>
  <c r="AJ550"/>
  <c r="AJ551"/>
  <c r="AK549"/>
  <c r="AJ497"/>
  <c r="AJ496"/>
  <c r="AJ498"/>
  <c r="AJ501"/>
  <c r="G501" s="1"/>
  <c r="AJ503"/>
  <c r="G503" s="1"/>
  <c r="AJ502"/>
  <c r="G502" s="1"/>
  <c r="AK500"/>
  <c r="G500" s="1"/>
  <c r="AK499"/>
  <c r="AJ479"/>
  <c r="AJ480"/>
  <c r="G480" s="1"/>
  <c r="AJ481"/>
  <c r="AJ330"/>
  <c r="AJ303"/>
  <c r="X303"/>
  <c r="G225"/>
  <c r="AJ150"/>
  <c r="L223" i="13" l="1"/>
  <c r="P223" s="1"/>
  <c r="CA225" i="10"/>
  <c r="CC225" s="1"/>
  <c r="L497" i="13"/>
  <c r="P497" s="1"/>
  <c r="CA500" i="10"/>
  <c r="CC500" s="1"/>
  <c r="L500" i="13"/>
  <c r="P500" s="1"/>
  <c r="CA503" i="10"/>
  <c r="CC503" s="1"/>
  <c r="L653" i="13"/>
  <c r="P653" s="1"/>
  <c r="CA656" i="10"/>
  <c r="CC656" s="1"/>
  <c r="L670" i="13"/>
  <c r="P670" s="1"/>
  <c r="CA673" i="10"/>
  <c r="CC673" s="1"/>
  <c r="L690" i="13"/>
  <c r="P690" s="1"/>
  <c r="CA693" i="10"/>
  <c r="CC693" s="1"/>
  <c r="L706" i="13"/>
  <c r="P706" s="1"/>
  <c r="CA709" i="10"/>
  <c r="CC709" s="1"/>
  <c r="L711" i="13"/>
  <c r="P711" s="1"/>
  <c r="CA714" i="10"/>
  <c r="CC714" s="1"/>
  <c r="L721" i="13"/>
  <c r="P721" s="1"/>
  <c r="CA724" i="10"/>
  <c r="CC724" s="1"/>
  <c r="L753" i="13"/>
  <c r="P753" s="1"/>
  <c r="CA756" i="10"/>
  <c r="CC756" s="1"/>
  <c r="L786" i="13"/>
  <c r="P786" s="1"/>
  <c r="CA789" i="10"/>
  <c r="CC789" s="1"/>
  <c r="L663" i="13"/>
  <c r="P663" s="1"/>
  <c r="CA666" i="10"/>
  <c r="CC666" s="1"/>
  <c r="L668" i="13"/>
  <c r="P668" s="1"/>
  <c r="CA671" i="10"/>
  <c r="CC671" s="1"/>
  <c r="L700" i="13"/>
  <c r="P700" s="1"/>
  <c r="CA703" i="10"/>
  <c r="CC703" s="1"/>
  <c r="L704" i="13"/>
  <c r="P704" s="1"/>
  <c r="CA707" i="10"/>
  <c r="CC707" s="1"/>
  <c r="L716" i="13"/>
  <c r="P716" s="1"/>
  <c r="CA719" i="10"/>
  <c r="CC719" s="1"/>
  <c r="L734" i="13"/>
  <c r="P734" s="1"/>
  <c r="CA737" i="10"/>
  <c r="CC737" s="1"/>
  <c r="L744" i="13"/>
  <c r="P744" s="1"/>
  <c r="CA747" i="10"/>
  <c r="CC747" s="1"/>
  <c r="L756" i="13"/>
  <c r="P756" s="1"/>
  <c r="CA759" i="10"/>
  <c r="CC759" s="1"/>
  <c r="L764" i="13"/>
  <c r="P764" s="1"/>
  <c r="CA767" i="10"/>
  <c r="CC767" s="1"/>
  <c r="L672" i="13"/>
  <c r="P672" s="1"/>
  <c r="CA675" i="10"/>
  <c r="CC675" s="1"/>
  <c r="L791" i="13"/>
  <c r="P791" s="1"/>
  <c r="CA794" i="10"/>
  <c r="CC794" s="1"/>
  <c r="L798" i="13"/>
  <c r="P798" s="1"/>
  <c r="CA801" i="10"/>
  <c r="CC801" s="1"/>
  <c r="L789" i="13"/>
  <c r="P789" s="1"/>
  <c r="CA792" i="10"/>
  <c r="CC792" s="1"/>
  <c r="L787" i="13"/>
  <c r="P787" s="1"/>
  <c r="CA790" i="10"/>
  <c r="CC790" s="1"/>
  <c r="L773" i="13"/>
  <c r="P773" s="1"/>
  <c r="CA776" i="10"/>
  <c r="CC776" s="1"/>
  <c r="L771" i="13"/>
  <c r="P771" s="1"/>
  <c r="CA774" i="10"/>
  <c r="CC774" s="1"/>
  <c r="L763" i="13"/>
  <c r="P763" s="1"/>
  <c r="CA766" i="10"/>
  <c r="CC766" s="1"/>
  <c r="L761" i="13"/>
  <c r="P761" s="1"/>
  <c r="CA764" i="10"/>
  <c r="CC764" s="1"/>
  <c r="L752" i="13"/>
  <c r="P752" s="1"/>
  <c r="CA755" i="10"/>
  <c r="CC755" s="1"/>
  <c r="L733" i="13"/>
  <c r="P733" s="1"/>
  <c r="CA736" i="10"/>
  <c r="CC736" s="1"/>
  <c r="L730" i="13"/>
  <c r="P730" s="1"/>
  <c r="CA733" i="10"/>
  <c r="CC733" s="1"/>
  <c r="L727" i="13"/>
  <c r="P727" s="1"/>
  <c r="CA730" i="10"/>
  <c r="CC730" s="1"/>
  <c r="L724" i="13"/>
  <c r="P724" s="1"/>
  <c r="CA727" i="10"/>
  <c r="CC727" s="1"/>
  <c r="L703" i="13"/>
  <c r="P703" s="1"/>
  <c r="CA706" i="10"/>
  <c r="CC706" s="1"/>
  <c r="L697" i="13"/>
  <c r="P697" s="1"/>
  <c r="CA700" i="10"/>
  <c r="CC700" s="1"/>
  <c r="L667" i="13"/>
  <c r="P667" s="1"/>
  <c r="CA670" i="10"/>
  <c r="CC670" s="1"/>
  <c r="L661" i="13"/>
  <c r="P661" s="1"/>
  <c r="CA664" i="10"/>
  <c r="CC664" s="1"/>
  <c r="L654" i="13"/>
  <c r="P654" s="1"/>
  <c r="CA657" i="10"/>
  <c r="CC657" s="1"/>
  <c r="L805" i="13"/>
  <c r="P805" s="1"/>
  <c r="CA808" i="10"/>
  <c r="CC808" s="1"/>
  <c r="L751" i="13"/>
  <c r="P751" s="1"/>
  <c r="CA754" i="10"/>
  <c r="CC754" s="1"/>
  <c r="L705" i="13"/>
  <c r="P705" s="1"/>
  <c r="CA708" i="10"/>
  <c r="CC708" s="1"/>
  <c r="L698" i="13"/>
  <c r="P698" s="1"/>
  <c r="CA701" i="10"/>
  <c r="CC701" s="1"/>
  <c r="L669" i="13"/>
  <c r="P669" s="1"/>
  <c r="CA672" i="10"/>
  <c r="CC672" s="1"/>
  <c r="L659" i="13"/>
  <c r="P659" s="1"/>
  <c r="CA662" i="10"/>
  <c r="CC662" s="1"/>
  <c r="L657" i="13"/>
  <c r="P657" s="1"/>
  <c r="CA660" i="10"/>
  <c r="CC660" s="1"/>
  <c r="L717" i="13"/>
  <c r="P717" s="1"/>
  <c r="CA720" i="10"/>
  <c r="CC720" s="1"/>
  <c r="L769" i="13"/>
  <c r="P769" s="1"/>
  <c r="CA772" i="10"/>
  <c r="CC772" s="1"/>
  <c r="L795" i="13"/>
  <c r="P795" s="1"/>
  <c r="CA798" i="10"/>
  <c r="CC798" s="1"/>
  <c r="L799" i="13"/>
  <c r="P799" s="1"/>
  <c r="CA802" i="10"/>
  <c r="CC802" s="1"/>
  <c r="L757" i="13"/>
  <c r="P757" s="1"/>
  <c r="CA760" i="10"/>
  <c r="CC760" s="1"/>
  <c r="G457"/>
  <c r="CA457" s="1"/>
  <c r="CC457" s="1"/>
  <c r="CA385"/>
  <c r="CC385" s="1"/>
  <c r="L737" i="13"/>
  <c r="P737" s="1"/>
  <c r="CA740" i="10"/>
  <c r="CC740" s="1"/>
  <c r="L692" i="13"/>
  <c r="P692" s="1"/>
  <c r="CA695" i="10"/>
  <c r="CC695" s="1"/>
  <c r="L684" i="13"/>
  <c r="P684" s="1"/>
  <c r="CA687" i="10"/>
  <c r="CC687" s="1"/>
  <c r="L682" i="13"/>
  <c r="P682" s="1"/>
  <c r="CA685" i="10"/>
  <c r="CC685" s="1"/>
  <c r="L680" i="13"/>
  <c r="P680" s="1"/>
  <c r="CA683" i="10"/>
  <c r="CC683" s="1"/>
  <c r="L678" i="13"/>
  <c r="P678" s="1"/>
  <c r="CA681" i="10"/>
  <c r="CC681" s="1"/>
  <c r="L676" i="13"/>
  <c r="P676" s="1"/>
  <c r="CA679" i="10"/>
  <c r="CC679" s="1"/>
  <c r="L777" i="13"/>
  <c r="P777" s="1"/>
  <c r="CA780" i="10"/>
  <c r="CC780" s="1"/>
  <c r="L768" i="13"/>
  <c r="P768" s="1"/>
  <c r="CA771" i="10"/>
  <c r="CC771" s="1"/>
  <c r="L765" i="13"/>
  <c r="P765" s="1"/>
  <c r="CA768" i="10"/>
  <c r="CC768" s="1"/>
  <c r="L754" i="13"/>
  <c r="P754" s="1"/>
  <c r="CA757" i="10"/>
  <c r="CC757" s="1"/>
  <c r="L691" i="13"/>
  <c r="P691" s="1"/>
  <c r="CA694" i="10"/>
  <c r="CC694" s="1"/>
  <c r="L650" i="13"/>
  <c r="P650" s="1"/>
  <c r="CA653" i="10"/>
  <c r="CC653" s="1"/>
  <c r="L783" i="13"/>
  <c r="P783" s="1"/>
  <c r="CA786" i="10"/>
  <c r="CC786" s="1"/>
  <c r="L781" i="13"/>
  <c r="P781" s="1"/>
  <c r="CA784" i="10"/>
  <c r="CC784" s="1"/>
  <c r="L719" i="13"/>
  <c r="P719" s="1"/>
  <c r="CA722" i="10"/>
  <c r="CC722" s="1"/>
  <c r="L747" i="13"/>
  <c r="P747" s="1"/>
  <c r="CA750" i="10"/>
  <c r="CC750" s="1"/>
  <c r="L735" i="13"/>
  <c r="P735" s="1"/>
  <c r="CA738" i="10"/>
  <c r="CC738" s="1"/>
  <c r="L728" i="13"/>
  <c r="P728" s="1"/>
  <c r="CA731" i="10"/>
  <c r="CC731" s="1"/>
  <c r="L723" i="13"/>
  <c r="P723" s="1"/>
  <c r="CA726" i="10"/>
  <c r="CC726" s="1"/>
  <c r="L714" i="13"/>
  <c r="P714" s="1"/>
  <c r="CA717" i="10"/>
  <c r="CC717" s="1"/>
  <c r="L687" i="13"/>
  <c r="P687" s="1"/>
  <c r="CA690" i="10"/>
  <c r="CC690" s="1"/>
  <c r="L674" i="13"/>
  <c r="P674" s="1"/>
  <c r="CA677" i="10"/>
  <c r="CC677" s="1"/>
  <c r="L793" i="13"/>
  <c r="CA796" i="10"/>
  <c r="CC796" s="1"/>
  <c r="L664" i="13"/>
  <c r="P664" s="1"/>
  <c r="CA667" i="10"/>
  <c r="CC667" s="1"/>
  <c r="L749" i="13"/>
  <c r="P749" s="1"/>
  <c r="CA752" i="10"/>
  <c r="CC752" s="1"/>
  <c r="L477" i="13"/>
  <c r="P477" s="1"/>
  <c r="CA480" i="10"/>
  <c r="CC480" s="1"/>
  <c r="L499" i="13"/>
  <c r="P499" s="1"/>
  <c r="CA502" i="10"/>
  <c r="CC502" s="1"/>
  <c r="L498" i="13"/>
  <c r="P498" s="1"/>
  <c r="CA501" i="10"/>
  <c r="CC501" s="1"/>
  <c r="L652" i="13"/>
  <c r="P652" s="1"/>
  <c r="CA655" i="10"/>
  <c r="CC655" s="1"/>
  <c r="L656" i="13"/>
  <c r="P656" s="1"/>
  <c r="CA659" i="10"/>
  <c r="CC659" s="1"/>
  <c r="L688" i="13"/>
  <c r="P688" s="1"/>
  <c r="CA691" i="10"/>
  <c r="CC691" s="1"/>
  <c r="L695" i="13"/>
  <c r="P695" s="1"/>
  <c r="CA698" i="10"/>
  <c r="CC698" s="1"/>
  <c r="L708" i="13"/>
  <c r="P708" s="1"/>
  <c r="CA711" i="10"/>
  <c r="CC711" s="1"/>
  <c r="L715" i="13"/>
  <c r="P715" s="1"/>
  <c r="CA718" i="10"/>
  <c r="CC718" s="1"/>
  <c r="L748" i="13"/>
  <c r="P748" s="1"/>
  <c r="CA751" i="10"/>
  <c r="CC751" s="1"/>
  <c r="L778" i="13"/>
  <c r="P778" s="1"/>
  <c r="CA781" i="10"/>
  <c r="CC781" s="1"/>
  <c r="L804" i="13"/>
  <c r="P804" s="1"/>
  <c r="CA807" i="10"/>
  <c r="CC807" s="1"/>
  <c r="L665" i="13"/>
  <c r="P665" s="1"/>
  <c r="CA668" i="10"/>
  <c r="CC668" s="1"/>
  <c r="L693" i="13"/>
  <c r="P693" s="1"/>
  <c r="CA696" i="10"/>
  <c r="CC696" s="1"/>
  <c r="L701" i="13"/>
  <c r="P701" s="1"/>
  <c r="CA704" i="10"/>
  <c r="CC704" s="1"/>
  <c r="L707" i="13"/>
  <c r="P707" s="1"/>
  <c r="CA710" i="10"/>
  <c r="CC710" s="1"/>
  <c r="L720" i="13"/>
  <c r="P720" s="1"/>
  <c r="CA723" i="10"/>
  <c r="CC723" s="1"/>
  <c r="L742" i="13"/>
  <c r="P742" s="1"/>
  <c r="CA745" i="10"/>
  <c r="CC745" s="1"/>
  <c r="L750" i="13"/>
  <c r="P750" s="1"/>
  <c r="CA753" i="10"/>
  <c r="CC753" s="1"/>
  <c r="L759" i="13"/>
  <c r="P759" s="1"/>
  <c r="CA762" i="10"/>
  <c r="CC762" s="1"/>
  <c r="L776" i="13"/>
  <c r="P776" s="1"/>
  <c r="CA779" i="10"/>
  <c r="CC779" s="1"/>
  <c r="L671" i="13"/>
  <c r="P671" s="1"/>
  <c r="CA674" i="10"/>
  <c r="CC674" s="1"/>
  <c r="L794" i="13"/>
  <c r="P794" s="1"/>
  <c r="CA797" i="10"/>
  <c r="CC797" s="1"/>
  <c r="L775" i="13"/>
  <c r="P775" s="1"/>
  <c r="CA778" i="10"/>
  <c r="CC778" s="1"/>
  <c r="L772" i="13"/>
  <c r="P772" s="1"/>
  <c r="CA775" i="10"/>
  <c r="CC775" s="1"/>
  <c r="L770" i="13"/>
  <c r="P770" s="1"/>
  <c r="CA773" i="10"/>
  <c r="CC773" s="1"/>
  <c r="L762" i="13"/>
  <c r="P762" s="1"/>
  <c r="CA765" i="10"/>
  <c r="CC765" s="1"/>
  <c r="L760" i="13"/>
  <c r="P760" s="1"/>
  <c r="CA763" i="10"/>
  <c r="CC763" s="1"/>
  <c r="L743" i="13"/>
  <c r="P743" s="1"/>
  <c r="CA746" i="10"/>
  <c r="CC746" s="1"/>
  <c r="L732" i="13"/>
  <c r="P732" s="1"/>
  <c r="CA735" i="10"/>
  <c r="CC735" s="1"/>
  <c r="L729" i="13"/>
  <c r="P729" s="1"/>
  <c r="CA732" i="10"/>
  <c r="CC732" s="1"/>
  <c r="L725" i="13"/>
  <c r="P725" s="1"/>
  <c r="CA728" i="10"/>
  <c r="CC728" s="1"/>
  <c r="L709" i="13"/>
  <c r="P709" s="1"/>
  <c r="CA712" i="10"/>
  <c r="CC712" s="1"/>
  <c r="L702" i="13"/>
  <c r="P702" s="1"/>
  <c r="CA705" i="10"/>
  <c r="CC705" s="1"/>
  <c r="L696" i="13"/>
  <c r="P696" s="1"/>
  <c r="CA699" i="10"/>
  <c r="CC699" s="1"/>
  <c r="L662" i="13"/>
  <c r="P662" s="1"/>
  <c r="CA665" i="10"/>
  <c r="CC665" s="1"/>
  <c r="L648" i="13"/>
  <c r="CA651" i="10"/>
  <c r="CC651" s="1"/>
  <c r="L785" i="13"/>
  <c r="P785" s="1"/>
  <c r="CA788" i="10"/>
  <c r="CC788" s="1"/>
  <c r="L710" i="13"/>
  <c r="P710" s="1"/>
  <c r="CA713" i="10"/>
  <c r="CC713" s="1"/>
  <c r="L699" i="13"/>
  <c r="P699" s="1"/>
  <c r="CA702" i="10"/>
  <c r="CC702" s="1"/>
  <c r="L689" i="13"/>
  <c r="P689" s="1"/>
  <c r="CA692" i="10"/>
  <c r="CC692" s="1"/>
  <c r="L666" i="13"/>
  <c r="P666" s="1"/>
  <c r="CA669" i="10"/>
  <c r="CC669" s="1"/>
  <c r="L745" i="13"/>
  <c r="P745" s="1"/>
  <c r="CA748" i="10"/>
  <c r="CC748" s="1"/>
  <c r="L766" i="13"/>
  <c r="P766" s="1"/>
  <c r="CA769" i="10"/>
  <c r="CC769" s="1"/>
  <c r="L655" i="13"/>
  <c r="P655" s="1"/>
  <c r="CA658" i="10"/>
  <c r="CC658" s="1"/>
  <c r="L796" i="13"/>
  <c r="P796" s="1"/>
  <c r="CA799" i="10"/>
  <c r="CC799" s="1"/>
  <c r="L800" i="13"/>
  <c r="P800" s="1"/>
  <c r="CA803" i="10"/>
  <c r="CC803" s="1"/>
  <c r="L758" i="13"/>
  <c r="P758" s="1"/>
  <c r="CA761" i="10"/>
  <c r="CC761" s="1"/>
  <c r="L741" i="13"/>
  <c r="P741" s="1"/>
  <c r="CA744" i="10"/>
  <c r="CC744" s="1"/>
  <c r="L738" i="13"/>
  <c r="P738" s="1"/>
  <c r="CA741" i="10"/>
  <c r="CC741" s="1"/>
  <c r="L736" i="13"/>
  <c r="P736" s="1"/>
  <c r="CA739" i="10"/>
  <c r="CC739" s="1"/>
  <c r="L686" i="13"/>
  <c r="P686" s="1"/>
  <c r="CA689" i="10"/>
  <c r="CC689" s="1"/>
  <c r="L683" i="13"/>
  <c r="P683" s="1"/>
  <c r="CA686" i="10"/>
  <c r="CC686" s="1"/>
  <c r="L681" i="13"/>
  <c r="P681" s="1"/>
  <c r="CA684" i="10"/>
  <c r="CC684" s="1"/>
  <c r="L677" i="13"/>
  <c r="P677" s="1"/>
  <c r="CA680" i="10"/>
  <c r="CC680" s="1"/>
  <c r="L675" i="13"/>
  <c r="P675" s="1"/>
  <c r="CA678" i="10"/>
  <c r="CC678" s="1"/>
  <c r="L774" i="13"/>
  <c r="P774" s="1"/>
  <c r="CA777" i="10"/>
  <c r="CC777" s="1"/>
  <c r="L767" i="13"/>
  <c r="P767" s="1"/>
  <c r="CA770" i="10"/>
  <c r="CC770" s="1"/>
  <c r="L755" i="13"/>
  <c r="P755" s="1"/>
  <c r="CA758" i="10"/>
  <c r="CC758" s="1"/>
  <c r="L694" i="13"/>
  <c r="P694" s="1"/>
  <c r="CA697" i="10"/>
  <c r="CC697" s="1"/>
  <c r="L651" i="13"/>
  <c r="P651" s="1"/>
  <c r="CA654" i="10"/>
  <c r="CC654" s="1"/>
  <c r="L649" i="13"/>
  <c r="P649" s="1"/>
  <c r="CA652" i="10"/>
  <c r="CC652" s="1"/>
  <c r="L780" i="13"/>
  <c r="P780" s="1"/>
  <c r="CA783" i="10"/>
  <c r="CC783" s="1"/>
  <c r="L718" i="13"/>
  <c r="P718" s="1"/>
  <c r="CA721" i="10"/>
  <c r="CC721" s="1"/>
  <c r="L739" i="13"/>
  <c r="P739" s="1"/>
  <c r="CA742" i="10"/>
  <c r="CC742" s="1"/>
  <c r="L731" i="13"/>
  <c r="P731" s="1"/>
  <c r="CA734" i="10"/>
  <c r="CC734" s="1"/>
  <c r="L726" i="13"/>
  <c r="P726" s="1"/>
  <c r="CA729" i="10"/>
  <c r="CC729" s="1"/>
  <c r="L722" i="13"/>
  <c r="P722" s="1"/>
  <c r="CA725" i="10"/>
  <c r="CC725" s="1"/>
  <c r="L713" i="13"/>
  <c r="P713" s="1"/>
  <c r="CA716" i="10"/>
  <c r="CC716" s="1"/>
  <c r="L685" i="13"/>
  <c r="P685" s="1"/>
  <c r="CA688" i="10"/>
  <c r="CC688" s="1"/>
  <c r="L673" i="13"/>
  <c r="P673" s="1"/>
  <c r="CA676" i="10"/>
  <c r="CC676" s="1"/>
  <c r="L801" i="13"/>
  <c r="P801" s="1"/>
  <c r="CA804" i="10"/>
  <c r="CC804" s="1"/>
  <c r="L797" i="13"/>
  <c r="P797" s="1"/>
  <c r="CA800" i="10"/>
  <c r="CC800" s="1"/>
  <c r="L792" i="13"/>
  <c r="P792" s="1"/>
  <c r="CA795" i="10"/>
  <c r="CC795" s="1"/>
  <c r="AU303"/>
  <c r="BS303" s="1"/>
  <c r="G810"/>
  <c r="CA810" s="1"/>
  <c r="CC810" s="1"/>
  <c r="P793" i="13"/>
  <c r="AJ228" i="10"/>
  <c r="AK297"/>
  <c r="G294"/>
  <c r="P648" i="13"/>
  <c r="L779"/>
  <c r="L382"/>
  <c r="L454" s="1"/>
  <c r="G504" i="10"/>
  <c r="G163"/>
  <c r="G162"/>
  <c r="G164"/>
  <c r="G302"/>
  <c r="G140"/>
  <c r="L298" i="13"/>
  <c r="L807" l="1"/>
  <c r="G150" i="10"/>
  <c r="CA150" s="1"/>
  <c r="CC150" s="1"/>
  <c r="CA140"/>
  <c r="CC140" s="1"/>
  <c r="L162" i="13"/>
  <c r="P162" s="1"/>
  <c r="CA164" i="10"/>
  <c r="CC164" s="1"/>
  <c r="L161" i="13"/>
  <c r="P161" s="1"/>
  <c r="CA163" i="10"/>
  <c r="CC163" s="1"/>
  <c r="L300" i="13"/>
  <c r="L301" s="1"/>
  <c r="F42" i="11" s="1"/>
  <c r="CA302" i="10"/>
  <c r="CC302" s="1"/>
  <c r="L160" i="13"/>
  <c r="P160" s="1"/>
  <c r="P163" s="1"/>
  <c r="CA162" i="10"/>
  <c r="CC162" s="1"/>
  <c r="L501" i="13"/>
  <c r="P501" s="1"/>
  <c r="CA504" i="10"/>
  <c r="CC504" s="1"/>
  <c r="L292" i="13"/>
  <c r="L295" s="1"/>
  <c r="O292" s="1"/>
  <c r="P292" s="1"/>
  <c r="CA294" i="10"/>
  <c r="CC294" s="1"/>
  <c r="G297"/>
  <c r="CA297" s="1"/>
  <c r="CC297" s="1"/>
  <c r="L138" i="13"/>
  <c r="L148" s="1"/>
  <c r="P779"/>
  <c r="P807" s="1"/>
  <c r="P382"/>
  <c r="P454" s="1"/>
  <c r="F41" i="11"/>
  <c r="P298" i="13"/>
  <c r="P300"/>
  <c r="P301" s="1"/>
  <c r="F91" i="11"/>
  <c r="L163" i="13"/>
  <c r="G303" i="10"/>
  <c r="CA303" s="1"/>
  <c r="CC303" s="1"/>
  <c r="F40" i="11" l="1"/>
  <c r="O294" i="13"/>
  <c r="P294" s="1"/>
  <c r="O293"/>
  <c r="P293" s="1"/>
  <c r="P138"/>
  <c r="P148" s="1"/>
  <c r="F50" i="11"/>
  <c r="F13"/>
  <c r="F15"/>
  <c r="AL1011" i="10"/>
  <c r="AH1011"/>
  <c r="AG1011"/>
  <c r="AF1011"/>
  <c r="AE1011"/>
  <c r="AD1011"/>
  <c r="AC1011"/>
  <c r="AB1011"/>
  <c r="AA1011"/>
  <c r="Z1011"/>
  <c r="Y1011"/>
  <c r="X1011"/>
  <c r="W1011"/>
  <c r="CA1011" s="1"/>
  <c r="CC1011" s="1"/>
  <c r="U1011"/>
  <c r="T1011"/>
  <c r="Q1011"/>
  <c r="P1011"/>
  <c r="M1011"/>
  <c r="L1011"/>
  <c r="K1011"/>
  <c r="J1011"/>
  <c r="C1011"/>
  <c r="R1011"/>
  <c r="N1011"/>
  <c r="I1011"/>
  <c r="AN1011" s="1"/>
  <c r="BL1011" s="1"/>
  <c r="BZ998"/>
  <c r="BY998"/>
  <c r="AL997"/>
  <c r="AK997"/>
  <c r="AJ997"/>
  <c r="AI997"/>
  <c r="AY997" s="1"/>
  <c r="BW997" s="1"/>
  <c r="AH997"/>
  <c r="AG997"/>
  <c r="AF997"/>
  <c r="AE997"/>
  <c r="AD997"/>
  <c r="AC997"/>
  <c r="AB997"/>
  <c r="AA997"/>
  <c r="Z997"/>
  <c r="Y997"/>
  <c r="X997"/>
  <c r="W997"/>
  <c r="CA997" s="1"/>
  <c r="CC997" s="1"/>
  <c r="U997"/>
  <c r="T997"/>
  <c r="S997"/>
  <c r="R997"/>
  <c r="Q997"/>
  <c r="P997"/>
  <c r="O997"/>
  <c r="N997"/>
  <c r="M997"/>
  <c r="L997"/>
  <c r="K997"/>
  <c r="J997"/>
  <c r="I997"/>
  <c r="AN997" s="1"/>
  <c r="BL997" s="1"/>
  <c r="C997"/>
  <c r="BZ995"/>
  <c r="BY995"/>
  <c r="AL994"/>
  <c r="AK994"/>
  <c r="AJ994"/>
  <c r="AH994"/>
  <c r="AG994"/>
  <c r="AF994"/>
  <c r="AE994"/>
  <c r="AD994"/>
  <c r="AC994"/>
  <c r="AB994"/>
  <c r="AA994"/>
  <c r="Z994"/>
  <c r="Y994"/>
  <c r="X994"/>
  <c r="W994"/>
  <c r="CA994" s="1"/>
  <c r="CC994" s="1"/>
  <c r="U994"/>
  <c r="T994"/>
  <c r="R994"/>
  <c r="P994"/>
  <c r="N994"/>
  <c r="M994"/>
  <c r="L994"/>
  <c r="J994"/>
  <c r="C994"/>
  <c r="BZ989"/>
  <c r="BY989"/>
  <c r="AL988"/>
  <c r="AK988"/>
  <c r="AJ988"/>
  <c r="AI988"/>
  <c r="AY988" s="1"/>
  <c r="BW988" s="1"/>
  <c r="AH988"/>
  <c r="AG988"/>
  <c r="AF988"/>
  <c r="AE988"/>
  <c r="AD988"/>
  <c r="AC988"/>
  <c r="AB988"/>
  <c r="AA988"/>
  <c r="Z988"/>
  <c r="Y988"/>
  <c r="W988"/>
  <c r="CA988" s="1"/>
  <c r="CC988" s="1"/>
  <c r="U988"/>
  <c r="T988"/>
  <c r="S988"/>
  <c r="R988"/>
  <c r="Q988"/>
  <c r="P988"/>
  <c r="O988"/>
  <c r="N988"/>
  <c r="M988"/>
  <c r="L988"/>
  <c r="K988"/>
  <c r="J988"/>
  <c r="I988"/>
  <c r="AN988" s="1"/>
  <c r="BL988" s="1"/>
  <c r="C988"/>
  <c r="BZ985"/>
  <c r="BY985"/>
  <c r="C984"/>
  <c r="BZ982"/>
  <c r="BY982"/>
  <c r="AL615"/>
  <c r="AI615"/>
  <c r="AY615" s="1"/>
  <c r="BW615" s="1"/>
  <c r="AH615"/>
  <c r="AG615"/>
  <c r="AF615"/>
  <c r="AE615"/>
  <c r="AD615"/>
  <c r="AC615"/>
  <c r="AB615"/>
  <c r="AA615"/>
  <c r="Z615"/>
  <c r="Y615"/>
  <c r="W615"/>
  <c r="U615"/>
  <c r="T615"/>
  <c r="S615"/>
  <c r="R615"/>
  <c r="Q615"/>
  <c r="P615"/>
  <c r="O615"/>
  <c r="N615"/>
  <c r="M615"/>
  <c r="L615"/>
  <c r="K615"/>
  <c r="J615"/>
  <c r="I615"/>
  <c r="AN615" s="1"/>
  <c r="BL615" s="1"/>
  <c r="C615"/>
  <c r="X615"/>
  <c r="H615"/>
  <c r="BZ613"/>
  <c r="BY613"/>
  <c r="AL978"/>
  <c r="AI978"/>
  <c r="AY978" s="1"/>
  <c r="BW978" s="1"/>
  <c r="AH978"/>
  <c r="AG978"/>
  <c r="AF978"/>
  <c r="AE978"/>
  <c r="AD978"/>
  <c r="AC978"/>
  <c r="AB978"/>
  <c r="AA978"/>
  <c r="Z978"/>
  <c r="Y978"/>
  <c r="W978"/>
  <c r="U978"/>
  <c r="T978"/>
  <c r="S978"/>
  <c r="R978"/>
  <c r="Q978"/>
  <c r="P978"/>
  <c r="O978"/>
  <c r="N978"/>
  <c r="M978"/>
  <c r="L978"/>
  <c r="K978"/>
  <c r="J978"/>
  <c r="I978"/>
  <c r="AN978" s="1"/>
  <c r="BL978" s="1"/>
  <c r="C978"/>
  <c r="BZ975"/>
  <c r="BY975"/>
  <c r="AL971"/>
  <c r="C971"/>
  <c r="BZ967"/>
  <c r="BY967"/>
  <c r="C958"/>
  <c r="BZ956"/>
  <c r="BY956"/>
  <c r="AL955"/>
  <c r="AI955"/>
  <c r="AY955" s="1"/>
  <c r="BW955" s="1"/>
  <c r="AH955"/>
  <c r="AG955"/>
  <c r="AF955"/>
  <c r="AE955"/>
  <c r="AD955"/>
  <c r="AC955"/>
  <c r="AB955"/>
  <c r="AA955"/>
  <c r="Z955"/>
  <c r="Y955"/>
  <c r="U955"/>
  <c r="T955"/>
  <c r="S955"/>
  <c r="R955"/>
  <c r="Q955"/>
  <c r="P955"/>
  <c r="O955"/>
  <c r="N955"/>
  <c r="M955"/>
  <c r="L955"/>
  <c r="K955"/>
  <c r="J955"/>
  <c r="C955"/>
  <c r="BZ952"/>
  <c r="BY952"/>
  <c r="AL951"/>
  <c r="AI951"/>
  <c r="AY951" s="1"/>
  <c r="BW951" s="1"/>
  <c r="AH951"/>
  <c r="AG951"/>
  <c r="AF951"/>
  <c r="AE951"/>
  <c r="AD951"/>
  <c r="AC951"/>
  <c r="AA951"/>
  <c r="Z951"/>
  <c r="Y951"/>
  <c r="U951"/>
  <c r="T951"/>
  <c r="S951"/>
  <c r="R951"/>
  <c r="Q951"/>
  <c r="P951"/>
  <c r="O951"/>
  <c r="N951"/>
  <c r="K951"/>
  <c r="J951"/>
  <c r="C951"/>
  <c r="AB951"/>
  <c r="AW951" s="1"/>
  <c r="BU951" s="1"/>
  <c r="L951"/>
  <c r="BZ946"/>
  <c r="BY946"/>
  <c r="AL945"/>
  <c r="AK945"/>
  <c r="AI945"/>
  <c r="AY945" s="1"/>
  <c r="BW945" s="1"/>
  <c r="AH945"/>
  <c r="AG945"/>
  <c r="AF945"/>
  <c r="AE945"/>
  <c r="AD945"/>
  <c r="AC945"/>
  <c r="AB945"/>
  <c r="AA945"/>
  <c r="Z945"/>
  <c r="Y945"/>
  <c r="U945"/>
  <c r="T945"/>
  <c r="S945"/>
  <c r="R945"/>
  <c r="Q945"/>
  <c r="P945"/>
  <c r="O945"/>
  <c r="N945"/>
  <c r="M945"/>
  <c r="L945"/>
  <c r="K945"/>
  <c r="J945"/>
  <c r="I945"/>
  <c r="AN945" s="1"/>
  <c r="BL945" s="1"/>
  <c r="C945"/>
  <c r="BZ943"/>
  <c r="BY943"/>
  <c r="AL942"/>
  <c r="C942"/>
  <c r="BZ940"/>
  <c r="BY940"/>
  <c r="AL939"/>
  <c r="U939"/>
  <c r="T939"/>
  <c r="C939"/>
  <c r="BZ935"/>
  <c r="BY935"/>
  <c r="AL934"/>
  <c r="AI934"/>
  <c r="AY934" s="1"/>
  <c r="BW934" s="1"/>
  <c r="AH934"/>
  <c r="AG934"/>
  <c r="AF934"/>
  <c r="AE934"/>
  <c r="AD934"/>
  <c r="AC934"/>
  <c r="AB934"/>
  <c r="AA934"/>
  <c r="Z934"/>
  <c r="Y934"/>
  <c r="U934"/>
  <c r="T934"/>
  <c r="S934"/>
  <c r="R934"/>
  <c r="Q934"/>
  <c r="P934"/>
  <c r="O934"/>
  <c r="N934"/>
  <c r="M934"/>
  <c r="L934"/>
  <c r="K934"/>
  <c r="J934"/>
  <c r="I934"/>
  <c r="AN934" s="1"/>
  <c r="BL934" s="1"/>
  <c r="C934"/>
  <c r="BZ926"/>
  <c r="BY926"/>
  <c r="C925"/>
  <c r="BZ922"/>
  <c r="BY922"/>
  <c r="AL921"/>
  <c r="AK921"/>
  <c r="AJ921"/>
  <c r="AI921"/>
  <c r="AY921" s="1"/>
  <c r="BW921" s="1"/>
  <c r="AH921"/>
  <c r="AG921"/>
  <c r="AF921"/>
  <c r="AE921"/>
  <c r="AD921"/>
  <c r="AC921"/>
  <c r="AB921"/>
  <c r="AA921"/>
  <c r="Z921"/>
  <c r="Y921"/>
  <c r="W921"/>
  <c r="CA921" s="1"/>
  <c r="CC921" s="1"/>
  <c r="U921"/>
  <c r="T921"/>
  <c r="S921"/>
  <c r="R921"/>
  <c r="Q921"/>
  <c r="P921"/>
  <c r="O921"/>
  <c r="N921"/>
  <c r="M921"/>
  <c r="L921"/>
  <c r="K921"/>
  <c r="J921"/>
  <c r="I921"/>
  <c r="AN921" s="1"/>
  <c r="BL921" s="1"/>
  <c r="C921"/>
  <c r="BZ916"/>
  <c r="BY916"/>
  <c r="C908"/>
  <c r="BZ905"/>
  <c r="BY905"/>
  <c r="AL904"/>
  <c r="AI904"/>
  <c r="AY904" s="1"/>
  <c r="BW904" s="1"/>
  <c r="AH904"/>
  <c r="AG904"/>
  <c r="AF904"/>
  <c r="AE904"/>
  <c r="AD904"/>
  <c r="AC904"/>
  <c r="AB904"/>
  <c r="AA904"/>
  <c r="Z904"/>
  <c r="Y904"/>
  <c r="W904"/>
  <c r="U904"/>
  <c r="T904"/>
  <c r="S904"/>
  <c r="R904"/>
  <c r="Q904"/>
  <c r="P904"/>
  <c r="O904"/>
  <c r="N904"/>
  <c r="M904"/>
  <c r="L904"/>
  <c r="K904"/>
  <c r="J904"/>
  <c r="I904"/>
  <c r="AN904" s="1"/>
  <c r="BL904" s="1"/>
  <c r="C904"/>
  <c r="H904"/>
  <c r="BZ902"/>
  <c r="BY902"/>
  <c r="C901"/>
  <c r="BZ898"/>
  <c r="BY898"/>
  <c r="C894"/>
  <c r="BZ892"/>
  <c r="BY892"/>
  <c r="AL891"/>
  <c r="AH891"/>
  <c r="AG891"/>
  <c r="AF891"/>
  <c r="AE891"/>
  <c r="AD891"/>
  <c r="AC891"/>
  <c r="AB891"/>
  <c r="AA891"/>
  <c r="Z891"/>
  <c r="Y891"/>
  <c r="X891"/>
  <c r="W891"/>
  <c r="CA891" s="1"/>
  <c r="CC891" s="1"/>
  <c r="U891"/>
  <c r="T891"/>
  <c r="S891"/>
  <c r="R891"/>
  <c r="Q891"/>
  <c r="P891"/>
  <c r="O891"/>
  <c r="N891"/>
  <c r="L891"/>
  <c r="K891"/>
  <c r="J891"/>
  <c r="I891"/>
  <c r="AN891" s="1"/>
  <c r="BL891" s="1"/>
  <c r="C891"/>
  <c r="BZ882"/>
  <c r="BY882"/>
  <c r="AL881"/>
  <c r="AI881"/>
  <c r="AY881" s="1"/>
  <c r="BW881" s="1"/>
  <c r="AH881"/>
  <c r="AG881"/>
  <c r="AF881"/>
  <c r="AE881"/>
  <c r="AD881"/>
  <c r="AC881"/>
  <c r="AB881"/>
  <c r="AA881"/>
  <c r="Z881"/>
  <c r="Y881"/>
  <c r="U881"/>
  <c r="T881"/>
  <c r="S881"/>
  <c r="R881"/>
  <c r="Q881"/>
  <c r="P881"/>
  <c r="O881"/>
  <c r="N881"/>
  <c r="M881"/>
  <c r="L881"/>
  <c r="K881"/>
  <c r="J881"/>
  <c r="I881"/>
  <c r="AN881" s="1"/>
  <c r="BL881" s="1"/>
  <c r="C881"/>
  <c r="H881"/>
  <c r="BZ879"/>
  <c r="BY879"/>
  <c r="AL878"/>
  <c r="AH878"/>
  <c r="AG878"/>
  <c r="AF878"/>
  <c r="AE878"/>
  <c r="AD878"/>
  <c r="AC878"/>
  <c r="AB878"/>
  <c r="AA878"/>
  <c r="Z878"/>
  <c r="Y878"/>
  <c r="W878"/>
  <c r="CA878" s="1"/>
  <c r="CC878" s="1"/>
  <c r="U878"/>
  <c r="T878"/>
  <c r="R878"/>
  <c r="Q878"/>
  <c r="P878"/>
  <c r="N878"/>
  <c r="L878"/>
  <c r="J878"/>
  <c r="C878"/>
  <c r="AI878"/>
  <c r="AY878" s="1"/>
  <c r="BW878" s="1"/>
  <c r="K878"/>
  <c r="I878"/>
  <c r="AN878" s="1"/>
  <c r="BL878" s="1"/>
  <c r="BZ867"/>
  <c r="BZ865"/>
  <c r="BY865"/>
  <c r="AL864"/>
  <c r="AI864"/>
  <c r="AY864" s="1"/>
  <c r="BW864" s="1"/>
  <c r="AH864"/>
  <c r="AG864"/>
  <c r="AF864"/>
  <c r="AE864"/>
  <c r="AD864"/>
  <c r="AC864"/>
  <c r="AB864"/>
  <c r="AA864"/>
  <c r="Z864"/>
  <c r="Y864"/>
  <c r="W864"/>
  <c r="CA864" s="1"/>
  <c r="CC864" s="1"/>
  <c r="U864"/>
  <c r="T864"/>
  <c r="S864"/>
  <c r="R864"/>
  <c r="Q864"/>
  <c r="P864"/>
  <c r="O864"/>
  <c r="N864"/>
  <c r="M864"/>
  <c r="L864"/>
  <c r="K864"/>
  <c r="J864"/>
  <c r="I864"/>
  <c r="AN864" s="1"/>
  <c r="BL864" s="1"/>
  <c r="BZ860"/>
  <c r="BY860"/>
  <c r="C864"/>
  <c r="AL859"/>
  <c r="AI859"/>
  <c r="AY859" s="1"/>
  <c r="BW859" s="1"/>
  <c r="AH859"/>
  <c r="AG859"/>
  <c r="AF859"/>
  <c r="AE859"/>
  <c r="AD859"/>
  <c r="AC859"/>
  <c r="AA859"/>
  <c r="Z859"/>
  <c r="Y859"/>
  <c r="W859"/>
  <c r="CA859" s="1"/>
  <c r="CC859" s="1"/>
  <c r="T859"/>
  <c r="S859"/>
  <c r="R859"/>
  <c r="Q859"/>
  <c r="P859"/>
  <c r="O859"/>
  <c r="N859"/>
  <c r="M859"/>
  <c r="L859"/>
  <c r="K859"/>
  <c r="J859"/>
  <c r="I859"/>
  <c r="AN859" s="1"/>
  <c r="BL859" s="1"/>
  <c r="C859"/>
  <c r="U859"/>
  <c r="BZ849"/>
  <c r="BY849"/>
  <c r="C839"/>
  <c r="G829"/>
  <c r="CA829" s="1"/>
  <c r="CC829" s="1"/>
  <c r="BZ828"/>
  <c r="BY828"/>
  <c r="AL827"/>
  <c r="AI827"/>
  <c r="AY827" s="1"/>
  <c r="BW827" s="1"/>
  <c r="AH827"/>
  <c r="AG827"/>
  <c r="AF827"/>
  <c r="AE827"/>
  <c r="AD827"/>
  <c r="AC827"/>
  <c r="AB827"/>
  <c r="AA827"/>
  <c r="Z827"/>
  <c r="Y827"/>
  <c r="W827"/>
  <c r="T827"/>
  <c r="S827"/>
  <c r="R827"/>
  <c r="Q827"/>
  <c r="P827"/>
  <c r="O827"/>
  <c r="N827"/>
  <c r="M827"/>
  <c r="L827"/>
  <c r="K827"/>
  <c r="J827"/>
  <c r="I827"/>
  <c r="AN827" s="1"/>
  <c r="BL827" s="1"/>
  <c r="C827"/>
  <c r="X827"/>
  <c r="G812"/>
  <c r="BZ811"/>
  <c r="BY811"/>
  <c r="C810"/>
  <c r="BZ650"/>
  <c r="BY650"/>
  <c r="BZ648"/>
  <c r="BY648"/>
  <c r="AQ891" l="1"/>
  <c r="BO891" s="1"/>
  <c r="AR891"/>
  <c r="BP891" s="1"/>
  <c r="AS891"/>
  <c r="BQ891" s="1"/>
  <c r="AT891"/>
  <c r="BR891" s="1"/>
  <c r="AV891"/>
  <c r="BT891" s="1"/>
  <c r="AW891"/>
  <c r="BU891" s="1"/>
  <c r="AO878"/>
  <c r="BM878" s="1"/>
  <c r="AX859"/>
  <c r="BV859" s="1"/>
  <c r="AO978"/>
  <c r="BM978" s="1"/>
  <c r="AP978"/>
  <c r="BN978" s="1"/>
  <c r="AQ978"/>
  <c r="BO978" s="1"/>
  <c r="AR978"/>
  <c r="BP978" s="1"/>
  <c r="AS978"/>
  <c r="BQ978" s="1"/>
  <c r="AT978"/>
  <c r="BR978" s="1"/>
  <c r="L809" i="13"/>
  <c r="P809" s="1"/>
  <c r="P824" s="1"/>
  <c r="CA812" i="10"/>
  <c r="CC812" s="1"/>
  <c r="AV921"/>
  <c r="BT921" s="1"/>
  <c r="AW921"/>
  <c r="BU921" s="1"/>
  <c r="AX921"/>
  <c r="BV921" s="1"/>
  <c r="AV615"/>
  <c r="BT615" s="1"/>
  <c r="AW615"/>
  <c r="BU615" s="1"/>
  <c r="AX615"/>
  <c r="BV615" s="1"/>
  <c r="AV988"/>
  <c r="BT988" s="1"/>
  <c r="AW988"/>
  <c r="BU988" s="1"/>
  <c r="AX988"/>
  <c r="BV988" s="1"/>
  <c r="AO997"/>
  <c r="BM997" s="1"/>
  <c r="AP997"/>
  <c r="BN997" s="1"/>
  <c r="AQ997"/>
  <c r="BO997" s="1"/>
  <c r="AR997"/>
  <c r="BP997" s="1"/>
  <c r="AS997"/>
  <c r="BQ997" s="1"/>
  <c r="AT997"/>
  <c r="BR997" s="1"/>
  <c r="AV997"/>
  <c r="BT997" s="1"/>
  <c r="AW997"/>
  <c r="BU997" s="1"/>
  <c r="AX997"/>
  <c r="BV997" s="1"/>
  <c r="AO1011"/>
  <c r="BM1011" s="1"/>
  <c r="AP1011"/>
  <c r="BN1011" s="1"/>
  <c r="AR1011"/>
  <c r="BP1011" s="1"/>
  <c r="AT1011"/>
  <c r="BR1011" s="1"/>
  <c r="AV1011"/>
  <c r="BT1011" s="1"/>
  <c r="AW1011"/>
  <c r="BU1011" s="1"/>
  <c r="AX1011"/>
  <c r="BV1011" s="1"/>
  <c r="AO827"/>
  <c r="BM827" s="1"/>
  <c r="AP827"/>
  <c r="BN827" s="1"/>
  <c r="AQ827"/>
  <c r="BO827" s="1"/>
  <c r="AR827"/>
  <c r="BP827" s="1"/>
  <c r="AS827"/>
  <c r="BQ827" s="1"/>
  <c r="AX891"/>
  <c r="BV891" s="1"/>
  <c r="AU827"/>
  <c r="BS827" s="1"/>
  <c r="AU921"/>
  <c r="BS921" s="1"/>
  <c r="AU988"/>
  <c r="BS988" s="1"/>
  <c r="AU997"/>
  <c r="BS997" s="1"/>
  <c r="AU1011"/>
  <c r="BS1011" s="1"/>
  <c r="AV864"/>
  <c r="BT864" s="1"/>
  <c r="AW864"/>
  <c r="BU864" s="1"/>
  <c r="AX864"/>
  <c r="BV864" s="1"/>
  <c r="AR878"/>
  <c r="BP878" s="1"/>
  <c r="AV878"/>
  <c r="BT878" s="1"/>
  <c r="AW878"/>
  <c r="BU878" s="1"/>
  <c r="AX878"/>
  <c r="BV878" s="1"/>
  <c r="AU891"/>
  <c r="BS891" s="1"/>
  <c r="AU615"/>
  <c r="BS615" s="1"/>
  <c r="AV827"/>
  <c r="BT827" s="1"/>
  <c r="AW827"/>
  <c r="BU827" s="1"/>
  <c r="AX827"/>
  <c r="BV827" s="1"/>
  <c r="AO904"/>
  <c r="BM904" s="1"/>
  <c r="AP904"/>
  <c r="BN904" s="1"/>
  <c r="AQ904"/>
  <c r="BO904" s="1"/>
  <c r="AR904"/>
  <c r="BP904" s="1"/>
  <c r="AS904"/>
  <c r="BQ904" s="1"/>
  <c r="AT904"/>
  <c r="BR904" s="1"/>
  <c r="AO934"/>
  <c r="BM934" s="1"/>
  <c r="AP934"/>
  <c r="BN934" s="1"/>
  <c r="AQ934"/>
  <c r="BO934" s="1"/>
  <c r="AR934"/>
  <c r="BP934" s="1"/>
  <c r="AS934"/>
  <c r="BQ934" s="1"/>
  <c r="AT934"/>
  <c r="BR934" s="1"/>
  <c r="AO945"/>
  <c r="BM945" s="1"/>
  <c r="AP945"/>
  <c r="BN945" s="1"/>
  <c r="AQ945"/>
  <c r="BO945" s="1"/>
  <c r="AR945"/>
  <c r="BP945" s="1"/>
  <c r="AS945"/>
  <c r="BQ945" s="1"/>
  <c r="AT945"/>
  <c r="BR945" s="1"/>
  <c r="AV945"/>
  <c r="BT945" s="1"/>
  <c r="AW945"/>
  <c r="BU945" s="1"/>
  <c r="AX945"/>
  <c r="BV945" s="1"/>
  <c r="AO951"/>
  <c r="BM951" s="1"/>
  <c r="AQ951"/>
  <c r="BO951" s="1"/>
  <c r="AR951"/>
  <c r="BP951" s="1"/>
  <c r="AS951"/>
  <c r="BQ951" s="1"/>
  <c r="AT951"/>
  <c r="BR951" s="1"/>
  <c r="AV951"/>
  <c r="BT951" s="1"/>
  <c r="AT994"/>
  <c r="BR994" s="1"/>
  <c r="AT859"/>
  <c r="BR859" s="1"/>
  <c r="AO859"/>
  <c r="BM859" s="1"/>
  <c r="AP859"/>
  <c r="BN859" s="1"/>
  <c r="AQ859"/>
  <c r="BO859" s="1"/>
  <c r="AR859"/>
  <c r="BP859" s="1"/>
  <c r="AS859"/>
  <c r="BQ859" s="1"/>
  <c r="AV859"/>
  <c r="BT859" s="1"/>
  <c r="AO864"/>
  <c r="BM864" s="1"/>
  <c r="AP864"/>
  <c r="BN864" s="1"/>
  <c r="AQ864"/>
  <c r="BO864" s="1"/>
  <c r="AR864"/>
  <c r="BP864" s="1"/>
  <c r="AS864"/>
  <c r="BQ864" s="1"/>
  <c r="AT864"/>
  <c r="BR864" s="1"/>
  <c r="AT878"/>
  <c r="BR878" s="1"/>
  <c r="AO881"/>
  <c r="BM881" s="1"/>
  <c r="AP881"/>
  <c r="BN881" s="1"/>
  <c r="AQ881"/>
  <c r="BO881" s="1"/>
  <c r="AR881"/>
  <c r="BP881" s="1"/>
  <c r="AS881"/>
  <c r="BQ881" s="1"/>
  <c r="AT881"/>
  <c r="BR881" s="1"/>
  <c r="AV881"/>
  <c r="BT881" s="1"/>
  <c r="AW881"/>
  <c r="BU881" s="1"/>
  <c r="AX881"/>
  <c r="BV881" s="1"/>
  <c r="AO891"/>
  <c r="BM891" s="1"/>
  <c r="AV904"/>
  <c r="BT904" s="1"/>
  <c r="AW904"/>
  <c r="BU904" s="1"/>
  <c r="AX904"/>
  <c r="BV904" s="1"/>
  <c r="AO921"/>
  <c r="BM921" s="1"/>
  <c r="AP921"/>
  <c r="BN921" s="1"/>
  <c r="AQ921"/>
  <c r="BO921" s="1"/>
  <c r="AR921"/>
  <c r="BP921" s="1"/>
  <c r="AS921"/>
  <c r="BQ921" s="1"/>
  <c r="AT921"/>
  <c r="BR921" s="1"/>
  <c r="AV934"/>
  <c r="BT934" s="1"/>
  <c r="AW934"/>
  <c r="BU934" s="1"/>
  <c r="AX934"/>
  <c r="BV934" s="1"/>
  <c r="AT939"/>
  <c r="BR939" s="1"/>
  <c r="AX951"/>
  <c r="BV951" s="1"/>
  <c r="AO955"/>
  <c r="BM955" s="1"/>
  <c r="AP955"/>
  <c r="BN955" s="1"/>
  <c r="AQ955"/>
  <c r="BO955" s="1"/>
  <c r="AR955"/>
  <c r="BP955" s="1"/>
  <c r="AS955"/>
  <c r="BQ955" s="1"/>
  <c r="AT955"/>
  <c r="BR955" s="1"/>
  <c r="AV955"/>
  <c r="BT955" s="1"/>
  <c r="AW955"/>
  <c r="BU955" s="1"/>
  <c r="AX955"/>
  <c r="BV955" s="1"/>
  <c r="AV978"/>
  <c r="BT978" s="1"/>
  <c r="AW978"/>
  <c r="BU978" s="1"/>
  <c r="AX978"/>
  <c r="BV978" s="1"/>
  <c r="AO615"/>
  <c r="BM615" s="1"/>
  <c r="AP615"/>
  <c r="BN615" s="1"/>
  <c r="AQ615"/>
  <c r="BO615" s="1"/>
  <c r="AR615"/>
  <c r="BP615" s="1"/>
  <c r="AS615"/>
  <c r="BQ615" s="1"/>
  <c r="AT615"/>
  <c r="BR615" s="1"/>
  <c r="AO988"/>
  <c r="BM988" s="1"/>
  <c r="AP988"/>
  <c r="BN988" s="1"/>
  <c r="AQ988"/>
  <c r="BO988" s="1"/>
  <c r="AR988"/>
  <c r="BP988" s="1"/>
  <c r="AS988"/>
  <c r="BQ988" s="1"/>
  <c r="AT988"/>
  <c r="BR988" s="1"/>
  <c r="AP994"/>
  <c r="BN994" s="1"/>
  <c r="AU994"/>
  <c r="BS994" s="1"/>
  <c r="AV994"/>
  <c r="BT994" s="1"/>
  <c r="AW994"/>
  <c r="BU994" s="1"/>
  <c r="AX994"/>
  <c r="BV994" s="1"/>
  <c r="W649"/>
  <c r="AD649"/>
  <c r="AF649"/>
  <c r="AL649"/>
  <c r="Z649"/>
  <c r="AH649"/>
  <c r="J649"/>
  <c r="L649"/>
  <c r="N649"/>
  <c r="P649"/>
  <c r="R649"/>
  <c r="T649"/>
  <c r="Y649"/>
  <c r="AA649"/>
  <c r="AC649"/>
  <c r="AE649"/>
  <c r="AG649"/>
  <c r="L826" i="13"/>
  <c r="L836" s="1"/>
  <c r="F93" i="11" s="1"/>
  <c r="G839" i="10"/>
  <c r="CA839" s="1"/>
  <c r="CC839" s="1"/>
  <c r="P295" i="13"/>
  <c r="O295"/>
  <c r="O13" s="1"/>
  <c r="CD667" i="10"/>
  <c r="H978"/>
  <c r="G976"/>
  <c r="K994"/>
  <c r="AO994" s="1"/>
  <c r="BM994" s="1"/>
  <c r="Q994"/>
  <c r="AR994" s="1"/>
  <c r="BP994" s="1"/>
  <c r="AI994"/>
  <c r="AY994" s="1"/>
  <c r="BW994" s="1"/>
  <c r="O994"/>
  <c r="AQ994" s="1"/>
  <c r="BO994" s="1"/>
  <c r="S994"/>
  <c r="AS994" s="1"/>
  <c r="BQ994" s="1"/>
  <c r="H997"/>
  <c r="C649"/>
  <c r="H945"/>
  <c r="X859"/>
  <c r="H988"/>
  <c r="H827"/>
  <c r="H859"/>
  <c r="CD866"/>
  <c r="O878"/>
  <c r="AQ878" s="1"/>
  <c r="BO878" s="1"/>
  <c r="X878"/>
  <c r="H934"/>
  <c r="BZ659"/>
  <c r="BZ663"/>
  <c r="BZ667"/>
  <c r="BZ668"/>
  <c r="BZ671"/>
  <c r="BZ672"/>
  <c r="BZ677"/>
  <c r="BZ678"/>
  <c r="BZ835"/>
  <c r="BZ850"/>
  <c r="AB859"/>
  <c r="AW859" s="1"/>
  <c r="BU859" s="1"/>
  <c r="H864"/>
  <c r="CD867"/>
  <c r="BZ870"/>
  <c r="BZ872"/>
  <c r="BZ876"/>
  <c r="BZ877"/>
  <c r="M878"/>
  <c r="AP878" s="1"/>
  <c r="BN878" s="1"/>
  <c r="S878"/>
  <c r="AS878" s="1"/>
  <c r="BQ878" s="1"/>
  <c r="BZ655"/>
  <c r="BZ657"/>
  <c r="BZ661"/>
  <c r="BZ665"/>
  <c r="BZ675"/>
  <c r="BZ680"/>
  <c r="U827"/>
  <c r="AT827" s="1"/>
  <c r="BR827" s="1"/>
  <c r="BZ829"/>
  <c r="BZ874"/>
  <c r="M891"/>
  <c r="AP891" s="1"/>
  <c r="BN891" s="1"/>
  <c r="AJ904"/>
  <c r="X904"/>
  <c r="BY939"/>
  <c r="BZ941"/>
  <c r="BZ942"/>
  <c r="BZ968"/>
  <c r="BY971"/>
  <c r="AJ615"/>
  <c r="H921"/>
  <c r="BZ944"/>
  <c r="BZ945"/>
  <c r="X978"/>
  <c r="BZ986"/>
  <c r="BZ996"/>
  <c r="BZ997"/>
  <c r="CD655"/>
  <c r="CD669"/>
  <c r="CD671"/>
  <c r="CD672"/>
  <c r="BZ673"/>
  <c r="BY673"/>
  <c r="CD677"/>
  <c r="BZ652"/>
  <c r="BZ654"/>
  <c r="BY655"/>
  <c r="BY657"/>
  <c r="BZ658"/>
  <c r="BY659"/>
  <c r="BZ660"/>
  <c r="BY661"/>
  <c r="BZ662"/>
  <c r="BY663"/>
  <c r="BZ664"/>
  <c r="BY665"/>
  <c r="BZ666"/>
  <c r="BY667"/>
  <c r="BY668"/>
  <c r="BZ669"/>
  <c r="BZ670"/>
  <c r="BY671"/>
  <c r="BY672"/>
  <c r="BZ674"/>
  <c r="BY675"/>
  <c r="BZ676"/>
  <c r="BY677"/>
  <c r="BY678"/>
  <c r="BZ679"/>
  <c r="BY680"/>
  <c r="BY652"/>
  <c r="BY654"/>
  <c r="BY658"/>
  <c r="BY660"/>
  <c r="BY662"/>
  <c r="BY664"/>
  <c r="BY666"/>
  <c r="BY669"/>
  <c r="BY670"/>
  <c r="BY674"/>
  <c r="BY676"/>
  <c r="BY679"/>
  <c r="BZ861"/>
  <c r="X864"/>
  <c r="BZ866"/>
  <c r="BY868"/>
  <c r="BZ868"/>
  <c r="CD870"/>
  <c r="AJ878"/>
  <c r="CD876"/>
  <c r="CD917"/>
  <c r="BZ812"/>
  <c r="BY829"/>
  <c r="BY835"/>
  <c r="BZ836"/>
  <c r="BY850"/>
  <c r="BY861"/>
  <c r="BY866"/>
  <c r="BY867"/>
  <c r="BY812"/>
  <c r="BY836"/>
  <c r="BY925"/>
  <c r="BY934"/>
  <c r="BZ939"/>
  <c r="BZ869"/>
  <c r="BY870"/>
  <c r="BY872"/>
  <c r="BZ873"/>
  <c r="BY874"/>
  <c r="BZ186"/>
  <c r="BY876"/>
  <c r="BY877"/>
  <c r="AI891"/>
  <c r="AY891" s="1"/>
  <c r="BW891" s="1"/>
  <c r="BZ903"/>
  <c r="BZ925"/>
  <c r="BZ934"/>
  <c r="BZ917"/>
  <c r="CD928"/>
  <c r="BY869"/>
  <c r="BY873"/>
  <c r="BY186"/>
  <c r="BY903"/>
  <c r="BY917"/>
  <c r="BY945"/>
  <c r="BZ971"/>
  <c r="BZ984"/>
  <c r="BZ927"/>
  <c r="BZ928"/>
  <c r="BZ936"/>
  <c r="BZ938"/>
  <c r="BY941"/>
  <c r="BY944"/>
  <c r="I951"/>
  <c r="AN951" s="1"/>
  <c r="BL951" s="1"/>
  <c r="BY984"/>
  <c r="BZ958"/>
  <c r="BY988"/>
  <c r="BY927"/>
  <c r="BY928"/>
  <c r="BY936"/>
  <c r="BY938"/>
  <c r="BY958"/>
  <c r="BZ988"/>
  <c r="BY968"/>
  <c r="BZ969"/>
  <c r="BZ970"/>
  <c r="BZ983"/>
  <c r="BY986"/>
  <c r="BY969"/>
  <c r="BY970"/>
  <c r="BY983"/>
  <c r="BY994"/>
  <c r="BY996"/>
  <c r="BZ999"/>
  <c r="AI1011"/>
  <c r="AY1011" s="1"/>
  <c r="BW1011" s="1"/>
  <c r="BY999"/>
  <c r="L824" i="13" l="1"/>
  <c r="L973"/>
  <c r="CA976" i="10"/>
  <c r="CC976" s="1"/>
  <c r="AU864"/>
  <c r="BS864" s="1"/>
  <c r="AU978"/>
  <c r="BS978" s="1"/>
  <c r="AU904"/>
  <c r="BS904" s="1"/>
  <c r="AU878"/>
  <c r="BS878" s="1"/>
  <c r="AU859"/>
  <c r="BS859" s="1"/>
  <c r="AV649"/>
  <c r="BT649" s="1"/>
  <c r="AX649"/>
  <c r="BV649" s="1"/>
  <c r="U649"/>
  <c r="AT649" s="1"/>
  <c r="BR649" s="1"/>
  <c r="P826" i="13"/>
  <c r="P836" s="1"/>
  <c r="AB649" i="10"/>
  <c r="AW649" s="1"/>
  <c r="BU649" s="1"/>
  <c r="Q649"/>
  <c r="AR649" s="1"/>
  <c r="BP649" s="1"/>
  <c r="AI649"/>
  <c r="AY649" s="1"/>
  <c r="BW649" s="1"/>
  <c r="K649"/>
  <c r="AO649" s="1"/>
  <c r="BM649" s="1"/>
  <c r="X649"/>
  <c r="P973" i="13"/>
  <c r="F92" i="11"/>
  <c r="BY976" i="10"/>
  <c r="BZ976"/>
  <c r="BY894"/>
  <c r="BZ894"/>
  <c r="AJ978"/>
  <c r="G977"/>
  <c r="BY942"/>
  <c r="BY997"/>
  <c r="G615"/>
  <c r="CA615" s="1"/>
  <c r="CC615" s="1"/>
  <c r="AK864"/>
  <c r="M951"/>
  <c r="AP951" s="1"/>
  <c r="BN951" s="1"/>
  <c r="BY883"/>
  <c r="O1011"/>
  <c r="AQ1011" s="1"/>
  <c r="BO1011" s="1"/>
  <c r="BZ994"/>
  <c r="CD986"/>
  <c r="BZ883"/>
  <c r="AK891"/>
  <c r="AK904"/>
  <c r="AK878"/>
  <c r="BZ871"/>
  <c r="CD812"/>
  <c r="CD868"/>
  <c r="BY653"/>
  <c r="BY871"/>
  <c r="S1011"/>
  <c r="AS1011" s="1"/>
  <c r="BQ1011" s="1"/>
  <c r="CD969"/>
  <c r="I994"/>
  <c r="AN994" s="1"/>
  <c r="BL994" s="1"/>
  <c r="H994"/>
  <c r="AK615"/>
  <c r="BZ614"/>
  <c r="AK978"/>
  <c r="CD936"/>
  <c r="CD927"/>
  <c r="BY921"/>
  <c r="BY901"/>
  <c r="AK827"/>
  <c r="AK859"/>
  <c r="AJ827"/>
  <c r="AJ864"/>
  <c r="BY651"/>
  <c r="BZ921"/>
  <c r="G904"/>
  <c r="CA904" s="1"/>
  <c r="CC904" s="1"/>
  <c r="H878"/>
  <c r="BZ901"/>
  <c r="AJ859"/>
  <c r="X165"/>
  <c r="Y165"/>
  <c r="Z165"/>
  <c r="AA165"/>
  <c r="AB165"/>
  <c r="AC165"/>
  <c r="AD165"/>
  <c r="AE165"/>
  <c r="AF165"/>
  <c r="AG165"/>
  <c r="AH165"/>
  <c r="AI165"/>
  <c r="AJ165"/>
  <c r="AK165"/>
  <c r="W165"/>
  <c r="I165"/>
  <c r="J165"/>
  <c r="K165"/>
  <c r="L165"/>
  <c r="M165"/>
  <c r="N165"/>
  <c r="O165"/>
  <c r="P165"/>
  <c r="Q165"/>
  <c r="R165"/>
  <c r="S165"/>
  <c r="T165"/>
  <c r="U165"/>
  <c r="BY139"/>
  <c r="BZ139"/>
  <c r="L974" i="13" l="1"/>
  <c r="P974" s="1"/>
  <c r="CA977" i="10"/>
  <c r="CC977" s="1"/>
  <c r="AU649"/>
  <c r="BS649" s="1"/>
  <c r="AT165"/>
  <c r="BR165" s="1"/>
  <c r="AR165"/>
  <c r="BP165" s="1"/>
  <c r="AP165"/>
  <c r="BN165" s="1"/>
  <c r="AY165"/>
  <c r="BW165" s="1"/>
  <c r="AX165"/>
  <c r="BV165" s="1"/>
  <c r="AW165"/>
  <c r="BU165" s="1"/>
  <c r="AV165"/>
  <c r="BT165" s="1"/>
  <c r="AU165"/>
  <c r="BS165" s="1"/>
  <c r="AS165"/>
  <c r="BQ165" s="1"/>
  <c r="AQ165"/>
  <c r="BO165" s="1"/>
  <c r="AO165"/>
  <c r="BM165" s="1"/>
  <c r="AN165"/>
  <c r="BL165" s="1"/>
  <c r="O649"/>
  <c r="AQ649" s="1"/>
  <c r="BO649" s="1"/>
  <c r="S649"/>
  <c r="AS649" s="1"/>
  <c r="BQ649" s="1"/>
  <c r="M649"/>
  <c r="AP649" s="1"/>
  <c r="BN649" s="1"/>
  <c r="P975" i="13"/>
  <c r="BY977" i="10"/>
  <c r="BZ977"/>
  <c r="CD976"/>
  <c r="G978"/>
  <c r="CA978" s="1"/>
  <c r="CC978" s="1"/>
  <c r="BY614"/>
  <c r="BY615"/>
  <c r="BZ834"/>
  <c r="BZ651"/>
  <c r="BZ615"/>
  <c r="AJ891"/>
  <c r="AK951"/>
  <c r="AJ951"/>
  <c r="BY904"/>
  <c r="BY864"/>
  <c r="G827"/>
  <c r="CA827" s="1"/>
  <c r="CC827" s="1"/>
  <c r="BZ881"/>
  <c r="H1011"/>
  <c r="CD614"/>
  <c r="BY681"/>
  <c r="BZ904"/>
  <c r="BZ653"/>
  <c r="BY834"/>
  <c r="BZ681"/>
  <c r="L975" i="13" l="1"/>
  <c r="F121" i="11" s="1"/>
  <c r="BY978" i="10"/>
  <c r="BZ978"/>
  <c r="BZ859"/>
  <c r="BZ827"/>
  <c r="AK1011"/>
  <c r="AJ1011"/>
  <c r="BZ839"/>
  <c r="BZ891"/>
  <c r="BY827"/>
  <c r="BY891"/>
  <c r="BY859"/>
  <c r="BZ656"/>
  <c r="BY878"/>
  <c r="BY881"/>
  <c r="BZ864"/>
  <c r="BZ878"/>
  <c r="BY839"/>
  <c r="BY656" l="1"/>
  <c r="BY947"/>
  <c r="BZ947"/>
  <c r="BZ1011"/>
  <c r="BZ810" l="1"/>
  <c r="BY810"/>
  <c r="BZ951"/>
  <c r="BY951"/>
  <c r="BY1011"/>
  <c r="BY333" l="1"/>
  <c r="BZ333"/>
  <c r="BY458"/>
  <c r="BZ458"/>
  <c r="BY468"/>
  <c r="BZ468"/>
  <c r="BY478"/>
  <c r="BZ478"/>
  <c r="BY547"/>
  <c r="BZ547"/>
  <c r="Y467" l="1"/>
  <c r="Z467"/>
  <c r="AA467"/>
  <c r="AC467"/>
  <c r="AD467"/>
  <c r="AE467"/>
  <c r="AF467"/>
  <c r="AG467"/>
  <c r="AH467"/>
  <c r="AI467"/>
  <c r="AY467" s="1"/>
  <c r="BW467" s="1"/>
  <c r="AL467"/>
  <c r="W467"/>
  <c r="CA467" s="1"/>
  <c r="CC467" s="1"/>
  <c r="T467"/>
  <c r="I467"/>
  <c r="AN467" s="1"/>
  <c r="BL467" s="1"/>
  <c r="J467"/>
  <c r="K467"/>
  <c r="L467"/>
  <c r="M467"/>
  <c r="O467"/>
  <c r="AQ467" s="1"/>
  <c r="BO467" s="1"/>
  <c r="P467"/>
  <c r="Q467"/>
  <c r="R467"/>
  <c r="S467"/>
  <c r="J505"/>
  <c r="L505"/>
  <c r="N505"/>
  <c r="P505"/>
  <c r="Q505"/>
  <c r="R505"/>
  <c r="T505"/>
  <c r="U505"/>
  <c r="W505"/>
  <c r="Y505"/>
  <c r="Z505"/>
  <c r="AA505"/>
  <c r="AB505"/>
  <c r="AC505"/>
  <c r="AD505"/>
  <c r="AE505"/>
  <c r="AF505"/>
  <c r="AG505"/>
  <c r="AH505"/>
  <c r="AL505"/>
  <c r="AX505" l="1"/>
  <c r="BV505" s="1"/>
  <c r="AW505"/>
  <c r="BU505" s="1"/>
  <c r="AV505"/>
  <c r="BT505" s="1"/>
  <c r="AR505"/>
  <c r="BP505" s="1"/>
  <c r="AP467"/>
  <c r="BN467" s="1"/>
  <c r="AO467"/>
  <c r="BM467" s="1"/>
  <c r="AV467"/>
  <c r="BT467" s="1"/>
  <c r="AT505"/>
  <c r="BR505" s="1"/>
  <c r="AS467"/>
  <c r="BQ467" s="1"/>
  <c r="AR467"/>
  <c r="BP467" s="1"/>
  <c r="AX467"/>
  <c r="BV467" s="1"/>
  <c r="U467"/>
  <c r="AT467" s="1"/>
  <c r="BR467" s="1"/>
  <c r="BZ336" l="1"/>
  <c r="BY470"/>
  <c r="BY336"/>
  <c r="BZ470"/>
  <c r="BZ334" l="1"/>
  <c r="BY334"/>
  <c r="AI505" l="1"/>
  <c r="AY505" s="1"/>
  <c r="BW505" s="1"/>
  <c r="I505" l="1"/>
  <c r="AN505" s="1"/>
  <c r="BL505" s="1"/>
  <c r="X505"/>
  <c r="S505"/>
  <c r="AS505" s="1"/>
  <c r="BQ505" s="1"/>
  <c r="X467"/>
  <c r="AB467"/>
  <c r="AW467" s="1"/>
  <c r="BU467" s="1"/>
  <c r="K505"/>
  <c r="AO505" s="1"/>
  <c r="BM505" s="1"/>
  <c r="O505"/>
  <c r="AQ505" s="1"/>
  <c r="BO505" s="1"/>
  <c r="M505"/>
  <c r="AP505" s="1"/>
  <c r="BN505" s="1"/>
  <c r="AU467" l="1"/>
  <c r="BS467" s="1"/>
  <c r="AU505"/>
  <c r="BS505" s="1"/>
  <c r="AK467"/>
  <c r="AJ467"/>
  <c r="AJ505"/>
  <c r="AK505"/>
  <c r="C138" l="1"/>
  <c r="C150"/>
  <c r="C160"/>
  <c r="C165"/>
  <c r="C170"/>
  <c r="C193"/>
  <c r="C198"/>
  <c r="C223"/>
  <c r="C246"/>
  <c r="C247" s="1"/>
  <c r="C269"/>
  <c r="C272"/>
  <c r="C306"/>
  <c r="C330"/>
  <c r="C457"/>
  <c r="C467"/>
  <c r="C473"/>
  <c r="C482"/>
  <c r="C505"/>
  <c r="C552"/>
  <c r="C332" l="1"/>
  <c r="C228"/>
  <c r="C15" s="1"/>
  <c r="C13" l="1"/>
  <c r="BZ151" l="1"/>
  <c r="BZ161"/>
  <c r="BZ166"/>
  <c r="BZ184"/>
  <c r="BZ194"/>
  <c r="BZ222"/>
  <c r="BZ244"/>
  <c r="BZ266"/>
  <c r="BZ270"/>
  <c r="BZ304"/>
  <c r="BZ321"/>
  <c r="BZ331"/>
  <c r="BY151"/>
  <c r="BY161"/>
  <c r="BY166"/>
  <c r="BY184"/>
  <c r="BY194"/>
  <c r="BY222"/>
  <c r="BY244"/>
  <c r="BY266"/>
  <c r="BY270"/>
  <c r="BY304"/>
  <c r="BY321"/>
  <c r="BY331"/>
  <c r="I552" l="1"/>
  <c r="AN552" s="1"/>
  <c r="BL552" s="1"/>
  <c r="J552"/>
  <c r="K552"/>
  <c r="L552"/>
  <c r="M552"/>
  <c r="N552"/>
  <c r="O552"/>
  <c r="P552"/>
  <c r="Q552"/>
  <c r="R552"/>
  <c r="S552"/>
  <c r="T552"/>
  <c r="U552"/>
  <c r="W552"/>
  <c r="Y552"/>
  <c r="Z552"/>
  <c r="AA552"/>
  <c r="AB552"/>
  <c r="AC552"/>
  <c r="AD552"/>
  <c r="AE552"/>
  <c r="AF552"/>
  <c r="AG552"/>
  <c r="AH552"/>
  <c r="AI552"/>
  <c r="AY552" s="1"/>
  <c r="BW552" s="1"/>
  <c r="AL552"/>
  <c r="H551"/>
  <c r="G551" s="1"/>
  <c r="H550"/>
  <c r="G550" s="1"/>
  <c r="H549"/>
  <c r="G549" s="1"/>
  <c r="H548"/>
  <c r="G548" s="1"/>
  <c r="I482"/>
  <c r="AN482" s="1"/>
  <c r="BL482" s="1"/>
  <c r="J482"/>
  <c r="K482"/>
  <c r="L482"/>
  <c r="M482"/>
  <c r="N482"/>
  <c r="O482"/>
  <c r="P482"/>
  <c r="Q482"/>
  <c r="R482"/>
  <c r="S482"/>
  <c r="T482"/>
  <c r="U482"/>
  <c r="W482"/>
  <c r="Y482"/>
  <c r="Z482"/>
  <c r="AA482"/>
  <c r="AB482"/>
  <c r="AC482"/>
  <c r="AD482"/>
  <c r="AE482"/>
  <c r="AF482"/>
  <c r="AG482"/>
  <c r="AH482"/>
  <c r="AI482"/>
  <c r="AY482" s="1"/>
  <c r="BW482" s="1"/>
  <c r="AL482"/>
  <c r="H498"/>
  <c r="G498" s="1"/>
  <c r="H499"/>
  <c r="G499" s="1"/>
  <c r="H497"/>
  <c r="G497" s="1"/>
  <c r="H496"/>
  <c r="H481"/>
  <c r="G481" s="1"/>
  <c r="H479"/>
  <c r="I473"/>
  <c r="AN473" s="1"/>
  <c r="BL473" s="1"/>
  <c r="J473"/>
  <c r="J332" s="1"/>
  <c r="K473"/>
  <c r="L473"/>
  <c r="L332" s="1"/>
  <c r="M473"/>
  <c r="N473"/>
  <c r="N332" s="1"/>
  <c r="O473"/>
  <c r="P473"/>
  <c r="P332" s="1"/>
  <c r="Q473"/>
  <c r="R473"/>
  <c r="R332" s="1"/>
  <c r="S473"/>
  <c r="T473"/>
  <c r="T332" s="1"/>
  <c r="U473"/>
  <c r="W473"/>
  <c r="Y473"/>
  <c r="Y332" s="1"/>
  <c r="Z473"/>
  <c r="AA473"/>
  <c r="AA332" s="1"/>
  <c r="AB473"/>
  <c r="AC473"/>
  <c r="AC332" s="1"/>
  <c r="AD473"/>
  <c r="AD332" s="1"/>
  <c r="AE473"/>
  <c r="AE332" s="1"/>
  <c r="AF473"/>
  <c r="AF332" s="1"/>
  <c r="AG473"/>
  <c r="AG332" s="1"/>
  <c r="AH473"/>
  <c r="AI473"/>
  <c r="AY473" s="1"/>
  <c r="BW473" s="1"/>
  <c r="AL473"/>
  <c r="AL332" s="1"/>
  <c r="O306"/>
  <c r="H322"/>
  <c r="H330" s="1"/>
  <c r="I306"/>
  <c r="AN306" s="1"/>
  <c r="BL306" s="1"/>
  <c r="J306"/>
  <c r="K306"/>
  <c r="L306"/>
  <c r="M306"/>
  <c r="N306"/>
  <c r="P306"/>
  <c r="Q306"/>
  <c r="R306"/>
  <c r="S306"/>
  <c r="T306"/>
  <c r="U306"/>
  <c r="W306"/>
  <c r="Y306"/>
  <c r="Z306"/>
  <c r="AA306"/>
  <c r="AB306"/>
  <c r="AC306"/>
  <c r="AD306"/>
  <c r="AE306"/>
  <c r="AF306"/>
  <c r="AG306"/>
  <c r="AH306"/>
  <c r="AI306"/>
  <c r="AY306" s="1"/>
  <c r="BW306" s="1"/>
  <c r="AL306"/>
  <c r="AK306"/>
  <c r="AJ306"/>
  <c r="H305"/>
  <c r="G305" s="1"/>
  <c r="AV473" l="1"/>
  <c r="BT473" s="1"/>
  <c r="L478" i="13"/>
  <c r="P478" s="1"/>
  <c r="CA481" i="10"/>
  <c r="CC481" s="1"/>
  <c r="L494" i="13"/>
  <c r="P494" s="1"/>
  <c r="CA497" i="10"/>
  <c r="CC497" s="1"/>
  <c r="L495" i="13"/>
  <c r="P495" s="1"/>
  <c r="CA498" i="10"/>
  <c r="CC498" s="1"/>
  <c r="L546" i="13"/>
  <c r="P546" s="1"/>
  <c r="CA549" i="10"/>
  <c r="CC549" s="1"/>
  <c r="L548" i="13"/>
  <c r="P548" s="1"/>
  <c r="CA551" i="10"/>
  <c r="CC551" s="1"/>
  <c r="L303" i="13"/>
  <c r="P303" s="1"/>
  <c r="P304" s="1"/>
  <c r="CA305" i="10"/>
  <c r="CC305" s="1"/>
  <c r="W332"/>
  <c r="CA473"/>
  <c r="CC473" s="1"/>
  <c r="L496" i="13"/>
  <c r="P496" s="1"/>
  <c r="CA499" i="10"/>
  <c r="CC499" s="1"/>
  <c r="L545" i="13"/>
  <c r="P545" s="1"/>
  <c r="CA548" i="10"/>
  <c r="CC548" s="1"/>
  <c r="L547" i="13"/>
  <c r="P547" s="1"/>
  <c r="CA550" i="10"/>
  <c r="CC550" s="1"/>
  <c r="AX306"/>
  <c r="BV306" s="1"/>
  <c r="AW306"/>
  <c r="BU306" s="1"/>
  <c r="AV306"/>
  <c r="BT306" s="1"/>
  <c r="AP306"/>
  <c r="BN306" s="1"/>
  <c r="AO306"/>
  <c r="BM306" s="1"/>
  <c r="AT473"/>
  <c r="BR473" s="1"/>
  <c r="AS473"/>
  <c r="BQ473" s="1"/>
  <c r="AR473"/>
  <c r="BP473" s="1"/>
  <c r="AQ473"/>
  <c r="BO473" s="1"/>
  <c r="AP473"/>
  <c r="BN473" s="1"/>
  <c r="AO473"/>
  <c r="BM473" s="1"/>
  <c r="AT482"/>
  <c r="BR482" s="1"/>
  <c r="AS482"/>
  <c r="BQ482" s="1"/>
  <c r="AR482"/>
  <c r="BP482" s="1"/>
  <c r="AQ482"/>
  <c r="BO482" s="1"/>
  <c r="AP482"/>
  <c r="BN482" s="1"/>
  <c r="AO482"/>
  <c r="BM482" s="1"/>
  <c r="AT552"/>
  <c r="BR552" s="1"/>
  <c r="AS552"/>
  <c r="BQ552" s="1"/>
  <c r="AR552"/>
  <c r="BP552" s="1"/>
  <c r="AQ552"/>
  <c r="BO552" s="1"/>
  <c r="AP552"/>
  <c r="BN552" s="1"/>
  <c r="AO552"/>
  <c r="BM552" s="1"/>
  <c r="AQ306"/>
  <c r="BO306" s="1"/>
  <c r="AT306"/>
  <c r="BR306" s="1"/>
  <c r="AS306"/>
  <c r="BQ306" s="1"/>
  <c r="AR306"/>
  <c r="BP306" s="1"/>
  <c r="AX473"/>
  <c r="BV473" s="1"/>
  <c r="AW473"/>
  <c r="BU473" s="1"/>
  <c r="AX482"/>
  <c r="BV482" s="1"/>
  <c r="AW482"/>
  <c r="BU482" s="1"/>
  <c r="AV482"/>
  <c r="BT482" s="1"/>
  <c r="AX552"/>
  <c r="BV552" s="1"/>
  <c r="AW552"/>
  <c r="BU552" s="1"/>
  <c r="AV552"/>
  <c r="BT552" s="1"/>
  <c r="AI332"/>
  <c r="AY332" s="1"/>
  <c r="BW332" s="1"/>
  <c r="U332"/>
  <c r="AT332" s="1"/>
  <c r="BR332" s="1"/>
  <c r="S332"/>
  <c r="AS332" s="1"/>
  <c r="BQ332" s="1"/>
  <c r="Q332"/>
  <c r="AR332" s="1"/>
  <c r="BP332" s="1"/>
  <c r="O332"/>
  <c r="AQ332" s="1"/>
  <c r="BO332" s="1"/>
  <c r="M332"/>
  <c r="AP332" s="1"/>
  <c r="BN332" s="1"/>
  <c r="K332"/>
  <c r="AO332" s="1"/>
  <c r="BM332" s="1"/>
  <c r="I332"/>
  <c r="AN332" s="1"/>
  <c r="BL332" s="1"/>
  <c r="AH332"/>
  <c r="AX332" s="1"/>
  <c r="BV332" s="1"/>
  <c r="AB332"/>
  <c r="AW332" s="1"/>
  <c r="BU332" s="1"/>
  <c r="Z332"/>
  <c r="AV332" s="1"/>
  <c r="BT332" s="1"/>
  <c r="L304" i="13"/>
  <c r="F43" i="11" s="1"/>
  <c r="G552" i="10"/>
  <c r="CA552" s="1"/>
  <c r="CC552" s="1"/>
  <c r="G496"/>
  <c r="CA496" s="1"/>
  <c r="CC496" s="1"/>
  <c r="H505"/>
  <c r="G322"/>
  <c r="BZ498"/>
  <c r="BY498"/>
  <c r="BY550"/>
  <c r="BZ550"/>
  <c r="BZ497"/>
  <c r="BY497"/>
  <c r="BY548"/>
  <c r="BZ548"/>
  <c r="BY499"/>
  <c r="BZ499"/>
  <c r="BY549"/>
  <c r="BZ549"/>
  <c r="BZ551"/>
  <c r="BY551"/>
  <c r="H482"/>
  <c r="G479"/>
  <c r="BZ481"/>
  <c r="BY481"/>
  <c r="BZ471"/>
  <c r="BY471"/>
  <c r="BZ469"/>
  <c r="BY469"/>
  <c r="BZ472"/>
  <c r="BY472"/>
  <c r="BZ459"/>
  <c r="BY459"/>
  <c r="BY337"/>
  <c r="BZ337"/>
  <c r="BY338"/>
  <c r="BZ338"/>
  <c r="BY335"/>
  <c r="BZ335"/>
  <c r="H467"/>
  <c r="BZ305"/>
  <c r="AK482"/>
  <c r="AK552"/>
  <c r="AJ552"/>
  <c r="G306"/>
  <c r="CA306" s="1"/>
  <c r="CC306" s="1"/>
  <c r="BY305"/>
  <c r="AJ482"/>
  <c r="H306"/>
  <c r="X552"/>
  <c r="X306"/>
  <c r="X482"/>
  <c r="H552"/>
  <c r="X473"/>
  <c r="H473"/>
  <c r="H267"/>
  <c r="I247"/>
  <c r="AN247" s="1"/>
  <c r="BL247" s="1"/>
  <c r="J247"/>
  <c r="K247"/>
  <c r="L247"/>
  <c r="M247"/>
  <c r="N247"/>
  <c r="O247"/>
  <c r="P247"/>
  <c r="Q247"/>
  <c r="R247"/>
  <c r="S247"/>
  <c r="T247"/>
  <c r="U247"/>
  <c r="Y247"/>
  <c r="Z247"/>
  <c r="AA247"/>
  <c r="AB247"/>
  <c r="AC247"/>
  <c r="AD247"/>
  <c r="AE247"/>
  <c r="AF247"/>
  <c r="AG247"/>
  <c r="AH247"/>
  <c r="AI247"/>
  <c r="AY247" s="1"/>
  <c r="BW247" s="1"/>
  <c r="AL247"/>
  <c r="H246"/>
  <c r="AK247"/>
  <c r="AJ247"/>
  <c r="H245"/>
  <c r="G245" s="1"/>
  <c r="G226"/>
  <c r="H224"/>
  <c r="G224" s="1"/>
  <c r="H223"/>
  <c r="J193"/>
  <c r="L193"/>
  <c r="N193"/>
  <c r="P193"/>
  <c r="Q193"/>
  <c r="R193"/>
  <c r="T193"/>
  <c r="U193"/>
  <c r="Y193"/>
  <c r="AA193"/>
  <c r="AB193"/>
  <c r="AC193"/>
  <c r="AD193"/>
  <c r="AE193"/>
  <c r="AF193"/>
  <c r="AG193"/>
  <c r="AH193"/>
  <c r="AL193"/>
  <c r="I170"/>
  <c r="AN170" s="1"/>
  <c r="BL170" s="1"/>
  <c r="J170"/>
  <c r="K170"/>
  <c r="L170"/>
  <c r="L15" s="1"/>
  <c r="M170"/>
  <c r="N170"/>
  <c r="O170"/>
  <c r="P170"/>
  <c r="P15" s="1"/>
  <c r="Q170"/>
  <c r="R170"/>
  <c r="R15" s="1"/>
  <c r="S170"/>
  <c r="T170"/>
  <c r="U170"/>
  <c r="W170"/>
  <c r="W15" s="1"/>
  <c r="Y170"/>
  <c r="Z170"/>
  <c r="AA170"/>
  <c r="AB170"/>
  <c r="AC170"/>
  <c r="AD170"/>
  <c r="AE170"/>
  <c r="AF170"/>
  <c r="AG170"/>
  <c r="AH170"/>
  <c r="AI170"/>
  <c r="AL170"/>
  <c r="H169"/>
  <c r="H168"/>
  <c r="AK170"/>
  <c r="AJ170"/>
  <c r="H167"/>
  <c r="AL165"/>
  <c r="P549" i="13" l="1"/>
  <c r="L549"/>
  <c r="F67" i="11" s="1"/>
  <c r="L222" i="13"/>
  <c r="P222" s="1"/>
  <c r="CA224" i="10"/>
  <c r="CC224" s="1"/>
  <c r="L243" i="13"/>
  <c r="CA245" i="10"/>
  <c r="CC245" s="1"/>
  <c r="L224" i="13"/>
  <c r="P224" s="1"/>
  <c r="CA226" i="10"/>
  <c r="CC226" s="1"/>
  <c r="L476" i="13"/>
  <c r="P476" s="1"/>
  <c r="P479" s="1"/>
  <c r="CA479" i="10"/>
  <c r="CC479" s="1"/>
  <c r="G330"/>
  <c r="CA330" s="1"/>
  <c r="CC330" s="1"/>
  <c r="CA322"/>
  <c r="CC322" s="1"/>
  <c r="AU306"/>
  <c r="BS306" s="1"/>
  <c r="AU473"/>
  <c r="BS473" s="1"/>
  <c r="AU482"/>
  <c r="BS482" s="1"/>
  <c r="AU552"/>
  <c r="BS552" s="1"/>
  <c r="AG15"/>
  <c r="AE15"/>
  <c r="AC15"/>
  <c r="AA15"/>
  <c r="Y15"/>
  <c r="AL15"/>
  <c r="AF15"/>
  <c r="AD15"/>
  <c r="T15"/>
  <c r="N15"/>
  <c r="AX193"/>
  <c r="BV193" s="1"/>
  <c r="AW193"/>
  <c r="BU193" s="1"/>
  <c r="AR193"/>
  <c r="BP193" s="1"/>
  <c r="AX247"/>
  <c r="BV247" s="1"/>
  <c r="AW247"/>
  <c r="BU247" s="1"/>
  <c r="AV247"/>
  <c r="BT247" s="1"/>
  <c r="AT247"/>
  <c r="BR247" s="1"/>
  <c r="AS247"/>
  <c r="BQ247" s="1"/>
  <c r="AR247"/>
  <c r="BP247" s="1"/>
  <c r="AQ247"/>
  <c r="BO247" s="1"/>
  <c r="AP247"/>
  <c r="BN247" s="1"/>
  <c r="AO247"/>
  <c r="BM247" s="1"/>
  <c r="AX170"/>
  <c r="BV170" s="1"/>
  <c r="AH15"/>
  <c r="AW170"/>
  <c r="BU170" s="1"/>
  <c r="AB15"/>
  <c r="AV170"/>
  <c r="BT170" s="1"/>
  <c r="J15"/>
  <c r="AT193"/>
  <c r="BR193" s="1"/>
  <c r="AY170"/>
  <c r="BW170" s="1"/>
  <c r="AT170"/>
  <c r="BR170" s="1"/>
  <c r="U15"/>
  <c r="AS170"/>
  <c r="BQ170" s="1"/>
  <c r="AR170"/>
  <c r="BP170" s="1"/>
  <c r="Q15"/>
  <c r="AR15" s="1"/>
  <c r="BP15" s="1"/>
  <c r="AQ170"/>
  <c r="BO170" s="1"/>
  <c r="AP170"/>
  <c r="BN170" s="1"/>
  <c r="AO170"/>
  <c r="BM170" s="1"/>
  <c r="H228"/>
  <c r="X332"/>
  <c r="H332"/>
  <c r="G267"/>
  <c r="CA267" s="1"/>
  <c r="CC267" s="1"/>
  <c r="H269"/>
  <c r="BZ322"/>
  <c r="G223"/>
  <c r="L320" i="13"/>
  <c r="L328" s="1"/>
  <c r="BZ496" i="10"/>
  <c r="L493" i="13"/>
  <c r="P243"/>
  <c r="F35" i="11"/>
  <c r="L479" i="13"/>
  <c r="BY322" i="10"/>
  <c r="BY496"/>
  <c r="G482"/>
  <c r="CA482" s="1"/>
  <c r="CC482" s="1"/>
  <c r="G505"/>
  <c r="CA505" s="1"/>
  <c r="CC505" s="1"/>
  <c r="BZ552"/>
  <c r="BY552"/>
  <c r="CD551"/>
  <c r="CD498"/>
  <c r="CD548"/>
  <c r="CD497"/>
  <c r="BY479"/>
  <c r="BZ479"/>
  <c r="BZ467"/>
  <c r="BY467"/>
  <c r="CD459"/>
  <c r="CD338"/>
  <c r="H165"/>
  <c r="AK473"/>
  <c r="AJ473"/>
  <c r="H193"/>
  <c r="BZ192"/>
  <c r="BY192"/>
  <c r="BY306"/>
  <c r="BY162"/>
  <c r="BZ162"/>
  <c r="BY245"/>
  <c r="BZ245"/>
  <c r="BZ306"/>
  <c r="G168"/>
  <c r="G246"/>
  <c r="G167"/>
  <c r="G169"/>
  <c r="H247"/>
  <c r="H170"/>
  <c r="X170"/>
  <c r="M193"/>
  <c r="AP193" s="1"/>
  <c r="BN193" s="1"/>
  <c r="S193"/>
  <c r="AS193" s="1"/>
  <c r="BQ193" s="1"/>
  <c r="X247"/>
  <c r="X193"/>
  <c r="AI193"/>
  <c r="AY193" s="1"/>
  <c r="BW193" s="1"/>
  <c r="K193"/>
  <c r="AO193" s="1"/>
  <c r="BM193" s="1"/>
  <c r="O193"/>
  <c r="AQ193" s="1"/>
  <c r="BO193" s="1"/>
  <c r="I193"/>
  <c r="Z193"/>
  <c r="AV193" s="1"/>
  <c r="BT193" s="1"/>
  <c r="AX15" l="1"/>
  <c r="BV15" s="1"/>
  <c r="L244" i="13"/>
  <c r="P244" s="1"/>
  <c r="P245" s="1"/>
  <c r="CA246" i="10"/>
  <c r="CC246" s="1"/>
  <c r="L165" i="13"/>
  <c r="P165" s="1"/>
  <c r="CA167" i="10"/>
  <c r="CC167" s="1"/>
  <c r="L166" i="13"/>
  <c r="P166" s="1"/>
  <c r="CA168" i="10"/>
  <c r="CC168" s="1"/>
  <c r="G228"/>
  <c r="CA228" s="1"/>
  <c r="CC228" s="1"/>
  <c r="CA223"/>
  <c r="CC223" s="1"/>
  <c r="L167" i="13"/>
  <c r="P167" s="1"/>
  <c r="CA169" i="10"/>
  <c r="CC169" s="1"/>
  <c r="AU193"/>
  <c r="BS193" s="1"/>
  <c r="AU247"/>
  <c r="BS247" s="1"/>
  <c r="AU332"/>
  <c r="BS332" s="1"/>
  <c r="AU170"/>
  <c r="BS170" s="1"/>
  <c r="X15"/>
  <c r="K15"/>
  <c r="AO15" s="1"/>
  <c r="BM15" s="1"/>
  <c r="M15"/>
  <c r="O15"/>
  <c r="AQ15" s="1"/>
  <c r="BO15" s="1"/>
  <c r="S15"/>
  <c r="AS15" s="1"/>
  <c r="BQ15" s="1"/>
  <c r="AI15"/>
  <c r="AY15" s="1"/>
  <c r="BW15" s="1"/>
  <c r="Z15"/>
  <c r="AN193"/>
  <c r="BL193" s="1"/>
  <c r="I15"/>
  <c r="AN15" s="1"/>
  <c r="BL15" s="1"/>
  <c r="H15"/>
  <c r="AW15"/>
  <c r="BU15" s="1"/>
  <c r="BZ267"/>
  <c r="AP15"/>
  <c r="BN15" s="1"/>
  <c r="AT15"/>
  <c r="BR15" s="1"/>
  <c r="AV15"/>
  <c r="BT15" s="1"/>
  <c r="BY267"/>
  <c r="AJ332"/>
  <c r="G332"/>
  <c r="CA332" s="1"/>
  <c r="CC332" s="1"/>
  <c r="AK332"/>
  <c r="L265" i="13"/>
  <c r="G269" i="10"/>
  <c r="CA269" s="1"/>
  <c r="CC269" s="1"/>
  <c r="F20" i="11"/>
  <c r="L221" i="13"/>
  <c r="L226" s="1"/>
  <c r="F54" i="11"/>
  <c r="L245" i="13"/>
  <c r="F30" i="11" s="1"/>
  <c r="P493" i="13"/>
  <c r="P502" s="1"/>
  <c r="P330" s="1"/>
  <c r="L502"/>
  <c r="F57" i="11" s="1"/>
  <c r="P320" i="13"/>
  <c r="P328" s="1"/>
  <c r="CD496" i="10"/>
  <c r="G247"/>
  <c r="CA247" s="1"/>
  <c r="CC247" s="1"/>
  <c r="BZ482"/>
  <c r="BY482"/>
  <c r="G165"/>
  <c r="CA165" s="1"/>
  <c r="CC165" s="1"/>
  <c r="G170"/>
  <c r="CA170" s="1"/>
  <c r="CC170" s="1"/>
  <c r="BY140"/>
  <c r="BZ140"/>
  <c r="BY272"/>
  <c r="BZ224"/>
  <c r="BZ167"/>
  <c r="BZ163"/>
  <c r="BZ246"/>
  <c r="BZ226"/>
  <c r="BZ169"/>
  <c r="BZ153"/>
  <c r="BZ223"/>
  <c r="BZ185"/>
  <c r="BZ168"/>
  <c r="BZ152"/>
  <c r="BY330"/>
  <c r="BZ330"/>
  <c r="BZ272"/>
  <c r="BY169"/>
  <c r="BY153"/>
  <c r="BY223"/>
  <c r="BY185"/>
  <c r="BY168"/>
  <c r="BY152"/>
  <c r="BY224"/>
  <c r="BY167"/>
  <c r="BY163"/>
  <c r="BY246"/>
  <c r="BY226"/>
  <c r="AJ193"/>
  <c r="AJ15" s="1"/>
  <c r="AK193"/>
  <c r="P168" i="13" l="1"/>
  <c r="L168"/>
  <c r="AU15" i="10"/>
  <c r="BS15" s="1"/>
  <c r="BY269"/>
  <c r="BZ269"/>
  <c r="L330" i="13"/>
  <c r="L267"/>
  <c r="F34" i="11" s="1"/>
  <c r="P265" i="13"/>
  <c r="P267" s="1"/>
  <c r="F48" i="11"/>
  <c r="P221" i="13"/>
  <c r="P226" s="1"/>
  <c r="F26" i="11"/>
  <c r="F16"/>
  <c r="BZ165" i="10"/>
  <c r="BY198"/>
  <c r="BZ473"/>
  <c r="BY473"/>
  <c r="BY165"/>
  <c r="BY193"/>
  <c r="BZ193"/>
  <c r="BZ198"/>
  <c r="BY228"/>
  <c r="BY150"/>
  <c r="BZ228"/>
  <c r="BZ150"/>
  <c r="BY170"/>
  <c r="BZ170"/>
  <c r="BY247"/>
  <c r="BZ247"/>
  <c r="BY457" l="1"/>
  <c r="BZ457"/>
  <c r="BZ505"/>
  <c r="BY505"/>
  <c r="BY332" l="1"/>
  <c r="BZ332"/>
  <c r="R13" l="1"/>
  <c r="Q13"/>
  <c r="N13"/>
  <c r="O13"/>
  <c r="J13"/>
  <c r="M13"/>
  <c r="L13"/>
  <c r="T13"/>
  <c r="P13" l="1"/>
  <c r="K13"/>
  <c r="S13"/>
  <c r="U13"/>
  <c r="W13"/>
  <c r="Z13"/>
  <c r="AF13"/>
  <c r="AG13"/>
  <c r="AD13"/>
  <c r="AE13"/>
  <c r="AH13"/>
  <c r="Y13"/>
  <c r="AC13"/>
  <c r="AA13"/>
  <c r="AI13" l="1"/>
  <c r="X13"/>
  <c r="AB13"/>
  <c r="AL13"/>
  <c r="C63" i="11"/>
  <c r="C49" s="1"/>
  <c r="C10" s="1"/>
  <c r="D63"/>
  <c r="D49" s="1"/>
  <c r="F63"/>
  <c r="N952" i="13"/>
  <c r="N646" s="1"/>
  <c r="K952"/>
  <c r="K646" s="1"/>
  <c r="Q952"/>
  <c r="Q646" s="1"/>
  <c r="O952"/>
  <c r="O646" s="1"/>
  <c r="R952"/>
  <c r="J952"/>
  <c r="J646" s="1"/>
  <c r="M952"/>
  <c r="M646" l="1"/>
  <c r="M11" s="1"/>
  <c r="R646"/>
  <c r="R11" s="1"/>
  <c r="F49" i="11"/>
  <c r="J11" i="13"/>
  <c r="O11"/>
  <c r="K11"/>
  <c r="Q11"/>
  <c r="N11"/>
  <c r="I954" i="10"/>
  <c r="AN954" s="1"/>
  <c r="BL954" s="1"/>
  <c r="D115" i="11"/>
  <c r="H954" i="10" l="1"/>
  <c r="H955" s="1"/>
  <c r="H649" s="1"/>
  <c r="H13" s="1"/>
  <c r="D90" i="11"/>
  <c r="D10" s="1"/>
  <c r="I955" i="10"/>
  <c r="AN955" s="1"/>
  <c r="BL955" s="1"/>
  <c r="AK954" l="1"/>
  <c r="AK955" s="1"/>
  <c r="AK649" s="1"/>
  <c r="AJ954"/>
  <c r="AJ955" s="1"/>
  <c r="AJ649" s="1"/>
  <c r="AJ13" s="1"/>
  <c r="I649"/>
  <c r="AN649" s="1"/>
  <c r="BL649" s="1"/>
  <c r="I13" l="1"/>
  <c r="G954"/>
  <c r="L951" i="13" l="1"/>
  <c r="L952" s="1"/>
  <c r="L646" s="1"/>
  <c r="CA954" i="10"/>
  <c r="CC954" s="1"/>
  <c r="G955"/>
  <c r="P951" i="13" l="1"/>
  <c r="P952" s="1"/>
  <c r="P646" s="1"/>
  <c r="G649" i="10"/>
  <c r="CA649" s="1"/>
  <c r="CC649" s="1"/>
  <c r="CA955"/>
  <c r="CC955" s="1"/>
  <c r="BZ955"/>
  <c r="BY955"/>
  <c r="F115" i="11"/>
  <c r="F90" s="1"/>
  <c r="BZ649" i="10" l="1"/>
  <c r="BY649"/>
  <c r="AK15"/>
  <c r="AK13" s="1"/>
  <c r="G15" l="1"/>
  <c r="L38" i="13"/>
  <c r="L136" s="1"/>
  <c r="G13" i="10" l="1"/>
  <c r="CA15"/>
  <c r="CC15" s="1"/>
  <c r="P38" i="13"/>
  <c r="P136" l="1"/>
  <c r="P13" s="1"/>
  <c r="P11" s="1"/>
  <c r="F12" i="11"/>
  <c r="F11" s="1"/>
  <c r="F10" s="1"/>
  <c r="L13" i="13"/>
  <c r="L11" s="1"/>
</calcChain>
</file>

<file path=xl/sharedStrings.xml><?xml version="1.0" encoding="utf-8"?>
<sst xmlns="http://schemas.openxmlformats.org/spreadsheetml/2006/main" count="6681" uniqueCount="1021">
  <si>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</si>
  <si>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</si>
  <si>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</si>
  <si>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</si>
  <si>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</si>
  <si>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</si>
  <si>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</si>
  <si>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</si>
  <si>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</si>
  <si>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</si>
  <si>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</si>
  <si>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</si>
  <si>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</si>
  <si>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</si>
  <si>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</si>
  <si>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</si>
  <si>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</si>
  <si>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</si>
  <si>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</si>
  <si>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</si>
  <si>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</si>
  <si>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</si>
  <si>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</si>
  <si>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</si>
  <si>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</si>
  <si>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</si>
  <si>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</si>
  <si>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</si>
  <si>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</si>
  <si>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</si>
  <si>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</si>
  <si>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</si>
  <si>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</si>
  <si>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</si>
  <si>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</si>
  <si>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деревянные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</si>
  <si>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</si>
  <si>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</si>
  <si>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</si>
  <si>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Муниципальное образование  городской  округ " город Стародуб"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</si>
  <si>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</si>
  <si>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</si>
  <si>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</si>
  <si>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</si>
  <si>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</si>
  <si>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</si>
  <si>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</si>
  <si>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</si>
  <si>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</si>
  <si>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</si>
  <si>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</si>
  <si>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</si>
  <si>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</si>
  <si>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</si>
  <si>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</si>
  <si>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</si>
  <si>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</si>
  <si>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</si>
  <si>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</si>
  <si>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</si>
  <si>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</si>
  <si>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</si>
  <si>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</si>
  <si>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</si>
  <si>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</si>
  <si>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</si>
  <si>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</si>
  <si>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</si>
  <si>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</si>
  <si>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Итого по муниципальному образованию "Жуковский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</si>
  <si>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</si>
  <si>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</si>
  <si>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</si>
  <si>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</si>
  <si>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</si>
  <si>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</si>
  <si>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</si>
  <si>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</si>
  <si>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</si>
  <si>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</si>
  <si>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</si>
  <si>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</si>
  <si>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</si>
  <si>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</si>
  <si>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</si>
  <si>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</si>
  <si>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</si>
  <si>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</si>
  <si>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</si>
  <si>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"Меленское сельское поселение" Стародубского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</si>
  <si>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</si>
  <si>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</si>
  <si>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</si>
  <si>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</si>
  <si>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</si>
  <si>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</si>
  <si>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</si>
  <si>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</si>
  <si>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бревно (брус)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</si>
  <si>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</si>
  <si>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</si>
  <si>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</si>
  <si>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</si>
  <si>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Муниципальное образование "Мглинское городское поселение" Мглинского района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</si>
  <si>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</si>
  <si>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</si>
  <si>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</si>
  <si>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</si>
  <si>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Муниципальное образование   "Жуковское городское поселение" Жуковского муниципального района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</si>
  <si>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</si>
  <si>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</si>
  <si>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</si>
  <si>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</si>
  <si>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</si>
  <si>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</si>
  <si>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</si>
  <si>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</si>
  <si>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</si>
  <si>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</si>
  <si>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</si>
  <si>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</si>
  <si>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Молодой Гвардии, д. 88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</si>
  <si>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</si>
  <si>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</si>
  <si>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</si>
  <si>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</si>
  <si>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</si>
  <si>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</si>
  <si>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</si>
  <si>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</si>
  <si>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</si>
  <si>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</si>
  <si>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</si>
  <si>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</si>
  <si>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</si>
  <si>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</si>
  <si>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</si>
  <si>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</si>
  <si>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</si>
  <si>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</si>
  <si>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</si>
  <si>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</si>
  <si>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</si>
  <si>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</si>
  <si>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</si>
  <si>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</si>
  <si>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</si>
  <si>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</si>
  <si>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</si>
  <si>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</si>
  <si>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</si>
  <si>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</si>
  <si>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</si>
  <si>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</si>
  <si>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</si>
  <si>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</si>
  <si>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</si>
  <si>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</si>
  <si>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</si>
  <si>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</si>
  <si>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</si>
  <si>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</si>
  <si>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Сравнение предельной и удельной стоимостей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</si>
  <si>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</si>
  <si>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</si>
  <si>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</si>
  <si>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</si>
  <si>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</si>
  <si>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</si>
  <si>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</si>
  <si>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</si>
  <si>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</si>
  <si>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</si>
  <si>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</si>
  <si>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</si>
  <si>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</si>
  <si>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</si>
  <si>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 муниципальному образованию "Суземское городское поселение" Суземского муниципального района</t>
  </si>
  <si>
    <t>Муниципальное образование   "Жуковский муниципальный район"</t>
  </si>
  <si>
    <t>г. Брянск, ул. Металлургов, д. 37</t>
  </si>
  <si>
    <t>г. Стародуб, ул. Калинина, д. 19</t>
  </si>
  <si>
    <t xml:space="preserve">Итого по Брянской области 2020 - 2022 гг </t>
  </si>
  <si>
    <t>Итого по Брянской области 2020 год</t>
  </si>
  <si>
    <t>2020 год</t>
  </si>
  <si>
    <t>г. Брянск, пер Металлистов, д. 20</t>
  </si>
  <si>
    <t>г. Брянск, ул 2-я Мичурина, д. 27</t>
  </si>
  <si>
    <t>г. Брянск, ул Богдана Хмельницкого, д. 4</t>
  </si>
  <si>
    <t>г. Брянск, ул Димитрова, д. 41</t>
  </si>
  <si>
    <t>г. Брянск, ул Дружбы, д. 28</t>
  </si>
  <si>
    <t>г. Брянск, ул Камозина, д. 18</t>
  </si>
  <si>
    <t>г. Брянск, ул Литейная, д. 21/128</t>
  </si>
  <si>
    <t>г. Брянск, ул Медведева, д. 2</t>
  </si>
  <si>
    <t>г. Брянск, ул Ново-Советская, д. 99</t>
  </si>
  <si>
    <t>г. Брянск, ул Новозыбковская, д. 16</t>
  </si>
  <si>
    <t>г. Брянск, ул Пушкина, д. 13</t>
  </si>
  <si>
    <t>г. Брянск, ул Ромашина, д. 34/1</t>
  </si>
  <si>
    <t>г. Брянск, ул Ульянова, д. 131</t>
  </si>
  <si>
    <t>г. Брянск, ул Ульянова, д. 133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</si>
  <si>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</si>
  <si>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</si>
  <si>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</si>
  <si>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</si>
  <si>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</si>
  <si>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</si>
  <si>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16</t>
  </si>
  <si>
    <t>г. Новозыбков, ул Голодеда, д. 20</t>
  </si>
  <si>
    <t>г. Новозыбков, ул Интернациональная, д. 68</t>
  </si>
  <si>
    <t>г. Новозыбков, ул Кубановская, д. 4/2</t>
  </si>
  <si>
    <t>г. Новозыбков, ул Ломоносова, д. 16</t>
  </si>
  <si>
    <t>г. Новозыбков, ул Мичурина, д. 8</t>
  </si>
  <si>
    <t>г. Новозыбков, ул Мичурина, д. 60</t>
  </si>
  <si>
    <t>г. Новозыбков, ул Новая, д. 11А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</si>
  <si>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</si>
  <si>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</si>
  <si>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</si>
  <si>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Евсеевская, д. 25</t>
  </si>
  <si>
    <t>г. Стародуб, ул. Красных Партизан, д. 65</t>
  </si>
  <si>
    <t>г. Стародуб, ул. Урицкого, д. 23</t>
  </si>
  <si>
    <t>г. Сельцо, пер. Свердлова, д. 8</t>
  </si>
  <si>
    <t>г. Сельцо, ул. Мейпариани, д. 15А</t>
  </si>
  <si>
    <t>г. Сельцо, ул. Мейпариани, д. 18</t>
  </si>
  <si>
    <t>с. Глинищево, ул. Клубная, д. 6</t>
  </si>
  <si>
    <t>с. Глинищево, ул. Садовая, д. 31</t>
  </si>
  <si>
    <t>с. Глинищево, ул. Школьная, д. 4</t>
  </si>
  <si>
    <t>с. Толмачево, ул. Трудовая, д. 4</t>
  </si>
  <si>
    <t>п. Выгоничи, ул. 9 Мая, д. 11</t>
  </si>
  <si>
    <t>г. Жуковка, пер. Мальцева, д. 3</t>
  </si>
  <si>
    <t>г. Жуковка, ул. Карла Либкнехта, д. 2</t>
  </si>
  <si>
    <t>г. Жуковка, ул. Карла Маркса, д. 84</t>
  </si>
  <si>
    <t>г. Жуковка, ул. Некрасова, д. 35</t>
  </si>
  <si>
    <t>пгт. Климово, ул. Полевая, д. 43</t>
  </si>
  <si>
    <t>пгт. Климово, ул. Полевая, д. 51</t>
  </si>
  <si>
    <t>г. Мглин, пер. 2-й Первомайский, д. 2</t>
  </si>
  <si>
    <t>п. Навля, пер. Дмитрия Емлютина, д. 3</t>
  </si>
  <si>
    <t>г. Севск, ул. Маяковского, д. 6</t>
  </si>
  <si>
    <t>п. Косицы, ул. Мира, д. 7</t>
  </si>
  <si>
    <t>с. Меленск, ул. Комсомольская, д. 11</t>
  </si>
  <si>
    <t>п. Суземка, ул. Лермонтова, д. 4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</si>
  <si>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</si>
  <si>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</si>
  <si>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</si>
  <si>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</si>
  <si>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10/25</t>
  </si>
  <si>
    <t>г. Брянск, пр-кт. Московский, д. 18Б</t>
  </si>
  <si>
    <t>г. Брянск, пр-кт. Московский, д. 20А</t>
  </si>
  <si>
    <t>г. Брянск, пр-кт. Московский, д. 152, 3-5п.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</si>
  <si>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</si>
  <si>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</si>
  <si>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</si>
  <si>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</si>
  <si>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</si>
  <si>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</si>
  <si>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</si>
  <si>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</si>
  <si>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</si>
  <si>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</si>
  <si>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</si>
  <si>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</si>
  <si>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</si>
  <si>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</si>
  <si>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</si>
  <si>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</si>
  <si>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</si>
  <si>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104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</si>
  <si>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</si>
  <si>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</si>
  <si>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</si>
  <si>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</si>
  <si>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</si>
  <si>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</si>
  <si>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</si>
  <si>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</si>
  <si>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</si>
  <si>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</si>
  <si>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</si>
  <si>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</si>
  <si>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Новые Дарковичи, д. 7</t>
  </si>
  <si>
    <t>п. Новые Дарковичи, д. 11</t>
  </si>
  <si>
    <t>п. Пальцо, пер. Ленина, д. 5</t>
  </si>
  <si>
    <t>п. Путевка, ул. Садовая, д. 27</t>
  </si>
  <si>
    <t>п. Свень, ул. Советская, д. 1</t>
  </si>
  <si>
    <t>п. Свень, ул. Советская, д. 2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</si>
  <si>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</si>
  <si>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</si>
  <si>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</si>
  <si>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</si>
  <si>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</si>
  <si>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</si>
  <si>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</si>
  <si>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</si>
  <si>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</si>
  <si>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</si>
  <si>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</si>
  <si>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п. Косицы, ул. Мира, д. 4</t>
  </si>
  <si>
    <t>пгт. Белая Березка, ул. Ленина, д. 26</t>
  </si>
  <si>
    <t>2022 год</t>
  </si>
  <si>
    <t>Итого по Брянской области 2022 год</t>
  </si>
  <si>
    <t>г. Брянск, пер. Уральский, д. 8</t>
  </si>
  <si>
    <t>г. Брянск, пр-кт. Ленина, д. 10</t>
  </si>
  <si>
    <t>г. Брянск, пр-кт. Московский, д. 114</t>
  </si>
  <si>
    <t>г. Брянск, пр-кт. Московский, д. 116</t>
  </si>
  <si>
    <t>г. Брянск, пр-кт Станке Димитрова, д. 2Б</t>
  </si>
  <si>
    <t>г. Брянск, пр-кт. Станке Димитрова, д. 61</t>
  </si>
  <si>
    <t>г. Брянск, проезд. 2-й Карьерный, д. 39</t>
  </si>
  <si>
    <t>г. Брянск, ул. 3 Интернационала, д. 4</t>
  </si>
  <si>
    <t>г. Брянск, ул. 3 Интернационала, д. 33</t>
  </si>
  <si>
    <t>г. Брянск, ул. 50-й Армии, д. 7</t>
  </si>
  <si>
    <t>г. Брянск, ул. 7-я Линия, д. 4</t>
  </si>
  <si>
    <t>г. Брянск, ул. 7-я Линия, д. 8</t>
  </si>
  <si>
    <t>г. Брянск, ул. Абашева, д. 5</t>
  </si>
  <si>
    <t>г. Брянск, ул. Авиационная, д. 16</t>
  </si>
  <si>
    <t>г. Брянск, ул. Авиационная, д. 18</t>
  </si>
  <si>
    <t>г. Брянск, ул. Авиационная, д. 20</t>
  </si>
  <si>
    <t>г. Брянск, ул. Авиационная, д. 26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</si>
  <si>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</si>
  <si>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</si>
  <si>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</si>
  <si>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5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</si>
  <si>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</si>
  <si>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</si>
  <si>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</si>
  <si>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</si>
  <si>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</si>
  <si>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</si>
  <si>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</si>
  <si>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</si>
  <si>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</si>
  <si>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40</t>
  </si>
  <si>
    <t>г. Брянск, ул. Белорусская, д. 42</t>
  </si>
  <si>
    <t>г. Брянск, ул. Белорусская, д. 52</t>
  </si>
  <si>
    <t>г. Брянск, ул. Брянского Фронта, д. 6</t>
  </si>
  <si>
    <t>г. Брянск, ул. Брянского Фронта, д. 12/1</t>
  </si>
  <si>
    <t>г. Брянск, ул. Брянского Фронта, д. 14/1</t>
  </si>
  <si>
    <t>г. Брянск, ул. Брянского Фронта, д. 20/1</t>
  </si>
  <si>
    <t>г. Брянск, ул. Брянской Пролетарской Дивизии, д. 3</t>
  </si>
  <si>
    <t>г. Брянск, ул. Брянской Пролетарской Дивизии, д. 3А</t>
  </si>
  <si>
    <t>г. Брянск, ул. Брянской Пролетарской Дивизии, д. 9</t>
  </si>
  <si>
    <t>г. Брянск, ул. Брянской Пролетарской Дивизии, д. 11</t>
  </si>
  <si>
    <t>г. Брянск, ул. Брянской Пролетарской Дивизии, д. 24</t>
  </si>
  <si>
    <t>г. Брянск, ул. Брянской Пролетарской Дивизии, д. 26</t>
  </si>
  <si>
    <t>г. Брянск, ул. Брянской Пролетарской Дивизии, д. 32</t>
  </si>
  <si>
    <t>г. Брянск, ул. Брянской Пролетарской Дивизии, д. 34</t>
  </si>
  <si>
    <t>г. Брянск, ул. Бузинова, д. 3</t>
  </si>
  <si>
    <t>г. Брянск, ул. Бурова, д. 2А</t>
  </si>
  <si>
    <t>г. Брянск, ул. Вали Сафроновой, д. 66А</t>
  </si>
  <si>
    <t>г. Брянск, ул. Вокзальная, д. 12А</t>
  </si>
  <si>
    <t>г. Брянск, ул. Вокзальная, д. 37</t>
  </si>
  <si>
    <t>г. Брянск, ул. Вокзальная, д. 148</t>
  </si>
  <si>
    <t>г. Брянск, ул. Вокзальная (Брянск-Восточный), д. 5</t>
  </si>
  <si>
    <t>г. Брянск, ул. Володарского, д. 11</t>
  </si>
  <si>
    <t>г. Брянск, ул. Володарского, д. 48</t>
  </si>
  <si>
    <t>г. Брянск, ул. Володарского, д. 72</t>
  </si>
  <si>
    <t>г. Брянск, ул. Володарского, д. 74</t>
  </si>
  <si>
    <t>г. Брянск, ул. Вяземского, д. 2А</t>
  </si>
  <si>
    <t>г. Брянск, ул. Вяземского, д. 19</t>
  </si>
  <si>
    <t>г. Брянск, ул. Гвардейская, д. 2</t>
  </si>
  <si>
    <t>г. Брянск, ул. Гвардейская, д. 5А</t>
  </si>
  <si>
    <t>г. Брянск, ул. Гоголя, д. 10</t>
  </si>
  <si>
    <t>г. Брянск, ул. Гоголя, д. 11</t>
  </si>
  <si>
    <t>г. Брянск, ул. Гоголя, д. 12</t>
  </si>
  <si>
    <t>г. Брянск, ул. Гоголя, д. 13</t>
  </si>
  <si>
    <t>г. Брянск, ул. Гоголя, д. 14</t>
  </si>
  <si>
    <t>г. Брянск, ул. Гоголя, д. 15</t>
  </si>
  <si>
    <t>г. Брянск, ул. Гоголя, д. 16</t>
  </si>
  <si>
    <t>г. Брянск, ул. Гоголя, д. 17</t>
  </si>
  <si>
    <t>г. Брянск, ул. Гоголя, д. 18</t>
  </si>
  <si>
    <t>г. Брянск, ул. Горбатова, д. 1</t>
  </si>
  <si>
    <t>г. Брянск, ул. Горбатова, д. 1А</t>
  </si>
  <si>
    <t>г. Брянск, ул. Горбатова, д. 3</t>
  </si>
  <si>
    <t>г. Брянск, ул. Горбатова, д. 6</t>
  </si>
  <si>
    <t>г. Брянск, ул. Горбатова, д. 7</t>
  </si>
  <si>
    <t>г. Брянск, ул. Горького, д. 6</t>
  </si>
  <si>
    <t>г. Брянск, ул. Горького, д. 30</t>
  </si>
  <si>
    <t>г. Брянск, ул. Горького, д. 38</t>
  </si>
  <si>
    <t>г. Брянск, ул. Грибоедова, д. 5А</t>
  </si>
  <si>
    <t>г. Брянск, ул. Грибоедова, д. 25</t>
  </si>
  <si>
    <t>г. Брянск, ул. Дзержинского, д. 7А</t>
  </si>
  <si>
    <t>г. Брянск, ул. Дзержинского, д. 30</t>
  </si>
  <si>
    <t>г. Брянск, ул. Дзержинского, д. 40</t>
  </si>
  <si>
    <t>г. Брянск, ул. Дзержинского, д. 48</t>
  </si>
  <si>
    <t>г. Брянск, ул. Димитрова, д. 33</t>
  </si>
  <si>
    <t>г. Брянск, ул. Димитрова, д. 65</t>
  </si>
  <si>
    <t>г. Брянск, ул. Димитрова, д. 118</t>
  </si>
  <si>
    <t>г. Брянск, ул. Димитрова, д. 120</t>
  </si>
  <si>
    <t>г. Брянск, ул. Докучаева, д. 11</t>
  </si>
  <si>
    <t>г. Брянск, ул. Докучаева, д. 13</t>
  </si>
  <si>
    <t>г. Брянск, ул. Докучаева, д. 17</t>
  </si>
  <si>
    <t>г. Брянск, ул. Донбасская, д. 24</t>
  </si>
  <si>
    <t>г. Брянск, ул. Донбасская, д. 28А</t>
  </si>
  <si>
    <t>г. Брянск, ул. Достоевского, д. 4А</t>
  </si>
  <si>
    <t>г. Брянск, ул. Дружбы, д. 4</t>
  </si>
  <si>
    <t>г. Брянск, ул. Дружбы, д. 7</t>
  </si>
  <si>
    <t>г. Брянск, ул. Дружбы, д. 10</t>
  </si>
  <si>
    <t>г. Брянск, ул. Дружбы, д. 12</t>
  </si>
  <si>
    <t>г. Брянск, ул. Дружбы, д. 14</t>
  </si>
  <si>
    <t>г. Брянск, ул. Дружбы, д. 20</t>
  </si>
  <si>
    <t>г. Брянск, ул. Дружбы, д. 24</t>
  </si>
  <si>
    <t>г. Брянск, ул. Дуки, д. 6</t>
  </si>
  <si>
    <t>г. Брянск, ул. Дуки, д. 7</t>
  </si>
  <si>
    <t>г. Брянск, ул. Дуки, д. 9</t>
  </si>
  <si>
    <t>г. Брянск, ул. Дуки, д. 11</t>
  </si>
  <si>
    <t>г. Брянск, ул. Дуки, д. 35</t>
  </si>
  <si>
    <t>г. Брянск, ул. Дятьковская, д. 138</t>
  </si>
  <si>
    <t>г. Брянск, ул. Емлютина, д. 37</t>
  </si>
  <si>
    <t>г. Брянск, ул. Емлютина, д. 41</t>
  </si>
  <si>
    <t>г. Брянск, ул. Емлютина, д. 43</t>
  </si>
  <si>
    <t>г. Брянск, ул. Ермакова, д. 19</t>
  </si>
  <si>
    <t>г. Брянск, ул. Ермакова, д. 34</t>
  </si>
  <si>
    <t>г. Брянск, ул. Есенина, д. 2</t>
  </si>
  <si>
    <t>г. Брянск, ул. Есенина, д. 4</t>
  </si>
  <si>
    <t>г. Брянск, ул. Есенина, д. 8</t>
  </si>
  <si>
    <t>г. Брянск, ул. Есенина, д. 12</t>
  </si>
  <si>
    <t>г. Брянск, ул. Есенина, д. 14</t>
  </si>
  <si>
    <t>г. Брянск, ул. Есенина, д. 16</t>
  </si>
  <si>
    <t>г. Брянск, ул. Есенина, д. 18</t>
  </si>
  <si>
    <t>г. Брянск, ул. Жилстроя, д. 2А</t>
  </si>
  <si>
    <t>г. Брянск, ул. Институтская, д. 8</t>
  </si>
  <si>
    <t>г. Брянск, ул. Институтская, д. 18</t>
  </si>
  <si>
    <t>г. Брянск, ул. Калинина, д. 35</t>
  </si>
  <si>
    <t>г. Брянск, ул. Камозина, д. 16</t>
  </si>
  <si>
    <t>г. Брянск, ул. Камозина, д. 32</t>
  </si>
  <si>
    <t>г. Брянск, ул. Камозина, д. 38</t>
  </si>
  <si>
    <t>г. Брянск, ул. Камозина, д. 45</t>
  </si>
  <si>
    <t>г. Брянск, ул. Карла Либкнехта, д. 3</t>
  </si>
  <si>
    <t>г. Брянск, ул. Киевская, д. 36</t>
  </si>
  <si>
    <t>г. Брянск, ул. Киевская, д. 44</t>
  </si>
  <si>
    <t>г. Брянск, ул. Клинцовская, д. 40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</si>
  <si>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</si>
  <si>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</si>
  <si>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</si>
  <si>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</si>
  <si>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</si>
  <si>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6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</si>
  <si>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</si>
  <si>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</si>
  <si>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</si>
  <si>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</si>
  <si>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</si>
  <si>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</si>
  <si>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</si>
  <si>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</si>
  <si>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29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</si>
  <si>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</si>
  <si>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</si>
  <si>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</si>
  <si>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</si>
  <si>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</si>
  <si>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</si>
  <si>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</si>
  <si>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</si>
  <si>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</si>
  <si>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</si>
  <si>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</si>
  <si>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</si>
  <si>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</si>
  <si>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</si>
  <si>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17А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</si>
  <si>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</si>
  <si>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</si>
  <si>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</si>
  <si>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</si>
  <si>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</si>
  <si>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</si>
  <si>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</si>
  <si>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</si>
  <si>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67</t>
  </si>
  <si>
    <t>г. Брянск, ул. Красноармейская, д. 99</t>
  </si>
  <si>
    <t>г. Брянск, ул. Красноармейская, д. 144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</si>
  <si>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</si>
  <si>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</si>
  <si>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</si>
  <si>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</si>
  <si>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</si>
  <si>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</si>
  <si>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</si>
  <si>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</si>
  <si>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</si>
  <si>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</si>
  <si>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</si>
  <si>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</si>
  <si>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</si>
  <si>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</si>
  <si>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</si>
  <si>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27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</si>
  <si>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</si>
  <si>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</si>
  <si>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</si>
  <si>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</si>
  <si>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</si>
  <si>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</si>
  <si>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</si>
  <si>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</si>
  <si>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</si>
  <si>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</si>
  <si>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</si>
  <si>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</si>
  <si>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Лермонтова, д. 5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</si>
  <si>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</si>
  <si>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</si>
  <si>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</si>
  <si>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</si>
  <si>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</si>
  <si>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</si>
  <si>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</si>
  <si>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</si>
  <si>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</si>
  <si>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</si>
  <si>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</si>
  <si>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</si>
  <si>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</si>
  <si>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</si>
  <si>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</si>
  <si>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Литейная, д. 72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</si>
  <si>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</si>
  <si>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</si>
  <si>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</si>
  <si>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</si>
  <si>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</si>
  <si>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</si>
  <si>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</si>
  <si>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</si>
  <si>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</si>
  <si>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</si>
  <si>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</si>
  <si>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</si>
  <si>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</si>
  <si>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</si>
  <si>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</si>
  <si>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</si>
  <si>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</si>
  <si>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Менжинского, д. 25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</si>
  <si>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</si>
  <si>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</si>
  <si>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</si>
  <si>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</si>
  <si>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</si>
  <si>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</si>
  <si>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</si>
  <si>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</si>
  <si>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</si>
  <si>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</si>
  <si>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</si>
  <si>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</si>
  <si>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</si>
  <si>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</si>
  <si>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</si>
  <si>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</si>
  <si>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</si>
  <si>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</si>
  <si>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</si>
  <si>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Молодой Гвардии, д. 85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</si>
  <si>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</si>
  <si>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</si>
  <si>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</si>
  <si>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</si>
  <si>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</si>
  <si>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</si>
  <si>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</si>
  <si>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</si>
  <si>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</si>
  <si>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</si>
  <si>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</si>
  <si>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</si>
  <si>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9</t>
  </si>
  <si>
    <t>г. Брянск, ул. Никитина, д. 9А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</si>
  <si>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</si>
  <si>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</si>
  <si>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</si>
  <si>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</si>
  <si>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</si>
  <si>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</si>
  <si>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</si>
  <si>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</si>
  <si>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</si>
  <si>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</si>
  <si>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</si>
  <si>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</si>
  <si>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</si>
  <si>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83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</si>
  <si>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</si>
  <si>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</si>
  <si>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</si>
  <si>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</si>
  <si>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</si>
  <si>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</si>
  <si>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</si>
  <si>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</si>
  <si>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</si>
  <si>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</si>
  <si>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</si>
  <si>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</si>
  <si>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</si>
  <si>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</si>
  <si>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</si>
  <si>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</si>
  <si>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</si>
  <si>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</si>
  <si>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</si>
  <si>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</si>
  <si>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</si>
  <si>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</si>
  <si>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Пролетарская, д. 28</t>
  </si>
  <si>
    <t>г. Брянск, ул. Профсоюзов, д. 1</t>
  </si>
  <si>
    <t>г. Брянск, ул. Профсоюзов, д. 11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</si>
  <si>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</si>
  <si>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</si>
  <si>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</si>
  <si>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</si>
  <si>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</si>
  <si>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</si>
  <si>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</si>
  <si>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</si>
  <si>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</si>
  <si>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</si>
  <si>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</si>
  <si>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</si>
  <si>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</si>
  <si>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</si>
  <si>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</si>
  <si>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</si>
  <si>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</si>
  <si>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</si>
  <si>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49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</si>
  <si>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</si>
  <si>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</si>
  <si>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</si>
  <si>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</si>
  <si>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</si>
  <si>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</si>
  <si>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</si>
  <si>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</si>
  <si>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</si>
  <si>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</si>
  <si>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</si>
  <si>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</si>
  <si>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</si>
  <si>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</si>
  <si>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</si>
  <si>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</si>
  <si>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</si>
  <si>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</si>
  <si>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</si>
  <si>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</si>
  <si>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</si>
  <si>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</si>
  <si>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 xml:space="preserve">деревянные </t>
  </si>
  <si>
    <t>шлакоблочные</t>
  </si>
  <si>
    <t>крупнопанельные блоки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</si>
  <si>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</si>
  <si>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</si>
  <si>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</si>
  <si>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</si>
  <si>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</si>
  <si>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</si>
  <si>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</si>
  <si>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</si>
  <si>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</si>
  <si>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</si>
  <si>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</si>
  <si>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</si>
  <si>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</si>
  <si>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</si>
  <si>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</si>
  <si>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</si>
  <si>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</si>
  <si>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</si>
  <si>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</si>
  <si>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</si>
  <si>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</si>
  <si>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</si>
  <si>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</si>
  <si>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</si>
  <si>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</si>
  <si>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</si>
  <si>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</si>
  <si>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Новозыбков, ул. Садовая, д. 10</t>
  </si>
  <si>
    <t>г. Новозыбков, ул. Садовая, д. 48</t>
  </si>
  <si>
    <t>г. Новозыбков, ул. Чкалова, д. 15</t>
  </si>
  <si>
    <t>г. Фокино, пл. Ленина, д. 1</t>
  </si>
  <si>
    <t>г. Фокино, ул. Александра Зверева, д. 22</t>
  </si>
  <si>
    <t>г. Фокино, ул. Александра Зверева, д. 23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</si>
  <si>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</si>
  <si>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</si>
  <si>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</si>
  <si>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</si>
  <si>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</si>
  <si>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</si>
  <si>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</si>
  <si>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</si>
  <si>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</si>
  <si>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</si>
  <si>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</si>
  <si>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</si>
  <si>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Карла Маркса, д. 41</t>
  </si>
  <si>
    <t>г. Фокино, ул. Крупской, д. 5</t>
  </si>
  <si>
    <t>г. Сельцо, проезд. Горького, д. 7</t>
  </si>
  <si>
    <t>г. Сельцо, ул. Кирова, д. 51</t>
  </si>
  <si>
    <t>г. Сельцо, ул. Мейпариани, д. 20</t>
  </si>
  <si>
    <t>п. Каменка, д. 1</t>
  </si>
  <si>
    <t>п. Локоть, пр-кт. Ленина, д. 49</t>
  </si>
  <si>
    <t>п. Локоть, пр-кт. Ленина, д. 55</t>
  </si>
  <si>
    <t>п. Локоть, пр-кт. Ленина, д. 65</t>
  </si>
  <si>
    <t>п. Локоть, ул. Дзержинского, д. 6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</si>
  <si>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</si>
  <si>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</si>
  <si>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</si>
  <si>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</si>
  <si>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</si>
  <si>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</si>
  <si>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</si>
  <si>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Молодежная, д. 2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</si>
  <si>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</si>
  <si>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</si>
  <si>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</si>
  <si>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</si>
  <si>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</si>
  <si>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Глинищево, пер. Октябрьский, д. 8А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</si>
  <si>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</si>
  <si>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</si>
  <si>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</si>
  <si>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</si>
  <si>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>п. Выгоничи, ул. Ленина, д. 41</t>
  </si>
  <si>
    <t>п. Выгоничи, ул. Пионерская, д. 45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</si>
  <si>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</si>
  <si>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Классона, д. 7</t>
  </si>
  <si>
    <t>п. Мирный, ул. Классона, д. 8</t>
  </si>
  <si>
    <t>п. Мирный, ул. Комсомольская, д. 2</t>
  </si>
  <si>
    <t>п. Мирный, ул. Комсомольская, д. 4</t>
  </si>
  <si>
    <t>п. Мирный, ул. Ленина, д. 1</t>
  </si>
  <si>
    <t>п. Мирный, ул. Ленина, д. 2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</si>
  <si>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</si>
  <si>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</si>
  <si>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</si>
  <si>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</si>
  <si>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</si>
  <si>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</si>
  <si>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</si>
  <si>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</si>
  <si>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</si>
  <si>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</si>
  <si>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пгт. Дубровка, мкр. 1-й, д. 42</t>
  </si>
  <si>
    <t>пгт. Дубровка, ул. Сельхозтехника, д. 1А</t>
  </si>
  <si>
    <t>г. Дятьково, ул. Орджоникидзе, д. 1Б</t>
  </si>
  <si>
    <t>г. Дятьково, ул. Орджоникидзе, д. 1В</t>
  </si>
  <si>
    <t>г. Дятьково, ул. Циолковского, д. 11</t>
  </si>
  <si>
    <t>рп. Ивот, ул. Дзержинского, д. 2</t>
  </si>
  <si>
    <t>рп. Ивот, ул. Дзержинского, д. 11</t>
  </si>
  <si>
    <t>рп. Ивот, ул. Первомайская, д. 36</t>
  </si>
  <si>
    <t>рп. Ивот, ул. Пролетарская, д. 2</t>
  </si>
  <si>
    <t>рп. Ивот, ул. Пролетарская, д. 10</t>
  </si>
  <si>
    <t>рп. Ивот, ул. Пролетарская, д. 11</t>
  </si>
  <si>
    <t>рп. Ивот, ул. Пролетарская, д. 14</t>
  </si>
  <si>
    <t>рп. Ивот, ул. Пролетарская, д. 17</t>
  </si>
  <si>
    <t>рп. Ивот, ул. Пролетарская, д. 20</t>
  </si>
  <si>
    <t>рп. Ивот, ул. Пролетарская, д. 21</t>
  </si>
  <si>
    <t>п. Старь, ул. Комарова, д. 4</t>
  </si>
  <si>
    <t>п. Старь, ул. Ленина, д. 21</t>
  </si>
  <si>
    <t>п. Старь, ул. Партизанская, д. 10</t>
  </si>
  <si>
    <t>п. Старь, ул. Спортивная, д. 1</t>
  </si>
  <si>
    <t>д. Сельцо, ул. Ленина, д. 2</t>
  </si>
  <si>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</si>
  <si>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</si>
  <si>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</si>
  <si>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</si>
  <si>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</si>
  <si>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</si>
  <si>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</si>
  <si>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</si>
  <si>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</si>
  <si>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</si>
  <si>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</si>
  <si>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</si>
  <si>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</si>
  <si>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</si>
  <si>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</si>
  <si>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</si>
  <si>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</si>
  <si>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с. Жирятино, ул. Ленина, д. 39</t>
  </si>
  <si>
    <t>г. Жуковка, ул. Гоголя, д. 1</t>
  </si>
  <si>
    <t>г. Жуковка, ул. Карла Маркса, д. 80</t>
  </si>
  <si>
    <t>г. Жуковка, ул. Карла Маркса, д. 82</t>
  </si>
  <si>
    <t>д. Карпиловка, ул. Молодежная, д.2</t>
  </si>
  <si>
    <t>п. Вышков, ул. Клубная Площадь, д. 11</t>
  </si>
  <si>
    <t>п. Вышков, ул. Кооперативная, д. 17</t>
  </si>
  <si>
    <t>д. Карпиловка, ул. Молодежная, д.1</t>
  </si>
  <si>
    <t>г. Карачев, ул. Пролетарская, д. 2Б</t>
  </si>
  <si>
    <t>г. Карачев, ул. Тургенева, д. 5</t>
  </si>
  <si>
    <t>д. Мальтина, ул. Привокзальная, д. 2А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</si>
  <si>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</si>
  <si>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</si>
  <si>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</si>
  <si>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</si>
  <si>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</si>
  <si>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</si>
  <si>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</si>
  <si>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</si>
  <si>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Березовка, ул. Школьная, д. 4</t>
  </si>
  <si>
    <t>п. Дунаевский, ул. Центральная, д. 3</t>
  </si>
  <si>
    <t>п. Дунаевский, ул. Центральная, д. 4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</si>
  <si>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</si>
  <si>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</si>
  <si>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</si>
  <si>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2</t>
  </si>
  <si>
    <t>п. Теплое, ул. Школьная, д. 14</t>
  </si>
  <si>
    <t>с. Вельяминова, ул. Садовая, д. 18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</si>
  <si>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</si>
  <si>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</si>
  <si>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</si>
  <si>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Клетня, мкр. 1-й, д. 16</t>
  </si>
  <si>
    <t>пгт. Климово, кв-л. Микрорайон, д. 19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</si>
  <si>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</si>
  <si>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</si>
  <si>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</si>
  <si>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пер. Молодежный, д. 2</t>
  </si>
  <si>
    <t>п. Чемерна, пер. Силикатный, д. 12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</si>
  <si>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</si>
  <si>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</si>
  <si>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</si>
  <si>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</si>
  <si>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п. Лопандино, ул. Кирова, д. 4</t>
  </si>
  <si>
    <t>п. Марьинка, ул. Мичурина, д. 12</t>
  </si>
  <si>
    <t>пгт. Красная Гора, пер. Майский, д. 12</t>
  </si>
  <si>
    <t>пгт. Красная Гора, пер. Юность, д. 6</t>
  </si>
  <si>
    <t>пгт. Красная Гора, ул. Буйневича, д. 26</t>
  </si>
  <si>
    <t>пгт. Красная Гора, ул. Буйневича, д. 58В</t>
  </si>
  <si>
    <t>пгт. Красная Гора, ул. Куйбышева, д. 23</t>
  </si>
  <si>
    <t>пгт. Красная Гора, ул. Первомайская, д. 12</t>
  </si>
  <si>
    <t>пгт. Красная Гора, ул. Первомайская, д. 18</t>
  </si>
  <si>
    <t>пгт. Красная Гора, ул. Первомайская, д. 20</t>
  </si>
  <si>
    <t>пгт. Красная Гора, ул. Пушкина, д. 3</t>
  </si>
  <si>
    <t>пгт. Красная Гора, ул. Пушкина, д. 4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</si>
  <si>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</si>
  <si>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</si>
  <si>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</si>
  <si>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</si>
  <si>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</si>
  <si>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</si>
  <si>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</si>
  <si>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</si>
  <si>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</si>
  <si>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</si>
  <si>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</si>
  <si>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</si>
  <si>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Новые Бобовичи, ул. Советская, д. 57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</si>
  <si>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</si>
  <si>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</si>
  <si>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</si>
  <si>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</si>
  <si>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</si>
  <si>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</si>
  <si>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</si>
  <si>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</si>
  <si>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г. Почеп, ул. Мглинская, д. 7</t>
  </si>
  <si>
    <t>г. Почеп, ул. Мглинская, д. 35Б</t>
  </si>
  <si>
    <t>п. Громыки, ул. Центральная, д. 3</t>
  </si>
  <si>
    <t>п. Громыки, ул. Центральная, д. 4</t>
  </si>
  <si>
    <t>п. Громыки, ул. Центральная, д. 7</t>
  </si>
  <si>
    <t>п. Дом Отдыха, ул. Юбилейная, д. 1</t>
  </si>
  <si>
    <t>п. Озаренный, ул. Дорожная, д. 6</t>
  </si>
  <si>
    <t>п. Озаренный, ул. Дорожная, д. 16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</si>
  <si>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</si>
  <si>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</si>
  <si>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</si>
  <si>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</si>
  <si>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п. Рогнедино, ул. Первомайская, д. 11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</si>
  <si>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</si>
  <si>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</si>
  <si>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</si>
  <si>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</si>
  <si>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</si>
  <si>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Итого по муниципальному образованию "Меленское сельское поселение" Стародубского муниципального района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</si>
  <si>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</si>
  <si>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</si>
  <si>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</si>
  <si>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</si>
  <si>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</si>
  <si>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</si>
  <si>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</si>
  <si>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</si>
  <si>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</si>
  <si>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</si>
  <si>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г. Трубчевск, ул. Ветеранов, д. 3</t>
  </si>
  <si>
    <t>г. Трубчевск, ул. Ветеранов, д. 5</t>
  </si>
  <si>
    <t>г. Трубчевск, ул. Воровского, д. 27А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</si>
  <si>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</si>
  <si>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</si>
  <si>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</si>
  <si>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</si>
  <si>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</si>
  <si>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</si>
  <si>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17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</si>
  <si>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</si>
  <si>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</si>
  <si>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</si>
  <si>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с. Рябчевск, ул. Школьная, д. 4</t>
  </si>
  <si>
    <t>г. Унеча, пер. Крупской, д. 6А</t>
  </si>
  <si>
    <t>г. Унеча, ул. Ленина, д. 17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</si>
  <si>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</si>
  <si>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</si>
  <si>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</si>
  <si>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</si>
  <si>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</t>
  </si>
  <si>
    <t>г. Унеча, ул. Октябрьская, д. 66</t>
  </si>
  <si>
    <t>г. Унеча, ул. Первомайская, д. 2</t>
  </si>
  <si>
    <t>г. Унеча, ул. Первомайская, д. 4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</si>
  <si>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</si>
  <si>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</si>
  <si>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</si>
  <si>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</si>
  <si>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</si>
  <si>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4</t>
  </si>
  <si>
    <t>г. Унеча, ул. Попова, д. 5</t>
  </si>
  <si>
    <t>г. Унеча, ул. Попова, д. 6</t>
  </si>
  <si>
    <t>г. Унеча, ул. Пролетарская,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</si>
  <si>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</si>
  <si>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</si>
  <si>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</si>
  <si>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</si>
  <si>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</si>
  <si>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</si>
  <si>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</si>
  <si>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крупноблобчные силикат</t>
  </si>
  <si>
    <t>железобетонные</t>
  </si>
  <si>
    <t>Тип кровли (ПК - ПК; СК - СК)</t>
  </si>
  <si>
    <t>пгт. Красная Гора, ул. Буйневича, д. 58Б</t>
  </si>
  <si>
    <t>Итого по Брянской области (2020-2022 гг.)</t>
  </si>
  <si>
    <t>2020 г.</t>
  </si>
  <si>
    <t>2021 г.</t>
  </si>
  <si>
    <t>2022 г.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</si>
  <si>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</si>
  <si>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</si>
  <si>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</si>
  <si>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Муниципальное образование "Навлинское городское поселение" Навлинского мцниуипального района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</si>
  <si>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</si>
  <si>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</si>
  <si>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</si>
  <si>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</si>
  <si>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</si>
  <si>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</si>
  <si>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</si>
  <si>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потенциальный спецсчет - перейдет на с/с 19.11.2019</t>
  </si>
  <si>
    <t>потенциальный спецсчет - перейдет на с/с 18.12.2019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</si>
  <si>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</si>
  <si>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ул. Дружбы, д. 3</t>
  </si>
  <si>
    <t>3 квартиры</t>
  </si>
  <si>
    <t>4 квартиры</t>
  </si>
  <si>
    <t xml:space="preserve">Итого по Муниципальному образованию  городской округ "город Стародуб"  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</si>
  <si>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</si>
  <si>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</si>
  <si>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</si>
  <si>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Фокино, ул. Карла Маркса, д. 18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</si>
  <si>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</si>
  <si>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</si>
  <si>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"Погарский муниципальный район"</t>
  </si>
  <si>
    <t>крупноблочные ячеистый бетон</t>
  </si>
  <si>
    <t>Муниципальное образование "Мишковское сельское поселение" Стародубского муниципального района</t>
  </si>
  <si>
    <t>Итого по муниципальному образованию "Мишковское сельское поселение" Стародубского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</si>
  <si>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</si>
  <si>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</si>
  <si>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</si>
  <si>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</si>
  <si>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</si>
  <si>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</si>
  <si>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Севск, ул. 2-я Магистральная, д. 1</t>
  </si>
  <si>
    <t>г. Севск, ул. 2-я Магистральная, д. 2</t>
  </si>
  <si>
    <t>г. Севск, ул. 2-я Магистральная, д. 3</t>
  </si>
  <si>
    <t>г. Севск, ул. 2-я Магистральная, д. 4</t>
  </si>
  <si>
    <t>г. Севск, ул. 2-я Магистральная, д. 5</t>
  </si>
  <si>
    <t>г. Севск, ул. Салтыкова-Щедрина, д. 11</t>
  </si>
  <si>
    <t>г. Брянск, ул. Орловская, д. 28</t>
  </si>
  <si>
    <t>крупнопанельные</t>
  </si>
  <si>
    <t>Итого по Муниципальному образованию "Красногорское городское поселение" Красногорского муниципального района</t>
  </si>
  <si>
    <t>г. Клинцы, ул. Карла Маркса, д. 34</t>
  </si>
  <si>
    <t>Муниципальное образование "Жуковский муниципальный район"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</si>
  <si>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</si>
  <si>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</si>
  <si>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</si>
  <si>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</si>
  <si>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</si>
  <si>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</si>
  <si>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</si>
  <si>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п. Локоть, ул. Дзержинского, д. 15</t>
  </si>
  <si>
    <t>г. Почеп, ул. Хаботько, д. 48</t>
  </si>
  <si>
    <t>г. Брянск, ул. Чернышевского, д. 19</t>
  </si>
  <si>
    <t>г. Брянск, ул. Чернышевского, д. 21</t>
  </si>
  <si>
    <t>г. Брянск, ул. Лермонтова, д. 7</t>
  </si>
  <si>
    <t xml:space="preserve">г. Брянск, мкр. Московский, д. 37 </t>
  </si>
  <si>
    <t>г. Почеп, ул. Стародубская, д. 26</t>
  </si>
  <si>
    <t>г. Брянск, ул. Ямская, д. 17</t>
  </si>
  <si>
    <t>г. Дятьково, ул. 13 Микрорайон, д. 20</t>
  </si>
  <si>
    <t>г. Карачев, ул. Карла Маркса, д. 18</t>
  </si>
  <si>
    <t>г. Почеп, пер. 2-ой Мира, д. 26</t>
  </si>
  <si>
    <t>г. Почеп, пер. 2-ой Мира, д.16а</t>
  </si>
  <si>
    <t>г. Почеп, пер. Юбилейный, д. 6</t>
  </si>
  <si>
    <t>г. Брянск, ул. Брянского Фронта, д. 20</t>
  </si>
  <si>
    <t>г. Брянск, ул. Почтовая, д. 136/2</t>
  </si>
  <si>
    <t>г. Жуковка, ул. Карла Либкнехта, д. 1</t>
  </si>
  <si>
    <t>г. Жуковка, пер. Сосновый, д. 10</t>
  </si>
  <si>
    <t>г. Брянск, ул. Красноармейская, д. 144/1</t>
  </si>
  <si>
    <t>потенциальный спецсчет 2020 года</t>
  </si>
  <si>
    <t>г. Брянск, ул. Камозина, д. 33</t>
  </si>
  <si>
    <t>г. Унеча, ул. Ленина, д. 8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</si>
  <si>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</si>
  <si>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</si>
  <si>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потенциальный спецсчет 2020 года (март)</t>
  </si>
  <si>
    <t>потенциальный спецсчет 2020 года (август)</t>
  </si>
  <si>
    <t>г. Брянск, ул. Крахмалева, д. 25</t>
  </si>
  <si>
    <t>спецсчет</t>
  </si>
  <si>
    <t xml:space="preserve">г. Брянск, ул. Ермакова, д. 1 </t>
  </si>
  <si>
    <t>г. Брянск, ул. Авиационная, д. 5</t>
  </si>
  <si>
    <t>г. Клинцы, ул. Калинина, д. 151</t>
  </si>
  <si>
    <t>г. Почеп, пер. Юбилейный, д. 4</t>
  </si>
  <si>
    <t>СК;ПК</t>
  </si>
  <si>
    <t>г. Брянск, ул. 22 Съезда КПСС, д. 51</t>
  </si>
  <si>
    <t>с. Шеломы, ул. Новая. д. 14</t>
  </si>
  <si>
    <t>г. Брянск, ул 22 съезда КПСС, д. 15</t>
  </si>
  <si>
    <t>г. Брянск, ул. Почтовая, д. 124</t>
  </si>
  <si>
    <t>п. Чемерна, ул. Строительная, д. 25А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</si>
  <si>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2020 г. № _____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</si>
  <si>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2020 г. № _____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</si>
  <si>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2020 г. № _____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</si>
</sst>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64">
    <font>
      <sz val="10"/>
      <name val="Times New Roman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5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sz val="6"/>
      <color theme="1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2">
    <xf numFmtId="0" fontId="0" fillId="0" borderId="0" applyNumberFormat="0" applyBorder="0" applyProtection="0">
      <alignment horizontal="left" vertical="center" wrapText="1"/>
    </xf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" fillId="0" borderId="0"/>
    <xf numFmtId="0" fontId="31" fillId="0" borderId="0"/>
    <xf numFmtId="0" fontId="4" fillId="34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4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4" fillId="35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4" fillId="3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4" fillId="3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" fillId="3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" fillId="2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" fillId="3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" fillId="3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4" fillId="27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4" fillId="40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4" fillId="4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5" fillId="15" borderId="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5" fillId="6" borderId="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6" fillId="42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6" fillId="43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6" fillId="42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7" fillId="42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7" fillId="43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7" fillId="42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8" fillId="0" borderId="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8" fillId="0" borderId="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9" fillId="0" borderId="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9" fillId="0" borderId="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10" fillId="0" borderId="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10" fillId="0" borderId="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" fillId="0" borderId="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2" fillId="44" borderId="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12" fillId="45" borderId="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14" fillId="22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15" fillId="0" borderId="0"/>
    <xf numFmtId="0" fontId="1" fillId="0" borderId="0"/>
    <xf numFmtId="0" fontId="3" fillId="0" borderId="0"/>
    <xf numFmtId="0" fontId="1" fillId="0" borderId="0"/>
    <xf numFmtId="0" fontId="24" fillId="0" borderId="0"/>
    <xf numFmtId="0" fontId="1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1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0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27" fillId="0" borderId="0">
      <alignment horizontal="left"/>
    </xf>
    <xf numFmtId="0" fontId="3" fillId="0" borderId="0"/>
    <xf numFmtId="0" fontId="29" fillId="0" borderId="0"/>
    <xf numFmtId="0" fontId="21" fillId="0" borderId="0">
      <alignment horizontal="left" vertical="center" wrapText="1"/>
    </xf>
    <xf numFmtId="0" fontId="3" fillId="0" borderId="0"/>
    <xf numFmtId="0" fontId="29" fillId="0" borderId="0"/>
    <xf numFmtId="0" fontId="16" fillId="5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16" fillId="7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0" fontId="18" fillId="0" borderId="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18" fillId="0" borderId="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0" fillId="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20" fillId="1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>
      <alignment horizontal="right" vertical="top" wrapText="1"/>
    </xf>
    <xf numFmtId="0" fontId="1" fillId="0" borderId="0"/>
  </cellStyleXfs>
  <cellXfs count="428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>
      <alignment horizontal="left" vertical="center" wrapText="1"/>
    </xf>
    <xf numFmtId="49" fontId="21" fillId="0" borderId="0" xfId="0" applyNumberFormat="1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wrapText="1" shrinkToFit="1"/>
    </xf>
    <xf numFmtId="0" fontId="2" fillId="0" borderId="20" xfId="0" applyFont="1" applyFill="1" applyBorder="1">
      <alignment horizontal="left" vertical="center" wrapText="1"/>
    </xf>
    <xf numFmtId="4" fontId="50" fillId="0" borderId="0" xfId="213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4" fontId="57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wrapText="1" shrinkToFi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 shrinkToFit="1"/>
    </xf>
    <xf numFmtId="4" fontId="0" fillId="0" borderId="0" xfId="0" applyNumberFormat="1" applyFont="1" applyFill="1" applyBorder="1">
      <alignment horizontal="left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>
      <alignment horizontal="left" vertical="center" wrapText="1"/>
    </xf>
    <xf numFmtId="0" fontId="60" fillId="0" borderId="10" xfId="0" applyFont="1" applyFill="1" applyBorder="1">
      <alignment horizontal="left" vertical="center" wrapText="1"/>
    </xf>
    <xf numFmtId="0" fontId="63" fillId="0" borderId="0" xfId="0" applyFont="1" applyFill="1">
      <alignment horizontal="left" vertical="center" wrapText="1"/>
    </xf>
    <xf numFmtId="0" fontId="63" fillId="0" borderId="13" xfId="0" applyFont="1" applyFill="1" applyBorder="1">
      <alignment horizontal="left" vertical="center" wrapText="1"/>
    </xf>
    <xf numFmtId="4" fontId="2" fillId="0" borderId="0" xfId="0" applyNumberFormat="1" applyFont="1" applyFill="1">
      <alignment horizontal="left" vertical="center" wrapText="1"/>
    </xf>
    <xf numFmtId="2" fontId="2" fillId="0" borderId="0" xfId="0" applyNumberFormat="1" applyFont="1" applyFill="1" applyBorder="1">
      <alignment horizontal="left" vertical="center" wrapText="1"/>
    </xf>
    <xf numFmtId="4" fontId="2" fillId="0" borderId="0" xfId="0" applyNumberFormat="1" applyFont="1" applyFill="1" applyBorder="1">
      <alignment horizontal="left" vertical="center" wrapText="1"/>
    </xf>
    <xf numFmtId="4" fontId="60" fillId="0" borderId="10" xfId="0" applyNumberFormat="1" applyFont="1" applyFill="1" applyBorder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textRotation="90" wrapText="1"/>
    </xf>
    <xf numFmtId="4" fontId="21" fillId="0" borderId="0" xfId="0" applyNumberFormat="1" applyFont="1" applyFill="1" applyBorder="1" applyAlignment="1">
      <alignment horizontal="right" vertical="center" wrapText="1"/>
    </xf>
    <xf numFmtId="165" fontId="60" fillId="0" borderId="13" xfId="0" applyNumberFormat="1" applyFont="1" applyFill="1" applyBorder="1" applyAlignment="1">
      <alignment horizontal="center" vertical="center" textRotation="90" wrapText="1"/>
    </xf>
    <xf numFmtId="165" fontId="60" fillId="0" borderId="17" xfId="0" applyNumberFormat="1" applyFont="1" applyFill="1" applyBorder="1" applyAlignment="1">
      <alignment horizontal="center" vertical="center" textRotation="90" wrapText="1"/>
    </xf>
    <xf numFmtId="165" fontId="60" fillId="0" borderId="12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60" fillId="0" borderId="17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4" fontId="60" fillId="0" borderId="32" xfId="0" applyNumberFormat="1" applyFont="1" applyFill="1" applyBorder="1" applyAlignment="1">
      <alignment horizontal="center" vertical="center" textRotation="90" wrapText="1"/>
    </xf>
    <xf numFmtId="4" fontId="60" fillId="0" borderId="16" xfId="0" applyNumberFormat="1" applyFont="1" applyFill="1" applyBorder="1" applyAlignment="1">
      <alignment horizontal="center" vertical="center" textRotation="90" wrapText="1"/>
    </xf>
    <xf numFmtId="0" fontId="62" fillId="0" borderId="32" xfId="2136" applyFont="1" applyFill="1" applyBorder="1" applyAlignment="1">
      <alignment horizontal="center" vertical="center" textRotation="90" wrapText="1"/>
    </xf>
    <xf numFmtId="0" fontId="63" fillId="0" borderId="16" xfId="0" applyFont="1" applyFill="1" applyBorder="1">
      <alignment horizontal="left" vertical="center" wrapText="1"/>
    </xf>
    <xf numFmtId="0" fontId="63" fillId="0" borderId="30" xfId="0" applyFont="1" applyFill="1" applyBorder="1">
      <alignment horizontal="left" vertical="center" wrapText="1"/>
    </xf>
    <xf numFmtId="0" fontId="63" fillId="0" borderId="31" xfId="0" applyFont="1" applyFill="1" applyBorder="1">
      <alignment horizontal="left" vertical="center" wrapText="1"/>
    </xf>
    <xf numFmtId="0" fontId="60" fillId="0" borderId="32" xfId="0" applyFont="1" applyFill="1" applyBorder="1" applyAlignment="1">
      <alignment horizontal="center" vertical="center" wrapText="1"/>
    </xf>
    <xf numFmtId="165" fontId="60" fillId="0" borderId="13" xfId="0" applyNumberFormat="1" applyFont="1" applyFill="1" applyBorder="1" applyAlignment="1">
      <alignment horizontal="center" vertical="center" wrapText="1"/>
    </xf>
    <xf numFmtId="165" fontId="60" fillId="0" borderId="17" xfId="0" applyNumberFormat="1" applyFont="1" applyFill="1" applyBorder="1" applyAlignment="1">
      <alignment horizontal="center" vertical="center" wrapText="1"/>
    </xf>
    <xf numFmtId="165" fontId="60" fillId="0" borderId="12" xfId="0" applyNumberFormat="1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textRotation="90" wrapText="1"/>
    </xf>
    <xf numFmtId="0" fontId="60" fillId="0" borderId="17" xfId="0" applyFont="1" applyFill="1" applyBorder="1" applyAlignment="1">
      <alignment horizontal="center" vertical="center" textRotation="90" wrapText="1"/>
    </xf>
    <xf numFmtId="0" fontId="60" fillId="0" borderId="12" xfId="0" applyFont="1" applyFill="1" applyBorder="1" applyAlignment="1">
      <alignment horizontal="center" vertical="center" textRotation="90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center" vertical="center" wrapText="1"/>
    </xf>
    <xf numFmtId="0" fontId="60" fillId="0" borderId="17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 shrinkToFit="1"/>
    </xf>
    <xf numFmtId="0" fontId="51" fillId="0" borderId="0" xfId="0" applyFont="1" applyFill="1" applyAlignment="1">
      <alignment wrapText="1" shrinkToFit="1"/>
    </xf>
    <xf numFmtId="165" fontId="60" fillId="0" borderId="13" xfId="0" applyNumberFormat="1" applyFont="1" applyFill="1" applyBorder="1" applyAlignment="1">
      <alignment horizontal="center" vertical="center" textRotation="90" wrapText="1"/>
    </xf>
    <xf numFmtId="165" fontId="60" fillId="0" borderId="17" xfId="0" applyNumberFormat="1" applyFont="1" applyFill="1" applyBorder="1" applyAlignment="1">
      <alignment horizontal="center" vertical="center" textRotation="90" wrapText="1"/>
    </xf>
    <xf numFmtId="165" fontId="60" fillId="0" borderId="12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3" fillId="0" borderId="12" xfId="0" applyFont="1" applyFill="1" applyBorder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60" fillId="0" borderId="32" xfId="0" applyNumberFormat="1" applyFont="1" applyFill="1" applyBorder="1" applyAlignment="1">
      <alignment horizontal="center" vertical="center" wrapText="1"/>
    </xf>
    <xf numFmtId="4" fontId="60" fillId="0" borderId="18" xfId="0" applyNumberFormat="1" applyFont="1" applyFill="1" applyBorder="1" applyAlignment="1">
      <alignment horizontal="center" vertical="center" wrapText="1"/>
    </xf>
    <xf numFmtId="4" fontId="60" fillId="0" borderId="16" xfId="0" applyNumberFormat="1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textRotation="90" wrapText="1"/>
    </xf>
    <xf numFmtId="4" fontId="60" fillId="0" borderId="12" xfId="0" applyNumberFormat="1" applyFont="1" applyFill="1" applyBorder="1" applyAlignment="1">
      <alignment horizontal="center" vertical="center" textRotation="90" wrapText="1"/>
    </xf>
    <xf numFmtId="4" fontId="60" fillId="0" borderId="10" xfId="0" applyNumberFormat="1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>
      <alignment horizontal="left" vertical="center" wrapText="1"/>
    </xf>
    <xf numFmtId="0" fontId="2" fillId="0" borderId="12" xfId="0" applyFont="1" applyFill="1" applyBorder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2036" applyFont="1" applyFill="1" applyBorder="1" applyAlignment="1">
      <alignment vertical="center" wrapText="1"/>
    </xf>
    <xf numFmtId="49" fontId="53" fillId="0" borderId="10" xfId="2042" applyNumberFormat="1" applyFont="1" applyFill="1" applyBorder="1" applyAlignment="1">
      <alignment horizontal="center" vertical="center" wrapText="1"/>
    </xf>
    <xf numFmtId="0" fontId="50" fillId="0" borderId="10" xfId="2040" applyFont="1" applyFill="1" applyBorder="1" applyAlignment="1">
      <alignment horizontal="center" vertical="center" wrapText="1"/>
    </xf>
    <xf numFmtId="0" fontId="50" fillId="0" borderId="10" xfId="2037" applyNumberFormat="1" applyFont="1" applyFill="1" applyBorder="1" applyAlignment="1">
      <alignment horizontal="center" vertical="center" wrapText="1"/>
    </xf>
    <xf numFmtId="0" fontId="50" fillId="0" borderId="10" xfId="2041" applyFont="1" applyFill="1" applyBorder="1" applyAlignment="1">
      <alignment horizontal="center" vertical="center" wrapText="1"/>
    </xf>
    <xf numFmtId="0" fontId="50" fillId="0" borderId="10" xfId="2041" applyNumberFormat="1" applyFont="1" applyFill="1" applyBorder="1" applyAlignment="1">
      <alignment horizontal="center" vertical="center" wrapText="1"/>
    </xf>
    <xf numFmtId="4" fontId="50" fillId="0" borderId="10" xfId="2041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>
      <alignment horizontal="left" vertical="center" wrapText="1"/>
    </xf>
    <xf numFmtId="0" fontId="50" fillId="0" borderId="10" xfId="2050" applyFont="1" applyFill="1" applyBorder="1" applyAlignment="1">
      <alignment vertical="center" wrapText="1"/>
    </xf>
    <xf numFmtId="49" fontId="50" fillId="0" borderId="10" xfId="2051" applyNumberFormat="1" applyFont="1" applyFill="1" applyBorder="1" applyAlignment="1">
      <alignment horizontal="center" vertical="center" wrapText="1"/>
    </xf>
    <xf numFmtId="0" fontId="50" fillId="0" borderId="10" xfId="2051" applyFont="1" applyFill="1" applyBorder="1" applyAlignment="1">
      <alignment horizontal="center" vertical="center" wrapText="1"/>
    </xf>
    <xf numFmtId="0" fontId="50" fillId="0" borderId="10" xfId="2052" applyNumberFormat="1" applyFont="1" applyFill="1" applyBorder="1" applyAlignment="1">
      <alignment horizontal="center" vertical="center" wrapText="1"/>
    </xf>
    <xf numFmtId="0" fontId="50" fillId="0" borderId="10" xfId="2053" applyFont="1" applyFill="1" applyBorder="1" applyAlignment="1">
      <alignment horizontal="center" vertical="center" wrapText="1"/>
    </xf>
    <xf numFmtId="0" fontId="50" fillId="0" borderId="10" xfId="2053" applyNumberFormat="1" applyFont="1" applyFill="1" applyBorder="1" applyAlignment="1">
      <alignment horizontal="center" vertical="center" wrapText="1"/>
    </xf>
    <xf numFmtId="4" fontId="50" fillId="0" borderId="10" xfId="2053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0" fontId="59" fillId="0" borderId="10" xfId="2050" applyFont="1" applyFill="1" applyBorder="1" applyAlignment="1">
      <alignment vertical="center" wrapText="1"/>
    </xf>
    <xf numFmtId="3" fontId="50" fillId="0" borderId="10" xfId="2053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50" fillId="0" borderId="10" xfId="2054" applyFont="1" applyFill="1" applyBorder="1" applyAlignment="1">
      <alignment horizontal="left" vertical="center" wrapText="1"/>
    </xf>
    <xf numFmtId="49" fontId="50" fillId="0" borderId="10" xfId="2055" applyNumberFormat="1" applyFont="1" applyFill="1" applyBorder="1" applyAlignment="1">
      <alignment horizontal="center" vertical="center" wrapText="1"/>
    </xf>
    <xf numFmtId="0" fontId="50" fillId="0" borderId="10" xfId="2056" applyNumberFormat="1" applyFont="1" applyFill="1" applyBorder="1" applyAlignment="1">
      <alignment horizontal="center" vertical="center" wrapText="1"/>
    </xf>
    <xf numFmtId="4" fontId="50" fillId="0" borderId="10" xfId="2057" applyNumberFormat="1" applyFont="1" applyFill="1" applyBorder="1" applyAlignment="1">
      <alignment horizontal="center" vertical="center" wrapText="1"/>
    </xf>
    <xf numFmtId="3" fontId="50" fillId="0" borderId="10" xfId="2057" applyNumberFormat="1" applyFont="1" applyFill="1" applyBorder="1" applyAlignment="1">
      <alignment horizontal="center" vertical="center" wrapText="1"/>
    </xf>
    <xf numFmtId="0" fontId="50" fillId="0" borderId="10" xfId="2058" applyFont="1" applyFill="1" applyBorder="1" applyAlignment="1">
      <alignment horizontal="left" vertical="center" wrapText="1"/>
    </xf>
    <xf numFmtId="0" fontId="50" fillId="0" borderId="10" xfId="2071" applyNumberFormat="1" applyFont="1" applyFill="1" applyBorder="1" applyAlignment="1">
      <alignment horizontal="center" vertical="center" wrapText="1"/>
    </xf>
    <xf numFmtId="0" fontId="50" fillId="0" borderId="10" xfId="2072" applyFont="1" applyFill="1" applyBorder="1" applyAlignment="1">
      <alignment horizontal="center" vertical="center" wrapText="1"/>
    </xf>
    <xf numFmtId="0" fontId="50" fillId="0" borderId="10" xfId="2072" applyNumberFormat="1" applyFont="1" applyFill="1" applyBorder="1" applyAlignment="1">
      <alignment horizontal="center" vertical="center" wrapText="1"/>
    </xf>
    <xf numFmtId="4" fontId="50" fillId="0" borderId="10" xfId="2072" applyNumberFormat="1" applyFont="1" applyFill="1" applyBorder="1" applyAlignment="1">
      <alignment horizontal="center" vertical="center" wrapText="1"/>
    </xf>
    <xf numFmtId="0" fontId="50" fillId="0" borderId="10" xfId="2073" applyFont="1" applyFill="1" applyBorder="1" applyAlignment="1">
      <alignment horizontal="left" vertical="center" wrapText="1"/>
    </xf>
    <xf numFmtId="49" fontId="50" fillId="0" borderId="10" xfId="2075" applyNumberFormat="1" applyFont="1" applyFill="1" applyBorder="1" applyAlignment="1">
      <alignment horizontal="center" vertical="center" wrapText="1"/>
    </xf>
    <xf numFmtId="0" fontId="50" fillId="0" borderId="10" xfId="2075" applyFont="1" applyFill="1" applyBorder="1" applyAlignment="1">
      <alignment horizontal="center" vertical="center" wrapText="1"/>
    </xf>
    <xf numFmtId="0" fontId="50" fillId="0" borderId="10" xfId="2074" applyNumberFormat="1" applyFont="1" applyFill="1" applyBorder="1" applyAlignment="1">
      <alignment horizontal="center" vertical="center" wrapText="1"/>
    </xf>
    <xf numFmtId="0" fontId="50" fillId="0" borderId="10" xfId="2076" applyNumberFormat="1" applyFont="1" applyFill="1" applyBorder="1" applyAlignment="1">
      <alignment horizontal="center" vertical="center" wrapText="1"/>
    </xf>
    <xf numFmtId="4" fontId="50" fillId="0" borderId="10" xfId="2076" applyNumberFormat="1" applyFont="1" applyFill="1" applyBorder="1" applyAlignment="1">
      <alignment horizontal="center" vertical="center" wrapText="1"/>
    </xf>
    <xf numFmtId="2" fontId="50" fillId="0" borderId="10" xfId="2076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2077" applyFont="1" applyFill="1" applyBorder="1" applyAlignment="1">
      <alignment horizontal="left" vertical="center" wrapText="1"/>
    </xf>
    <xf numFmtId="0" fontId="50" fillId="0" borderId="10" xfId="2078" applyNumberFormat="1" applyFont="1" applyFill="1" applyBorder="1" applyAlignment="1">
      <alignment horizontal="center" vertical="center" wrapText="1"/>
    </xf>
    <xf numFmtId="0" fontId="50" fillId="0" borderId="10" xfId="2092" applyFont="1" applyFill="1" applyBorder="1" applyAlignment="1">
      <alignment horizontal="center" vertical="center" wrapText="1"/>
    </xf>
    <xf numFmtId="0" fontId="50" fillId="0" borderId="10" xfId="2092" applyNumberFormat="1" applyFont="1" applyFill="1" applyBorder="1" applyAlignment="1">
      <alignment horizontal="center" vertical="center" wrapText="1"/>
    </xf>
    <xf numFmtId="4" fontId="50" fillId="0" borderId="10" xfId="2092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50" fillId="0" borderId="10" xfId="2132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2093" applyFont="1" applyFill="1" applyBorder="1" applyAlignment="1">
      <alignment horizontal="left" vertical="center" wrapText="1"/>
    </xf>
    <xf numFmtId="49" fontId="50" fillId="0" borderId="10" xfId="2095" applyNumberFormat="1" applyFont="1" applyFill="1" applyBorder="1" applyAlignment="1">
      <alignment horizontal="center" vertical="center" wrapText="1"/>
    </xf>
    <xf numFmtId="0" fontId="50" fillId="0" borderId="10" xfId="2094" applyNumberFormat="1" applyFont="1" applyFill="1" applyBorder="1" applyAlignment="1">
      <alignment horizontal="center" vertical="center" wrapText="1"/>
    </xf>
    <xf numFmtId="0" fontId="50" fillId="0" borderId="10" xfId="2096" applyNumberFormat="1" applyFont="1" applyFill="1" applyBorder="1" applyAlignment="1">
      <alignment horizontal="center" vertical="center" wrapText="1"/>
    </xf>
    <xf numFmtId="4" fontId="50" fillId="0" borderId="10" xfId="2096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2" fillId="0" borderId="0" xfId="2138" applyFont="1" applyFill="1" applyBorder="1" applyAlignment="1">
      <alignment vertical="center" wrapText="1"/>
    </xf>
    <xf numFmtId="0" fontId="52" fillId="0" borderId="10" xfId="2138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horizontal="center" vertical="center" wrapText="1"/>
    </xf>
    <xf numFmtId="0" fontId="50" fillId="0" borderId="0" xfId="2138" applyFont="1" applyFill="1" applyBorder="1" applyAlignment="1">
      <alignment horizontal="center" vertical="center" wrapText="1"/>
    </xf>
    <xf numFmtId="3" fontId="50" fillId="0" borderId="0" xfId="2138" applyNumberFormat="1" applyFont="1" applyFill="1" applyBorder="1" applyAlignment="1">
      <alignment horizontal="center" vertical="center" wrapText="1"/>
    </xf>
    <xf numFmtId="0" fontId="52" fillId="0" borderId="10" xfId="2138" applyFont="1" applyFill="1" applyBorder="1" applyAlignment="1">
      <alignment horizontal="left" vertical="center" wrapText="1"/>
    </xf>
    <xf numFmtId="49" fontId="50" fillId="0" borderId="10" xfId="2138" applyNumberFormat="1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horizontal="left" vertical="center" wrapText="1"/>
    </xf>
    <xf numFmtId="0" fontId="50" fillId="0" borderId="10" xfId="2108" applyFont="1" applyFill="1" applyBorder="1" applyAlignment="1">
      <alignment horizontal="left" vertical="center" wrapText="1"/>
    </xf>
    <xf numFmtId="0" fontId="50" fillId="0" borderId="10" xfId="2138" applyNumberFormat="1" applyFont="1" applyFill="1" applyBorder="1" applyAlignment="1">
      <alignment horizontal="center" vertical="center" wrapText="1"/>
    </xf>
    <xf numFmtId="4" fontId="50" fillId="0" borderId="10" xfId="2138" applyNumberFormat="1" applyFont="1" applyFill="1" applyBorder="1" applyAlignment="1">
      <alignment horizontal="center" vertical="center" wrapText="1"/>
    </xf>
    <xf numFmtId="3" fontId="50" fillId="0" borderId="10" xfId="2138" applyNumberFormat="1" applyFont="1" applyFill="1" applyBorder="1" applyAlignment="1">
      <alignment horizontal="center" vertical="center" wrapText="1"/>
    </xf>
    <xf numFmtId="0" fontId="52" fillId="0" borderId="0" xfId="2139" applyFont="1" applyFill="1" applyBorder="1" applyAlignment="1">
      <alignment vertical="center" wrapText="1"/>
    </xf>
    <xf numFmtId="0" fontId="52" fillId="0" borderId="10" xfId="2139" applyFont="1" applyFill="1" applyBorder="1" applyAlignment="1">
      <alignment horizontal="center" vertical="center" wrapText="1"/>
    </xf>
    <xf numFmtId="0" fontId="50" fillId="0" borderId="10" xfId="2139" applyFont="1" applyFill="1" applyBorder="1" applyAlignment="1">
      <alignment horizontal="center" vertical="center" wrapText="1"/>
    </xf>
    <xf numFmtId="0" fontId="50" fillId="0" borderId="0" xfId="2139" applyFont="1" applyFill="1" applyBorder="1" applyAlignment="1">
      <alignment horizontal="center" vertical="center" wrapText="1"/>
    </xf>
    <xf numFmtId="49" fontId="50" fillId="0" borderId="0" xfId="2139" applyNumberFormat="1" applyFont="1" applyFill="1" applyBorder="1" applyAlignment="1">
      <alignment horizontal="center" vertical="center" wrapText="1"/>
    </xf>
    <xf numFmtId="0" fontId="52" fillId="0" borderId="10" xfId="2139" applyFont="1" applyFill="1" applyBorder="1" applyAlignment="1">
      <alignment horizontal="left" vertical="center" wrapText="1"/>
    </xf>
    <xf numFmtId="49" fontId="50" fillId="0" borderId="10" xfId="2139" applyNumberFormat="1" applyFont="1" applyFill="1" applyBorder="1" applyAlignment="1">
      <alignment horizontal="center" vertical="center" wrapText="1"/>
    </xf>
    <xf numFmtId="0" fontId="50" fillId="0" borderId="10" xfId="2139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4" fontId="50" fillId="0" borderId="10" xfId="2132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50" fillId="0" borderId="10" xfId="2132" applyFont="1" applyFill="1" applyBorder="1" applyAlignment="1">
      <alignment horizontal="center" vertical="center" wrapText="1"/>
    </xf>
    <xf numFmtId="0" fontId="50" fillId="0" borderId="10" xfId="2132" applyFont="1" applyFill="1" applyBorder="1" applyAlignment="1">
      <alignment vertical="center" wrapText="1"/>
    </xf>
    <xf numFmtId="0" fontId="50" fillId="0" borderId="10" xfId="2133" applyNumberFormat="1" applyFont="1" applyFill="1" applyBorder="1" applyAlignment="1">
      <alignment horizontal="center" vertical="center" wrapText="1"/>
    </xf>
    <xf numFmtId="0" fontId="50" fillId="0" borderId="10" xfId="2133" applyFont="1" applyFill="1" applyBorder="1" applyAlignment="1">
      <alignment horizontal="center" vertical="center" wrapText="1"/>
    </xf>
    <xf numFmtId="4" fontId="50" fillId="0" borderId="10" xfId="2133" applyNumberFormat="1" applyFont="1" applyFill="1" applyBorder="1" applyAlignment="1">
      <alignment horizontal="center" vertical="center" wrapText="1"/>
    </xf>
    <xf numFmtId="4" fontId="50" fillId="0" borderId="0" xfId="2132" applyNumberFormat="1" applyFont="1" applyFill="1" applyBorder="1" applyAlignment="1">
      <alignment horizontal="center" vertical="center" wrapText="1"/>
    </xf>
    <xf numFmtId="49" fontId="50" fillId="0" borderId="0" xfId="2132" applyNumberFormat="1" applyFont="1" applyFill="1" applyBorder="1" applyAlignment="1">
      <alignment horizontal="center" vertical="center" wrapText="1"/>
    </xf>
    <xf numFmtId="0" fontId="52" fillId="0" borderId="10" xfId="2132" applyFont="1" applyFill="1" applyBorder="1" applyAlignment="1">
      <alignment horizontal="left" vertical="center" wrapText="1"/>
    </xf>
    <xf numFmtId="0" fontId="50" fillId="0" borderId="10" xfId="2132" applyFont="1" applyFill="1" applyBorder="1" applyAlignment="1">
      <alignment horizontal="left" vertical="center" wrapText="1"/>
    </xf>
    <xf numFmtId="3" fontId="50" fillId="0" borderId="10" xfId="2132" applyNumberFormat="1" applyFont="1" applyFill="1" applyBorder="1" applyAlignment="1">
      <alignment horizontal="center" vertical="center" wrapText="1"/>
    </xf>
    <xf numFmtId="0" fontId="50" fillId="0" borderId="10" xfId="2132" applyNumberFormat="1" applyFont="1" applyFill="1" applyBorder="1" applyAlignment="1">
      <alignment horizontal="center" vertical="center" wrapText="1"/>
    </xf>
    <xf numFmtId="0" fontId="52" fillId="0" borderId="10" xfId="2140" applyFont="1" applyFill="1" applyBorder="1" applyAlignment="1">
      <alignment horizontal="center" vertical="center" wrapText="1"/>
    </xf>
    <xf numFmtId="0" fontId="52" fillId="0" borderId="0" xfId="2140" applyFont="1" applyFill="1" applyBorder="1" applyAlignment="1">
      <alignment vertical="center" wrapText="1"/>
    </xf>
    <xf numFmtId="0" fontId="50" fillId="0" borderId="10" xfId="2140" applyFont="1" applyFill="1" applyBorder="1" applyAlignment="1">
      <alignment horizontal="center" vertical="center" wrapText="1"/>
    </xf>
    <xf numFmtId="0" fontId="50" fillId="0" borderId="10" xfId="2140" applyFont="1" applyFill="1" applyBorder="1" applyAlignment="1">
      <alignment horizontal="left" vertical="center" wrapText="1"/>
    </xf>
    <xf numFmtId="0" fontId="50" fillId="0" borderId="10" xfId="2140" applyNumberFormat="1" applyFont="1" applyFill="1" applyBorder="1" applyAlignment="1">
      <alignment horizontal="center" vertical="center" wrapText="1"/>
    </xf>
    <xf numFmtId="4" fontId="50" fillId="0" borderId="10" xfId="2140" applyNumberFormat="1" applyFont="1" applyFill="1" applyBorder="1" applyAlignment="1">
      <alignment horizontal="center" vertical="center" wrapText="1"/>
    </xf>
    <xf numFmtId="0" fontId="50" fillId="0" borderId="0" xfId="2140" applyFont="1" applyFill="1" applyBorder="1" applyAlignment="1">
      <alignment horizontal="center" vertical="center" wrapText="1"/>
    </xf>
    <xf numFmtId="49" fontId="50" fillId="0" borderId="0" xfId="2140" applyNumberFormat="1" applyFont="1" applyFill="1" applyBorder="1" applyAlignment="1">
      <alignment horizontal="center" vertical="center" wrapText="1"/>
    </xf>
    <xf numFmtId="0" fontId="52" fillId="0" borderId="10" xfId="2140" applyFont="1" applyFill="1" applyBorder="1" applyAlignment="1">
      <alignment horizontal="left" vertical="center" wrapText="1"/>
    </xf>
    <xf numFmtId="49" fontId="50" fillId="0" borderId="10" xfId="2140" applyNumberFormat="1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vertical="center" wrapText="1"/>
    </xf>
    <xf numFmtId="49" fontId="50" fillId="0" borderId="0" xfId="2138" applyNumberFormat="1" applyFont="1" applyFill="1" applyBorder="1" applyAlignment="1">
      <alignment horizontal="center" vertical="center" wrapText="1"/>
    </xf>
    <xf numFmtId="2" fontId="50" fillId="0" borderId="0" xfId="2132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50" fillId="0" borderId="0" xfId="2138" applyFont="1" applyFill="1" applyBorder="1" applyAlignment="1">
      <alignment vertical="center" wrapText="1"/>
    </xf>
    <xf numFmtId="165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2" fontId="50" fillId="0" borderId="10" xfId="2051" applyNumberFormat="1" applyFont="1" applyFill="1" applyBorder="1" applyAlignment="1">
      <alignment horizontal="center" vertical="center" wrapText="1"/>
    </xf>
    <xf numFmtId="3" fontId="50" fillId="0" borderId="10" xfId="2072" applyNumberFormat="1" applyFont="1" applyFill="1" applyBorder="1" applyAlignment="1">
      <alignment horizontal="center" vertical="center" wrapText="1"/>
    </xf>
    <xf numFmtId="0" fontId="50" fillId="0" borderId="10" xfId="2098" applyFont="1" applyFill="1" applyBorder="1" applyAlignment="1">
      <alignment horizontal="left" vertical="center" wrapText="1"/>
    </xf>
    <xf numFmtId="49" fontId="50" fillId="0" borderId="10" xfId="2101" applyNumberFormat="1" applyFont="1" applyFill="1" applyBorder="1" applyAlignment="1">
      <alignment horizontal="center" vertical="center" wrapText="1"/>
    </xf>
    <xf numFmtId="0" fontId="50" fillId="0" borderId="10" xfId="2100" applyNumberFormat="1" applyFont="1" applyFill="1" applyBorder="1" applyAlignment="1">
      <alignment horizontal="center" vertical="center" wrapText="1"/>
    </xf>
    <xf numFmtId="0" fontId="50" fillId="0" borderId="10" xfId="2103" applyFont="1" applyFill="1" applyBorder="1" applyAlignment="1">
      <alignment horizontal="center" vertical="center" wrapText="1"/>
    </xf>
    <xf numFmtId="0" fontId="50" fillId="0" borderId="10" xfId="2103" applyNumberFormat="1" applyFont="1" applyFill="1" applyBorder="1" applyAlignment="1">
      <alignment horizontal="center" vertical="center" wrapText="1"/>
    </xf>
    <xf numFmtId="4" fontId="50" fillId="0" borderId="10" xfId="2103" applyNumberFormat="1" applyFont="1" applyFill="1" applyBorder="1" applyAlignment="1">
      <alignment horizontal="center" vertical="center" wrapText="1"/>
    </xf>
    <xf numFmtId="0" fontId="50" fillId="0" borderId="10" xfId="2095" applyFont="1" applyFill="1" applyBorder="1" applyAlignment="1">
      <alignment horizontal="center" vertical="center" wrapText="1"/>
    </xf>
    <xf numFmtId="0" fontId="50" fillId="0" borderId="10" xfId="209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" fontId="50" fillId="0" borderId="19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0" fontId="54" fillId="0" borderId="10" xfId="2052" applyNumberFormat="1" applyFont="1" applyFill="1" applyBorder="1" applyAlignment="1">
      <alignment horizontal="center" vertical="center" wrapText="1"/>
    </xf>
    <xf numFmtId="0" fontId="50" fillId="0" borderId="10" xfId="2076" applyFont="1" applyFill="1" applyBorder="1" applyAlignment="1">
      <alignment horizontal="center" vertical="center" wrapText="1"/>
    </xf>
    <xf numFmtId="0" fontId="52" fillId="0" borderId="11" xfId="2138" applyFont="1" applyFill="1" applyBorder="1" applyAlignment="1">
      <alignment horizontal="left" vertical="center" wrapText="1"/>
    </xf>
    <xf numFmtId="0" fontId="52" fillId="0" borderId="14" xfId="2138" applyFont="1" applyFill="1" applyBorder="1" applyAlignment="1">
      <alignment horizontal="left" vertical="center" wrapText="1"/>
    </xf>
    <xf numFmtId="0" fontId="52" fillId="0" borderId="11" xfId="2140" applyFont="1" applyFill="1" applyBorder="1" applyAlignment="1">
      <alignment horizontal="center" vertical="center" wrapText="1"/>
    </xf>
    <xf numFmtId="0" fontId="52" fillId="0" borderId="15" xfId="2140" applyFont="1" applyFill="1" applyBorder="1" applyAlignment="1">
      <alignment horizontal="center" vertical="center" wrapText="1"/>
    </xf>
    <xf numFmtId="0" fontId="52" fillId="0" borderId="14" xfId="214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2036" applyFont="1" applyFill="1" applyBorder="1" applyAlignment="1">
      <alignment vertical="center" wrapText="1"/>
    </xf>
    <xf numFmtId="4" fontId="59" fillId="0" borderId="10" xfId="2041" applyNumberFormat="1" applyFont="1" applyFill="1" applyBorder="1" applyAlignment="1">
      <alignment horizontal="center" vertical="center" wrapText="1"/>
    </xf>
    <xf numFmtId="0" fontId="59" fillId="0" borderId="10" xfId="2040" applyFont="1" applyFill="1" applyBorder="1" applyAlignment="1">
      <alignment horizontal="center" vertical="center" wrapText="1"/>
    </xf>
    <xf numFmtId="4" fontId="59" fillId="0" borderId="10" xfId="2040" applyNumberFormat="1" applyFont="1" applyFill="1" applyBorder="1" applyAlignment="1">
      <alignment horizontal="center" vertical="center" wrapText="1"/>
    </xf>
    <xf numFmtId="4" fontId="59" fillId="0" borderId="10" xfId="2076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2040" applyFont="1" applyFill="1" applyBorder="1" applyAlignment="1">
      <alignment horizontal="center" vertical="center"/>
    </xf>
    <xf numFmtId="4" fontId="60" fillId="0" borderId="0" xfId="0" applyNumberFormat="1" applyFont="1" applyFill="1">
      <alignment horizontal="left" vertical="center" wrapText="1"/>
    </xf>
    <xf numFmtId="2" fontId="60" fillId="0" borderId="10" xfId="0" applyNumberFormat="1" applyFont="1" applyFill="1" applyBorder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/>
    </xf>
    <xf numFmtId="4" fontId="59" fillId="0" borderId="10" xfId="2051" applyNumberFormat="1" applyFont="1" applyFill="1" applyBorder="1" applyAlignment="1">
      <alignment horizontal="center" vertical="center" wrapText="1"/>
    </xf>
    <xf numFmtId="4" fontId="59" fillId="0" borderId="10" xfId="2052" applyNumberFormat="1" applyFont="1" applyFill="1" applyBorder="1" applyAlignment="1">
      <alignment horizontal="center" vertical="center" wrapText="1"/>
    </xf>
    <xf numFmtId="43" fontId="60" fillId="0" borderId="0" xfId="0" applyNumberFormat="1" applyFont="1" applyFill="1">
      <alignment horizontal="left" vertical="center" wrapText="1"/>
    </xf>
    <xf numFmtId="4" fontId="59" fillId="0" borderId="10" xfId="2052" applyNumberFormat="1" applyFont="1" applyFill="1" applyBorder="1" applyAlignment="1">
      <alignment horizontal="center" vertical="center"/>
    </xf>
    <xf numFmtId="0" fontId="59" fillId="0" borderId="10" xfId="2050" applyFont="1" applyFill="1" applyBorder="1" applyAlignment="1">
      <alignment horizontal="left" vertical="center" wrapText="1"/>
    </xf>
    <xf numFmtId="4" fontId="59" fillId="0" borderId="10" xfId="2041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/>
    </xf>
    <xf numFmtId="4" fontId="59" fillId="0" borderId="10" xfId="2040" applyNumberFormat="1" applyFont="1" applyFill="1" applyBorder="1" applyAlignment="1">
      <alignment vertical="center" wrapText="1"/>
    </xf>
    <xf numFmtId="4" fontId="59" fillId="0" borderId="10" xfId="0" applyNumberFormat="1" applyFont="1" applyFill="1" applyBorder="1" applyAlignment="1">
      <alignment vertical="center"/>
    </xf>
    <xf numFmtId="4" fontId="59" fillId="0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59" fillId="0" borderId="12" xfId="204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59" fillId="0" borderId="10" xfId="2054" applyFont="1" applyFill="1" applyBorder="1" applyAlignment="1">
      <alignment horizontal="left" vertical="center" wrapText="1"/>
    </xf>
    <xf numFmtId="4" fontId="59" fillId="0" borderId="10" xfId="2055" applyNumberFormat="1" applyFont="1" applyFill="1" applyBorder="1" applyAlignment="1">
      <alignment horizontal="center" vertical="center" wrapText="1"/>
    </xf>
    <xf numFmtId="4" fontId="59" fillId="0" borderId="10" xfId="2056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>
      <alignment horizontal="left" vertical="center" wrapText="1"/>
    </xf>
    <xf numFmtId="0" fontId="60" fillId="0" borderId="15" xfId="0" applyFont="1" applyFill="1" applyBorder="1">
      <alignment horizontal="left" vertical="center" wrapText="1"/>
    </xf>
    <xf numFmtId="0" fontId="60" fillId="0" borderId="14" xfId="0" applyFont="1" applyFill="1" applyBorder="1">
      <alignment horizontal="left" vertical="center" wrapText="1"/>
    </xf>
    <xf numFmtId="0" fontId="59" fillId="0" borderId="10" xfId="2058" applyFont="1" applyFill="1" applyBorder="1" applyAlignment="1">
      <alignment horizontal="left" vertical="center" wrapText="1"/>
    </xf>
    <xf numFmtId="4" fontId="59" fillId="0" borderId="12" xfId="2055" applyNumberFormat="1" applyFont="1" applyFill="1" applyBorder="1" applyAlignment="1">
      <alignment horizontal="center" vertical="center" wrapText="1"/>
    </xf>
    <xf numFmtId="4" fontId="59" fillId="0" borderId="12" xfId="2056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>
      <alignment horizontal="left" vertical="center" wrapText="1"/>
    </xf>
    <xf numFmtId="0" fontId="60" fillId="0" borderId="0" xfId="0" applyFont="1" applyFill="1" applyBorder="1">
      <alignment horizontal="left" vertical="center" wrapText="1"/>
    </xf>
    <xf numFmtId="4" fontId="59" fillId="0" borderId="10" xfId="2072" applyNumberFormat="1" applyFont="1" applyFill="1" applyBorder="1" applyAlignment="1">
      <alignment horizontal="center" vertical="center" wrapText="1"/>
    </xf>
    <xf numFmtId="4" fontId="59" fillId="0" borderId="10" xfId="2071" applyNumberFormat="1" applyFont="1" applyFill="1" applyBorder="1" applyAlignment="1">
      <alignment horizontal="center" vertical="center" wrapText="1"/>
    </xf>
    <xf numFmtId="0" fontId="59" fillId="0" borderId="12" xfId="2058" applyFont="1" applyFill="1" applyBorder="1" applyAlignment="1">
      <alignment horizontal="left" vertical="center" wrapText="1"/>
    </xf>
    <xf numFmtId="4" fontId="59" fillId="0" borderId="12" xfId="2072" applyNumberFormat="1" applyFont="1" applyFill="1" applyBorder="1" applyAlignment="1">
      <alignment horizontal="center" vertical="center" wrapText="1"/>
    </xf>
    <xf numFmtId="4" fontId="59" fillId="0" borderId="12" xfId="2071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4" fontId="59" fillId="0" borderId="12" xfId="0" applyNumberFormat="1" applyFont="1" applyFill="1" applyBorder="1" applyAlignment="1">
      <alignment horizontal="center" vertical="center"/>
    </xf>
    <xf numFmtId="3" fontId="59" fillId="0" borderId="12" xfId="0" applyNumberFormat="1" applyFont="1" applyFill="1" applyBorder="1" applyAlignment="1">
      <alignment horizontal="center" vertical="center"/>
    </xf>
    <xf numFmtId="0" fontId="59" fillId="0" borderId="10" xfId="2073" applyFont="1" applyFill="1" applyBorder="1" applyAlignment="1">
      <alignment horizontal="left" vertical="center" wrapText="1"/>
    </xf>
    <xf numFmtId="0" fontId="59" fillId="0" borderId="10" xfId="2075" applyFont="1" applyFill="1" applyBorder="1" applyAlignment="1">
      <alignment horizontal="center" vertical="center" wrapText="1"/>
    </xf>
    <xf numFmtId="0" fontId="59" fillId="0" borderId="10" xfId="2074" applyFont="1" applyFill="1" applyBorder="1" applyAlignment="1">
      <alignment horizontal="center" vertical="center" wrapText="1"/>
    </xf>
    <xf numFmtId="4" fontId="59" fillId="0" borderId="10" xfId="2074" applyNumberFormat="1" applyFont="1" applyFill="1" applyBorder="1" applyAlignment="1">
      <alignment horizontal="center" vertical="center" wrapText="1"/>
    </xf>
    <xf numFmtId="0" fontId="59" fillId="0" borderId="10" xfId="2077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4" fontId="59" fillId="0" borderId="10" xfId="2132" applyNumberFormat="1" applyFont="1" applyFill="1" applyBorder="1" applyAlignment="1">
      <alignment horizontal="center" vertical="center" wrapText="1"/>
    </xf>
    <xf numFmtId="4" fontId="60" fillId="0" borderId="10" xfId="2134" applyNumberFormat="1" applyFont="1" applyFill="1" applyBorder="1" applyAlignment="1">
      <alignment horizontal="center" vertical="center" wrapText="1"/>
    </xf>
    <xf numFmtId="0" fontId="59" fillId="0" borderId="10" xfId="2093" applyFont="1" applyFill="1" applyBorder="1" applyAlignment="1">
      <alignment horizontal="left" vertical="center" wrapText="1"/>
    </xf>
    <xf numFmtId="0" fontId="59" fillId="0" borderId="10" xfId="2051" applyFont="1" applyFill="1" applyBorder="1" applyAlignment="1">
      <alignment horizontal="center" vertical="center" wrapText="1"/>
    </xf>
    <xf numFmtId="0" fontId="59" fillId="0" borderId="10" xfId="2094" applyFont="1" applyFill="1" applyBorder="1" applyAlignment="1">
      <alignment horizontal="center" vertical="center" wrapText="1"/>
    </xf>
    <xf numFmtId="0" fontId="61" fillId="0" borderId="11" xfId="2138" applyFont="1" applyFill="1" applyBorder="1" applyAlignment="1">
      <alignment horizontal="center" vertical="center" wrapText="1"/>
    </xf>
    <xf numFmtId="0" fontId="61" fillId="0" borderId="15" xfId="2138" applyFont="1" applyFill="1" applyBorder="1" applyAlignment="1">
      <alignment horizontal="center" vertical="center" wrapText="1"/>
    </xf>
    <xf numFmtId="0" fontId="59" fillId="0" borderId="10" xfId="2138" applyFont="1" applyFill="1" applyBorder="1" applyAlignment="1">
      <alignment horizontal="center" vertical="center" wrapText="1"/>
    </xf>
    <xf numFmtId="4" fontId="61" fillId="0" borderId="10" xfId="2138" applyNumberFormat="1" applyFont="1" applyFill="1" applyBorder="1" applyAlignment="1">
      <alignment horizontal="left" vertical="center" wrapText="1"/>
    </xf>
    <xf numFmtId="4" fontId="59" fillId="0" borderId="10" xfId="2138" applyNumberFormat="1" applyFont="1" applyFill="1" applyBorder="1" applyAlignment="1">
      <alignment horizontal="left" vertical="center" wrapText="1"/>
    </xf>
    <xf numFmtId="4" fontId="61" fillId="0" borderId="11" xfId="2138" applyNumberFormat="1" applyFont="1" applyFill="1" applyBorder="1" applyAlignment="1">
      <alignment horizontal="center" vertical="center" wrapText="1"/>
    </xf>
    <xf numFmtId="4" fontId="61" fillId="0" borderId="15" xfId="2138" applyNumberFormat="1" applyFont="1" applyFill="1" applyBorder="1" applyAlignment="1">
      <alignment horizontal="center" vertical="center" wrapText="1"/>
    </xf>
    <xf numFmtId="4" fontId="61" fillId="0" borderId="14" xfId="2138" applyNumberFormat="1" applyFont="1" applyFill="1" applyBorder="1" applyAlignment="1">
      <alignment horizontal="center" vertical="center" wrapText="1"/>
    </xf>
    <xf numFmtId="0" fontId="59" fillId="0" borderId="10" xfId="2108" applyFont="1" applyFill="1" applyBorder="1" applyAlignment="1">
      <alignment horizontal="left" vertical="center" wrapText="1"/>
    </xf>
    <xf numFmtId="4" fontId="60" fillId="0" borderId="15" xfId="0" applyNumberFormat="1" applyFont="1" applyFill="1" applyBorder="1" applyAlignment="1">
      <alignment horizontal="center" vertical="center" wrapText="1"/>
    </xf>
    <xf numFmtId="4" fontId="59" fillId="0" borderId="15" xfId="2138" applyNumberFormat="1" applyFont="1" applyFill="1" applyBorder="1" applyAlignment="1">
      <alignment horizontal="left" vertical="center" wrapText="1"/>
    </xf>
    <xf numFmtId="4" fontId="59" fillId="0" borderId="15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61" fillId="0" borderId="15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left" vertical="center" wrapText="1"/>
    </xf>
    <xf numFmtId="0" fontId="61" fillId="0" borderId="10" xfId="2138" applyFont="1" applyFill="1" applyBorder="1" applyAlignment="1">
      <alignment horizontal="left" vertical="center" wrapText="1"/>
    </xf>
    <xf numFmtId="4" fontId="59" fillId="0" borderId="10" xfId="2138" applyNumberFormat="1" applyFont="1" applyFill="1" applyBorder="1" applyAlignment="1">
      <alignment horizontal="center" vertical="center" wrapText="1"/>
    </xf>
    <xf numFmtId="0" fontId="59" fillId="0" borderId="10" xfId="2138" applyNumberFormat="1" applyFont="1" applyFill="1" applyBorder="1" applyAlignment="1">
      <alignment horizontal="center" vertical="center" wrapText="1"/>
    </xf>
    <xf numFmtId="0" fontId="61" fillId="0" borderId="14" xfId="2138" applyFont="1" applyFill="1" applyBorder="1" applyAlignment="1">
      <alignment horizontal="center" vertical="center" wrapText="1"/>
    </xf>
    <xf numFmtId="0" fontId="61" fillId="0" borderId="10" xfId="2132" applyFont="1" applyFill="1" applyBorder="1" applyAlignment="1">
      <alignment horizontal="left" vertical="center" wrapText="1"/>
    </xf>
    <xf numFmtId="4" fontId="59" fillId="0" borderId="10" xfId="2132" applyNumberFormat="1" applyFont="1" applyFill="1" applyBorder="1" applyAlignment="1">
      <alignment horizontal="left" vertical="center" wrapText="1"/>
    </xf>
    <xf numFmtId="3" fontId="59" fillId="0" borderId="10" xfId="2132" applyNumberFormat="1" applyFont="1" applyFill="1" applyBorder="1" applyAlignment="1">
      <alignment horizontal="center" vertical="center" wrapText="1"/>
    </xf>
    <xf numFmtId="0" fontId="61" fillId="0" borderId="11" xfId="2132" applyFont="1" applyFill="1" applyBorder="1" applyAlignment="1">
      <alignment horizontal="center" vertical="center" wrapText="1"/>
    </xf>
    <xf numFmtId="0" fontId="61" fillId="0" borderId="15" xfId="2132" applyFont="1" applyFill="1" applyBorder="1" applyAlignment="1">
      <alignment horizontal="center" vertical="center" wrapText="1"/>
    </xf>
    <xf numFmtId="0" fontId="61" fillId="0" borderId="14" xfId="2132" applyFont="1" applyFill="1" applyBorder="1" applyAlignment="1">
      <alignment horizontal="center" vertical="center" wrapText="1"/>
    </xf>
    <xf numFmtId="0" fontId="59" fillId="0" borderId="10" xfId="2132" applyNumberFormat="1" applyFont="1" applyFill="1" applyBorder="1" applyAlignment="1">
      <alignment horizontal="center" vertical="center" wrapText="1"/>
    </xf>
    <xf numFmtId="0" fontId="59" fillId="0" borderId="10" xfId="2139" applyFont="1" applyFill="1" applyBorder="1" applyAlignment="1">
      <alignment horizontal="center" vertical="center" wrapText="1"/>
    </xf>
    <xf numFmtId="0" fontId="61" fillId="0" borderId="11" xfId="2139" applyFont="1" applyFill="1" applyBorder="1" applyAlignment="1">
      <alignment horizontal="center" vertical="center" wrapText="1"/>
    </xf>
    <xf numFmtId="0" fontId="61" fillId="0" borderId="15" xfId="2139" applyFont="1" applyFill="1" applyBorder="1" applyAlignment="1">
      <alignment horizontal="center" vertical="center" wrapText="1"/>
    </xf>
    <xf numFmtId="0" fontId="61" fillId="0" borderId="14" xfId="2139" applyFont="1" applyFill="1" applyBorder="1" applyAlignment="1">
      <alignment horizontal="center" vertical="center" wrapText="1"/>
    </xf>
    <xf numFmtId="0" fontId="61" fillId="0" borderId="10" xfId="2139" applyFont="1" applyFill="1" applyBorder="1" applyAlignment="1">
      <alignment horizontal="left" vertical="center" wrapText="1"/>
    </xf>
    <xf numFmtId="4" fontId="59" fillId="0" borderId="10" xfId="2139" applyNumberFormat="1" applyFont="1" applyFill="1" applyBorder="1" applyAlignment="1">
      <alignment horizontal="center" vertical="center" wrapText="1"/>
    </xf>
    <xf numFmtId="0" fontId="59" fillId="0" borderId="10" xfId="2139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9" fillId="0" borderId="10" xfId="2132" applyFont="1" applyFill="1" applyBorder="1" applyAlignment="1">
      <alignment horizontal="center" vertical="center" wrapText="1"/>
    </xf>
    <xf numFmtId="0" fontId="59" fillId="0" borderId="10" xfId="2132" applyFont="1" applyFill="1" applyBorder="1" applyAlignment="1">
      <alignment vertical="center" wrapText="1"/>
    </xf>
    <xf numFmtId="4" fontId="59" fillId="0" borderId="10" xfId="2133" applyNumberFormat="1" applyFont="1" applyFill="1" applyBorder="1" applyAlignment="1">
      <alignment horizontal="center" vertical="center" wrapText="1"/>
    </xf>
    <xf numFmtId="0" fontId="59" fillId="0" borderId="10" xfId="2138" applyFont="1" applyFill="1" applyBorder="1" applyAlignment="1">
      <alignment horizontal="left" vertical="center" wrapText="1"/>
    </xf>
    <xf numFmtId="0" fontId="59" fillId="0" borderId="10" xfId="2132" applyFont="1" applyFill="1" applyBorder="1" applyAlignment="1">
      <alignment horizontal="left" vertical="center" wrapText="1"/>
    </xf>
    <xf numFmtId="0" fontId="59" fillId="0" borderId="10" xfId="2140" applyFont="1" applyFill="1" applyBorder="1" applyAlignment="1">
      <alignment horizontal="center" vertical="center" wrapText="1"/>
    </xf>
    <xf numFmtId="0" fontId="59" fillId="0" borderId="10" xfId="2140" applyFont="1" applyFill="1" applyBorder="1" applyAlignment="1">
      <alignment horizontal="left" vertical="center" wrapText="1"/>
    </xf>
    <xf numFmtId="0" fontId="59" fillId="0" borderId="10" xfId="2138" applyFont="1" applyFill="1" applyBorder="1" applyAlignment="1">
      <alignment vertical="center" wrapText="1"/>
    </xf>
    <xf numFmtId="0" fontId="61" fillId="0" borderId="10" xfId="2132" applyFont="1" applyFill="1" applyBorder="1" applyAlignment="1">
      <alignment horizontal="center" vertical="center" wrapText="1"/>
    </xf>
    <xf numFmtId="4" fontId="59" fillId="0" borderId="14" xfId="2132" applyNumberFormat="1" applyFont="1" applyFill="1" applyBorder="1" applyAlignment="1">
      <alignment horizontal="center" vertical="center" wrapText="1"/>
    </xf>
    <xf numFmtId="0" fontId="61" fillId="0" borderId="11" xfId="2132" applyFont="1" applyFill="1" applyBorder="1" applyAlignment="1">
      <alignment horizontal="left" vertical="center" wrapText="1"/>
    </xf>
    <xf numFmtId="0" fontId="61" fillId="0" borderId="14" xfId="2132" applyFont="1" applyFill="1" applyBorder="1" applyAlignment="1">
      <alignment horizontal="left" vertical="center" wrapText="1"/>
    </xf>
    <xf numFmtId="4" fontId="60" fillId="0" borderId="10" xfId="2141" applyNumberFormat="1" applyFont="1" applyFill="1" applyBorder="1" applyAlignment="1">
      <alignment horizontal="center" vertical="center" wrapText="1"/>
    </xf>
    <xf numFmtId="4" fontId="59" fillId="0" borderId="10" xfId="2092" applyNumberFormat="1" applyFont="1" applyFill="1" applyBorder="1" applyAlignment="1">
      <alignment horizontal="center" vertical="center" wrapText="1"/>
    </xf>
    <xf numFmtId="4" fontId="59" fillId="0" borderId="10" xfId="2078" applyNumberFormat="1" applyFont="1" applyFill="1" applyBorder="1" applyAlignment="1">
      <alignment horizontal="center" vertical="center" wrapText="1"/>
    </xf>
    <xf numFmtId="0" fontId="59" fillId="0" borderId="10" xfId="2098" applyFont="1" applyFill="1" applyBorder="1" applyAlignment="1">
      <alignment horizontal="left" vertical="center" wrapText="1"/>
    </xf>
    <xf numFmtId="4" fontId="59" fillId="0" borderId="10" xfId="2100" applyNumberFormat="1" applyFont="1" applyFill="1" applyBorder="1" applyAlignment="1">
      <alignment horizontal="center" vertical="center" wrapText="1"/>
    </xf>
    <xf numFmtId="2" fontId="62" fillId="0" borderId="10" xfId="2141" applyNumberFormat="1" applyFont="1" applyFill="1" applyBorder="1" applyAlignment="1">
      <alignment horizontal="center" vertical="center" wrapText="1"/>
    </xf>
    <xf numFmtId="0" fontId="61" fillId="0" borderId="10" xfId="2132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4" fontId="60" fillId="0" borderId="10" xfId="2142" applyNumberFormat="1" applyFont="1" applyFill="1" applyBorder="1" applyAlignment="1">
      <alignment horizontal="center" vertical="center" wrapText="1"/>
    </xf>
    <xf numFmtId="0" fontId="59" fillId="0" borderId="10" xfId="2139" applyFont="1" applyFill="1" applyBorder="1" applyAlignment="1">
      <alignment horizontal="left" vertical="center" wrapText="1"/>
    </xf>
    <xf numFmtId="0" fontId="61" fillId="0" borderId="11" xfId="2139" applyFont="1" applyFill="1" applyBorder="1" applyAlignment="1">
      <alignment horizontal="left" vertical="center" wrapText="1"/>
    </xf>
    <xf numFmtId="0" fontId="61" fillId="0" borderId="14" xfId="2139" applyFont="1" applyFill="1" applyBorder="1" applyAlignment="1">
      <alignment horizontal="left" vertical="center" wrapText="1"/>
    </xf>
    <xf numFmtId="0" fontId="61" fillId="0" borderId="10" xfId="2138" applyFont="1" applyFill="1" applyBorder="1" applyAlignment="1">
      <alignment horizontal="center" vertical="center" wrapText="1"/>
    </xf>
    <xf numFmtId="0" fontId="59" fillId="0" borderId="13" xfId="2050" applyFont="1" applyFill="1" applyBorder="1" applyAlignment="1">
      <alignment vertical="center" wrapText="1"/>
    </xf>
    <xf numFmtId="4" fontId="61" fillId="0" borderId="11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left" vertical="center" wrapText="1"/>
    </xf>
    <xf numFmtId="4" fontId="59" fillId="0" borderId="10" xfId="2053" applyNumberFormat="1" applyFont="1" applyFill="1" applyBorder="1" applyAlignment="1">
      <alignment horizontal="center" vertical="center" wrapText="1"/>
    </xf>
    <xf numFmtId="0" fontId="61" fillId="0" borderId="11" xfId="2140" applyFont="1" applyFill="1" applyBorder="1" applyAlignment="1">
      <alignment horizontal="center" vertical="center" wrapText="1"/>
    </xf>
    <xf numFmtId="0" fontId="61" fillId="0" borderId="15" xfId="2140" applyFont="1" applyFill="1" applyBorder="1" applyAlignment="1">
      <alignment horizontal="center" vertical="center" wrapText="1"/>
    </xf>
    <xf numFmtId="0" fontId="61" fillId="0" borderId="14" xfId="2140" applyFont="1" applyFill="1" applyBorder="1" applyAlignment="1">
      <alignment horizontal="center" vertical="center" wrapText="1"/>
    </xf>
    <xf numFmtId="4" fontId="59" fillId="0" borderId="10" xfId="2140" applyNumberFormat="1" applyFont="1" applyFill="1" applyBorder="1" applyAlignment="1">
      <alignment horizontal="center" vertical="center" wrapText="1"/>
    </xf>
    <xf numFmtId="0" fontId="61" fillId="0" borderId="10" xfId="2140" applyFont="1" applyFill="1" applyBorder="1" applyAlignment="1">
      <alignment horizontal="left" vertical="center" wrapText="1"/>
    </xf>
    <xf numFmtId="4" fontId="59" fillId="0" borderId="10" xfId="2140" applyNumberFormat="1" applyFont="1" applyFill="1" applyBorder="1" applyAlignment="1">
      <alignment horizontal="left" vertical="center" wrapText="1"/>
    </xf>
    <xf numFmtId="0" fontId="59" fillId="0" borderId="10" xfId="2140" applyNumberFormat="1" applyFont="1" applyFill="1" applyBorder="1" applyAlignment="1">
      <alignment horizontal="center" vertical="center" wrapText="1"/>
    </xf>
    <xf numFmtId="3" fontId="59" fillId="0" borderId="10" xfId="2140" applyNumberFormat="1" applyFont="1" applyFill="1" applyBorder="1" applyAlignment="1">
      <alignment horizontal="center" vertical="center" wrapText="1"/>
    </xf>
    <xf numFmtId="0" fontId="61" fillId="0" borderId="11" xfId="2138" applyFont="1" applyFill="1" applyBorder="1" applyAlignment="1">
      <alignment horizontal="left" vertical="center" wrapText="1"/>
    </xf>
    <xf numFmtId="0" fontId="61" fillId="0" borderId="14" xfId="2138" applyFont="1" applyFill="1" applyBorder="1" applyAlignment="1">
      <alignment horizontal="left" vertical="center" wrapText="1"/>
    </xf>
    <xf numFmtId="3" fontId="59" fillId="0" borderId="10" xfId="2138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1" fillId="0" borderId="0" xfId="0" applyNumberFormat="1" applyFont="1" applyFill="1">
      <alignment horizontal="left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</cellXfs>
  <cellStyles count="2442">
    <cellStyle name="20% — акцент1" xfId="2410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1"/>
    <cellStyle name="20% — акцент2" xfId="2412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3"/>
    <cellStyle name="20% — акцент3" xfId="2414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5"/>
    <cellStyle name="20% — акцент4" xfId="2416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7"/>
    <cellStyle name="20% — акцент5" xfId="241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9"/>
    <cellStyle name="20% — акцент6" xfId="2420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1"/>
    <cellStyle name="40% — акцент1" xfId="2422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3"/>
    <cellStyle name="40% — акцент2" xfId="2424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5"/>
    <cellStyle name="40% — акцент3" xfId="2426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7"/>
    <cellStyle name="40% — акцент4" xfId="2428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9"/>
    <cellStyle name="40% — акцент5" xfId="2430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1"/>
    <cellStyle name="40% — акцент6" xfId="2432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3"/>
    <cellStyle name="60% — акцент1" xfId="2434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5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6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7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8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9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0"/>
    <cellStyle name="ИтогоБИМ" xfId="2441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Приложение 1" xfId="2138"/>
    <cellStyle name="Обычный_Приложение 1_1" xfId="2139"/>
    <cellStyle name="Обычный_Приложение 1_2" xfId="2140"/>
    <cellStyle name="Обычный_Приложение 2" xfId="2141"/>
    <cellStyle name="Обычный_Приложение 2_1" xfId="2142"/>
    <cellStyle name="Плохой" xfId="2143" builtinId="27" customBuiltin="1"/>
    <cellStyle name="Плохой 10" xfId="2144"/>
    <cellStyle name="Плохой 11" xfId="2145"/>
    <cellStyle name="Плохой 12" xfId="2146"/>
    <cellStyle name="Плохой 13" xfId="2147"/>
    <cellStyle name="Плохой 14" xfId="2148"/>
    <cellStyle name="Плохой 15" xfId="2149"/>
    <cellStyle name="Плохой 16" xfId="2150"/>
    <cellStyle name="Плохой 17" xfId="2151"/>
    <cellStyle name="Плохой 18" xfId="2152"/>
    <cellStyle name="Плохой 19" xfId="2153"/>
    <cellStyle name="Плохой 2" xfId="2154"/>
    <cellStyle name="Плохой 20" xfId="2155"/>
    <cellStyle name="Плохой 21" xfId="2156"/>
    <cellStyle name="Плохой 22" xfId="2157"/>
    <cellStyle name="Плохой 23" xfId="2158"/>
    <cellStyle name="Плохой 24" xfId="2159"/>
    <cellStyle name="Плохой 25" xfId="2160"/>
    <cellStyle name="Плохой 26" xfId="2161"/>
    <cellStyle name="Плохой 27" xfId="2162"/>
    <cellStyle name="Плохой 28" xfId="2163"/>
    <cellStyle name="Плохой 29" xfId="2164"/>
    <cellStyle name="Плохой 3" xfId="2165"/>
    <cellStyle name="Плохой 30" xfId="2166"/>
    <cellStyle name="Плохой 31" xfId="2167"/>
    <cellStyle name="Плохой 32" xfId="2168"/>
    <cellStyle name="Плохой 33" xfId="2169"/>
    <cellStyle name="Плохой 34" xfId="2170"/>
    <cellStyle name="Плохой 35" xfId="2171"/>
    <cellStyle name="Плохой 36" xfId="2172"/>
    <cellStyle name="Плохой 37" xfId="2173"/>
    <cellStyle name="Плохой 38" xfId="2174"/>
    <cellStyle name="Плохой 39" xfId="2175"/>
    <cellStyle name="Плохой 4" xfId="2176"/>
    <cellStyle name="Плохой 40" xfId="2177"/>
    <cellStyle name="Плохой 41" xfId="2178"/>
    <cellStyle name="Плохой 42" xfId="2179"/>
    <cellStyle name="Плохой 43" xfId="2180"/>
    <cellStyle name="Плохой 5" xfId="2181"/>
    <cellStyle name="Плохой 6" xfId="2182"/>
    <cellStyle name="Плохой 7" xfId="2183"/>
    <cellStyle name="Плохой 8" xfId="2184"/>
    <cellStyle name="Плохой 9" xfId="2185"/>
    <cellStyle name="Пояснение" xfId="2186" builtinId="53" customBuiltin="1"/>
    <cellStyle name="Пояснение 10" xfId="2187"/>
    <cellStyle name="Пояснение 11" xfId="2188"/>
    <cellStyle name="Пояснение 12" xfId="2189"/>
    <cellStyle name="Пояснение 13" xfId="2190"/>
    <cellStyle name="Пояснение 14" xfId="2191"/>
    <cellStyle name="Пояснение 15" xfId="2192"/>
    <cellStyle name="Пояснение 16" xfId="2193"/>
    <cellStyle name="Пояснение 17" xfId="2194"/>
    <cellStyle name="Пояснение 18" xfId="2195"/>
    <cellStyle name="Пояснение 19" xfId="2196"/>
    <cellStyle name="Пояснение 2" xfId="2197"/>
    <cellStyle name="Пояснение 20" xfId="2198"/>
    <cellStyle name="Пояснение 21" xfId="2199"/>
    <cellStyle name="Пояснение 22" xfId="2200"/>
    <cellStyle name="Пояснение 23" xfId="2201"/>
    <cellStyle name="Пояснение 24" xfId="2202"/>
    <cellStyle name="Пояснение 25" xfId="2203"/>
    <cellStyle name="Пояснение 26" xfId="2204"/>
    <cellStyle name="Пояснение 27" xfId="2205"/>
    <cellStyle name="Пояснение 28" xfId="2206"/>
    <cellStyle name="Пояснение 29" xfId="2207"/>
    <cellStyle name="Пояснение 3" xfId="2208"/>
    <cellStyle name="Пояснение 30" xfId="2209"/>
    <cellStyle name="Пояснение 31" xfId="2210"/>
    <cellStyle name="Пояснение 32" xfId="2211"/>
    <cellStyle name="Пояснение 33" xfId="2212"/>
    <cellStyle name="Пояснение 34" xfId="2213"/>
    <cellStyle name="Пояснение 35" xfId="2214"/>
    <cellStyle name="Пояснение 36" xfId="2215"/>
    <cellStyle name="Пояснение 37" xfId="2216"/>
    <cellStyle name="Пояснение 38" xfId="2217"/>
    <cellStyle name="Пояснение 39" xfId="2218"/>
    <cellStyle name="Пояснение 4" xfId="2219"/>
    <cellStyle name="Пояснение 40" xfId="2220"/>
    <cellStyle name="Пояснение 41" xfId="2221"/>
    <cellStyle name="Пояснение 42" xfId="2222"/>
    <cellStyle name="Пояснение 43" xfId="2223"/>
    <cellStyle name="Пояснение 5" xfId="2224"/>
    <cellStyle name="Пояснение 6" xfId="2225"/>
    <cellStyle name="Пояснение 7" xfId="2226"/>
    <cellStyle name="Пояснение 8" xfId="2227"/>
    <cellStyle name="Пояснение 9" xfId="2228"/>
    <cellStyle name="Примечание" xfId="2229" builtinId="10" customBuiltin="1"/>
    <cellStyle name="Примечание 10" xfId="2230"/>
    <cellStyle name="Примечание 11" xfId="2231"/>
    <cellStyle name="Примечание 12" xfId="2232"/>
    <cellStyle name="Примечание 13" xfId="2233"/>
    <cellStyle name="Примечание 14" xfId="2234"/>
    <cellStyle name="Примечание 15" xfId="2235"/>
    <cellStyle name="Примечание 16" xfId="2236"/>
    <cellStyle name="Примечание 17" xfId="2237"/>
    <cellStyle name="Примечание 18" xfId="2238"/>
    <cellStyle name="Примечание 19" xfId="2239"/>
    <cellStyle name="Примечание 2" xfId="2240"/>
    <cellStyle name="Примечание 20" xfId="2241"/>
    <cellStyle name="Примечание 21" xfId="2242"/>
    <cellStyle name="Примечание 22" xfId="2243"/>
    <cellStyle name="Примечание 23" xfId="2244"/>
    <cellStyle name="Примечание 24" xfId="2245"/>
    <cellStyle name="Примечание 25" xfId="2246"/>
    <cellStyle name="Примечание 26" xfId="2247"/>
    <cellStyle name="Примечание 27" xfId="2248"/>
    <cellStyle name="Примечание 28" xfId="2249"/>
    <cellStyle name="Примечание 29" xfId="2250"/>
    <cellStyle name="Примечание 3" xfId="2251"/>
    <cellStyle name="Примечание 30" xfId="2252"/>
    <cellStyle name="Примечание 31" xfId="2253"/>
    <cellStyle name="Примечание 32" xfId="2254"/>
    <cellStyle name="Примечание 33" xfId="2255"/>
    <cellStyle name="Примечание 34" xfId="2256"/>
    <cellStyle name="Примечание 35" xfId="2257"/>
    <cellStyle name="Примечание 36" xfId="2258"/>
    <cellStyle name="Примечание 37" xfId="2259"/>
    <cellStyle name="Примечание 38" xfId="2260"/>
    <cellStyle name="Примечание 39" xfId="2261"/>
    <cellStyle name="Примечание 4" xfId="2262"/>
    <cellStyle name="Примечание 40" xfId="2263"/>
    <cellStyle name="Примечание 41" xfId="2264"/>
    <cellStyle name="Примечание 42" xfId="2265"/>
    <cellStyle name="Примечание 43" xfId="2266"/>
    <cellStyle name="Примечание 44" xfId="2267"/>
    <cellStyle name="Примечание 5" xfId="2268"/>
    <cellStyle name="Примечание 6" xfId="2269"/>
    <cellStyle name="Примечание 7" xfId="2270"/>
    <cellStyle name="Примечание 8" xfId="2271"/>
    <cellStyle name="Примечание 9" xfId="2272"/>
    <cellStyle name="Процентный 2" xfId="2273"/>
    <cellStyle name="Процентный 2 2" xfId="2274"/>
    <cellStyle name="Процентный 2_Приложение 1" xfId="2275"/>
    <cellStyle name="Процентный 3" xfId="2276"/>
    <cellStyle name="Процентный 3 2" xfId="2277"/>
    <cellStyle name="Процентный 3_Приложение 1" xfId="2278"/>
    <cellStyle name="Связанная ячейка" xfId="2279" builtinId="24" customBuiltin="1"/>
    <cellStyle name="Связанная ячейка 10" xfId="2280"/>
    <cellStyle name="Связанная ячейка 11" xfId="2281"/>
    <cellStyle name="Связанная ячейка 12" xfId="2282"/>
    <cellStyle name="Связанная ячейка 13" xfId="2283"/>
    <cellStyle name="Связанная ячейка 14" xfId="2284"/>
    <cellStyle name="Связанная ячейка 15" xfId="2285"/>
    <cellStyle name="Связанная ячейка 16" xfId="2286"/>
    <cellStyle name="Связанная ячейка 17" xfId="2287"/>
    <cellStyle name="Связанная ячейка 18" xfId="2288"/>
    <cellStyle name="Связанная ячейка 19" xfId="2289"/>
    <cellStyle name="Связанная ячейка 2" xfId="2290"/>
    <cellStyle name="Связанная ячейка 20" xfId="2291"/>
    <cellStyle name="Связанная ячейка 21" xfId="2292"/>
    <cellStyle name="Связанная ячейка 22" xfId="2293"/>
    <cellStyle name="Связанная ячейка 23" xfId="2294"/>
    <cellStyle name="Связанная ячейка 24" xfId="2295"/>
    <cellStyle name="Связанная ячейка 25" xfId="2296"/>
    <cellStyle name="Связанная ячейка 26" xfId="2297"/>
    <cellStyle name="Связанная ячейка 27" xfId="2298"/>
    <cellStyle name="Связанная ячейка 28" xfId="2299"/>
    <cellStyle name="Связанная ячейка 29" xfId="2300"/>
    <cellStyle name="Связанная ячейка 3" xfId="2301"/>
    <cellStyle name="Связанная ячейка 30" xfId="2302"/>
    <cellStyle name="Связанная ячейка 31" xfId="2303"/>
    <cellStyle name="Связанная ячейка 32" xfId="2304"/>
    <cellStyle name="Связанная ячейка 33" xfId="2305"/>
    <cellStyle name="Связанная ячейка 34" xfId="2306"/>
    <cellStyle name="Связанная ячейка 35" xfId="2307"/>
    <cellStyle name="Связанная ячейка 36" xfId="2308"/>
    <cellStyle name="Связанная ячейка 37" xfId="2309"/>
    <cellStyle name="Связанная ячейка 38" xfId="2310"/>
    <cellStyle name="Связанная ячейка 39" xfId="2311"/>
    <cellStyle name="Связанная ячейка 4" xfId="2312"/>
    <cellStyle name="Связанная ячейка 40" xfId="2313"/>
    <cellStyle name="Связанная ячейка 41" xfId="2314"/>
    <cellStyle name="Связанная ячейка 42" xfId="2315"/>
    <cellStyle name="Связанная ячейка 43" xfId="2316"/>
    <cellStyle name="Связанная ячейка 5" xfId="2317"/>
    <cellStyle name="Связанная ячейка 6" xfId="2318"/>
    <cellStyle name="Связанная ячейка 7" xfId="2319"/>
    <cellStyle name="Связанная ячейка 8" xfId="2320"/>
    <cellStyle name="Связанная ячейка 9" xfId="2321"/>
    <cellStyle name="Стиль 1" xfId="2322"/>
    <cellStyle name="Текст предупреждения" xfId="2323" builtinId="11" customBuiltin="1"/>
    <cellStyle name="Текст предупреждения 10" xfId="2324"/>
    <cellStyle name="Текст предупреждения 11" xfId="2325"/>
    <cellStyle name="Текст предупреждения 12" xfId="2326"/>
    <cellStyle name="Текст предупреждения 13" xfId="2327"/>
    <cellStyle name="Текст предупреждения 14" xfId="2328"/>
    <cellStyle name="Текст предупреждения 15" xfId="2329"/>
    <cellStyle name="Текст предупреждения 16" xfId="2330"/>
    <cellStyle name="Текст предупреждения 17" xfId="2331"/>
    <cellStyle name="Текст предупреждения 18" xfId="2332"/>
    <cellStyle name="Текст предупреждения 19" xfId="2333"/>
    <cellStyle name="Текст предупреждения 2" xfId="2334"/>
    <cellStyle name="Текст предупреждения 20" xfId="2335"/>
    <cellStyle name="Текст предупреждения 21" xfId="2336"/>
    <cellStyle name="Текст предупреждения 22" xfId="2337"/>
    <cellStyle name="Текст предупреждения 23" xfId="2338"/>
    <cellStyle name="Текст предупреждения 24" xfId="2339"/>
    <cellStyle name="Текст предупреждения 25" xfId="2340"/>
    <cellStyle name="Текст предупреждения 26" xfId="2341"/>
    <cellStyle name="Текст предупреждения 27" xfId="2342"/>
    <cellStyle name="Текст предупреждения 28" xfId="2343"/>
    <cellStyle name="Текст предупреждения 29" xfId="2344"/>
    <cellStyle name="Текст предупреждения 3" xfId="2345"/>
    <cellStyle name="Текст предупреждения 30" xfId="2346"/>
    <cellStyle name="Текст предупреждения 31" xfId="2347"/>
    <cellStyle name="Текст предупреждения 32" xfId="2348"/>
    <cellStyle name="Текст предупреждения 33" xfId="2349"/>
    <cellStyle name="Текст предупреждения 34" xfId="2350"/>
    <cellStyle name="Текст предупреждения 35" xfId="2351"/>
    <cellStyle name="Текст предупреждения 36" xfId="2352"/>
    <cellStyle name="Текст предупреждения 37" xfId="2353"/>
    <cellStyle name="Текст предупреждения 38" xfId="2354"/>
    <cellStyle name="Текст предупреждения 39" xfId="2355"/>
    <cellStyle name="Текст предупреждения 4" xfId="2356"/>
    <cellStyle name="Текст предупреждения 40" xfId="2357"/>
    <cellStyle name="Текст предупреждения 41" xfId="2358"/>
    <cellStyle name="Текст предупреждения 42" xfId="2359"/>
    <cellStyle name="Текст предупреждения 43" xfId="2360"/>
    <cellStyle name="Текст предупреждения 5" xfId="2361"/>
    <cellStyle name="Текст предупреждения 6" xfId="2362"/>
    <cellStyle name="Текст предупреждения 7" xfId="2363"/>
    <cellStyle name="Текст предупреждения 8" xfId="2364"/>
    <cellStyle name="Текст предупреждения 9" xfId="2365"/>
    <cellStyle name="Финансовый 2" xfId="2366"/>
    <cellStyle name="Хороший" xfId="2367" builtinId="26" customBuiltin="1"/>
    <cellStyle name="Хороший 10" xfId="2368"/>
    <cellStyle name="Хороший 11" xfId="2369"/>
    <cellStyle name="Хороший 12" xfId="2370"/>
    <cellStyle name="Хороший 13" xfId="2371"/>
    <cellStyle name="Хороший 14" xfId="2372"/>
    <cellStyle name="Хороший 15" xfId="2373"/>
    <cellStyle name="Хороший 16" xfId="2374"/>
    <cellStyle name="Хороший 17" xfId="2375"/>
    <cellStyle name="Хороший 18" xfId="2376"/>
    <cellStyle name="Хороший 19" xfId="2377"/>
    <cellStyle name="Хороший 2" xfId="2378"/>
    <cellStyle name="Хороший 20" xfId="2379"/>
    <cellStyle name="Хороший 21" xfId="2380"/>
    <cellStyle name="Хороший 22" xfId="2381"/>
    <cellStyle name="Хороший 23" xfId="2382"/>
    <cellStyle name="Хороший 24" xfId="2383"/>
    <cellStyle name="Хороший 25" xfId="2384"/>
    <cellStyle name="Хороший 26" xfId="2385"/>
    <cellStyle name="Хороший 27" xfId="2386"/>
    <cellStyle name="Хороший 28" xfId="2387"/>
    <cellStyle name="Хороший 29" xfId="2388"/>
    <cellStyle name="Хороший 3" xfId="2389"/>
    <cellStyle name="Хороший 30" xfId="2390"/>
    <cellStyle name="Хороший 31" xfId="2391"/>
    <cellStyle name="Хороший 32" xfId="2392"/>
    <cellStyle name="Хороший 33" xfId="2393"/>
    <cellStyle name="Хороший 34" xfId="2394"/>
    <cellStyle name="Хороший 35" xfId="2395"/>
    <cellStyle name="Хороший 36" xfId="2396"/>
    <cellStyle name="Хороший 37" xfId="2397"/>
    <cellStyle name="Хороший 38" xfId="2398"/>
    <cellStyle name="Хороший 39" xfId="2399"/>
    <cellStyle name="Хороший 4" xfId="2400"/>
    <cellStyle name="Хороший 40" xfId="2401"/>
    <cellStyle name="Хороший 41" xfId="2402"/>
    <cellStyle name="Хороший 42" xfId="2403"/>
    <cellStyle name="Хороший 43" xfId="2404"/>
    <cellStyle name="Хороший 5" xfId="2405"/>
    <cellStyle name="Хороший 6" xfId="2406"/>
    <cellStyle name="Хороший 7" xfId="2407"/>
    <cellStyle name="Хороший 8" xfId="2408"/>
    <cellStyle name="Хороший 9" xfId="2409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7;&#1055;%202020%20-%202022%20%20&#1059;&#1058;&#1042;&#1045;&#1056;&#1046;&#1044;&#1045;&#1053;&#1048;&#1045;%20v%208.0%20&#1044;&#1083;&#1103;%20&#1044;&#1077;&#1087;&#1072;&#1088;&#1090;&#1072;&#1084;&#1077;&#1085;&#1090;&#1072;!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/>
      <sheetData sheetId="1">
        <row r="157">
          <cell r="G157">
            <v>3372527.3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8"/>
  <sheetViews>
    <sheetView topLeftCell="A424" zoomScale="115" zoomScaleNormal="115" workbookViewId="0">
      <selection activeCell="B453" sqref="B453"/>
    </sheetView>
  </sheetViews>
  <sheetFormatPr defaultRowHeight="12.75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bestFit="1" customWidth="1"/>
    <col min="7" max="8" width="4.33203125" style="2" customWidth="1"/>
    <col min="9" max="10" width="9.6640625" style="2" bestFit="1" customWidth="1"/>
    <col min="11" max="11" width="7.33203125" style="2" customWidth="1"/>
    <col min="12" max="12" width="11.6640625" style="2" customWidth="1"/>
    <col min="13" max="15" width="9.5" style="2" bestFit="1" customWidth="1"/>
    <col min="16" max="16" width="12" style="2" customWidth="1"/>
    <col min="17" max="19" width="9.5" style="2" bestFit="1" customWidth="1"/>
    <col min="20" max="20" width="9.33203125" style="2" customWidth="1"/>
    <col min="21" max="21" width="25.33203125" style="2" customWidth="1"/>
    <col min="22" max="16384" width="9.33203125" style="2"/>
  </cols>
  <sheetData>
    <row r="1" spans="1:22" s="4" customFormat="1" ht="45" customHeight="1">
      <c r="B1" s="21"/>
      <c r="C1" s="7"/>
      <c r="D1" s="10"/>
      <c r="E1" s="27"/>
      <c r="F1" s="27"/>
      <c r="G1" s="27"/>
      <c r="H1" s="27"/>
      <c r="I1" s="34"/>
      <c r="J1" s="34"/>
      <c r="K1" s="13"/>
      <c r="L1" s="13"/>
      <c r="M1" s="13"/>
      <c r="N1" s="13"/>
      <c r="O1" s="13"/>
      <c r="P1" s="65" t="s">
        <v>1018</v>
      </c>
      <c r="Q1" s="65"/>
      <c r="R1" s="65"/>
      <c r="S1" s="65"/>
      <c r="T1" s="14"/>
      <c r="U1" s="14"/>
    </row>
    <row r="2" spans="1:22" ht="45.75" customHeight="1">
      <c r="A2" s="4"/>
      <c r="B2" s="49"/>
      <c r="C2" s="27"/>
      <c r="D2" s="27"/>
      <c r="E2" s="27"/>
      <c r="F2" s="27"/>
      <c r="G2" s="27"/>
      <c r="H2" s="65" t="s">
        <v>942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2" s="4" customFormat="1" ht="12.75" customHeight="1">
      <c r="A3" s="66" t="s">
        <v>947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4"/>
      <c r="U3" s="14"/>
    </row>
    <row r="4" spans="1:22" s="4" customFormat="1" ht="12" customHeight="1">
      <c r="A4" s="22"/>
      <c r="B4" s="22"/>
      <c r="C4" s="15"/>
      <c r="D4" s="22"/>
      <c r="E4" s="22"/>
      <c r="F4" s="22"/>
      <c r="G4" s="22"/>
      <c r="H4" s="22"/>
      <c r="I4" s="35"/>
      <c r="J4" s="35"/>
      <c r="K4" s="22"/>
      <c r="L4" s="22"/>
      <c r="M4" s="22"/>
      <c r="N4" s="22"/>
      <c r="O4" s="22"/>
      <c r="P4" s="22"/>
      <c r="Q4" s="22"/>
      <c r="R4" s="22"/>
      <c r="S4" s="22"/>
      <c r="T4" s="14"/>
      <c r="U4" s="14"/>
    </row>
    <row r="5" spans="1:22" s="4" customFormat="1" ht="15.75" customHeight="1">
      <c r="A5" s="68" t="s">
        <v>110</v>
      </c>
      <c r="B5" s="68" t="s">
        <v>15</v>
      </c>
      <c r="C5" s="69" t="s">
        <v>130</v>
      </c>
      <c r="D5" s="70" t="s">
        <v>129</v>
      </c>
      <c r="E5" s="70" t="s">
        <v>128</v>
      </c>
      <c r="F5" s="70" t="s">
        <v>61</v>
      </c>
      <c r="G5" s="70" t="s">
        <v>62</v>
      </c>
      <c r="H5" s="70" t="s">
        <v>63</v>
      </c>
      <c r="I5" s="71" t="s">
        <v>16</v>
      </c>
      <c r="J5" s="71" t="s">
        <v>127</v>
      </c>
      <c r="K5" s="72" t="s">
        <v>64</v>
      </c>
      <c r="L5" s="73" t="s">
        <v>17</v>
      </c>
      <c r="M5" s="73"/>
      <c r="N5" s="73"/>
      <c r="O5" s="73"/>
      <c r="P5" s="73"/>
      <c r="Q5" s="73"/>
      <c r="R5" s="73"/>
      <c r="S5" s="69" t="s">
        <v>65</v>
      </c>
      <c r="T5" s="14"/>
      <c r="U5" s="14"/>
    </row>
    <row r="6" spans="1:22" s="4" customFormat="1" ht="18.75" customHeight="1">
      <c r="A6" s="68"/>
      <c r="B6" s="68"/>
      <c r="C6" s="69"/>
      <c r="D6" s="70"/>
      <c r="E6" s="70"/>
      <c r="F6" s="70"/>
      <c r="G6" s="70"/>
      <c r="H6" s="70"/>
      <c r="I6" s="71"/>
      <c r="J6" s="71"/>
      <c r="K6" s="72"/>
      <c r="L6" s="71" t="s">
        <v>90</v>
      </c>
      <c r="M6" s="73" t="s">
        <v>96</v>
      </c>
      <c r="N6" s="73"/>
      <c r="O6" s="73"/>
      <c r="P6" s="73"/>
      <c r="Q6" s="73"/>
      <c r="R6" s="73"/>
      <c r="S6" s="69"/>
      <c r="T6" s="14"/>
      <c r="U6" s="14"/>
    </row>
    <row r="7" spans="1:22" s="4" customFormat="1" ht="96.75" customHeight="1">
      <c r="A7" s="68"/>
      <c r="B7" s="68"/>
      <c r="C7" s="69"/>
      <c r="D7" s="70"/>
      <c r="E7" s="70"/>
      <c r="F7" s="70"/>
      <c r="G7" s="70"/>
      <c r="H7" s="70"/>
      <c r="I7" s="71"/>
      <c r="J7" s="71"/>
      <c r="K7" s="72"/>
      <c r="L7" s="71"/>
      <c r="M7" s="71" t="s">
        <v>126</v>
      </c>
      <c r="N7" s="71" t="s">
        <v>94</v>
      </c>
      <c r="O7" s="71" t="s">
        <v>95</v>
      </c>
      <c r="P7" s="71" t="s">
        <v>97</v>
      </c>
      <c r="Q7" s="71"/>
      <c r="R7" s="71" t="s">
        <v>125</v>
      </c>
      <c r="S7" s="69"/>
      <c r="T7" s="14"/>
      <c r="U7" s="14"/>
    </row>
    <row r="8" spans="1:22" s="4" customFormat="1" ht="101.25" customHeight="1">
      <c r="A8" s="68"/>
      <c r="B8" s="68"/>
      <c r="C8" s="69"/>
      <c r="D8" s="70"/>
      <c r="E8" s="70"/>
      <c r="F8" s="70"/>
      <c r="G8" s="70"/>
      <c r="H8" s="70"/>
      <c r="I8" s="71"/>
      <c r="J8" s="71"/>
      <c r="K8" s="72"/>
      <c r="L8" s="71"/>
      <c r="M8" s="71"/>
      <c r="N8" s="71"/>
      <c r="O8" s="71"/>
      <c r="P8" s="55" t="s">
        <v>124</v>
      </c>
      <c r="Q8" s="55" t="s">
        <v>123</v>
      </c>
      <c r="R8" s="71"/>
      <c r="S8" s="69"/>
      <c r="T8" s="14"/>
      <c r="U8" s="14"/>
    </row>
    <row r="9" spans="1:22" s="4" customFormat="1" ht="15" customHeight="1">
      <c r="A9" s="68"/>
      <c r="B9" s="68"/>
      <c r="C9" s="69"/>
      <c r="D9" s="70"/>
      <c r="E9" s="70"/>
      <c r="F9" s="70"/>
      <c r="G9" s="70"/>
      <c r="H9" s="70"/>
      <c r="I9" s="56" t="s">
        <v>18</v>
      </c>
      <c r="J9" s="56" t="s">
        <v>18</v>
      </c>
      <c r="K9" s="11" t="s">
        <v>19</v>
      </c>
      <c r="L9" s="56" t="s">
        <v>20</v>
      </c>
      <c r="M9" s="56" t="s">
        <v>20</v>
      </c>
      <c r="N9" s="56" t="s">
        <v>20</v>
      </c>
      <c r="O9" s="56" t="s">
        <v>20</v>
      </c>
      <c r="P9" s="56" t="s">
        <v>20</v>
      </c>
      <c r="Q9" s="56" t="s">
        <v>20</v>
      </c>
      <c r="R9" s="56" t="s">
        <v>20</v>
      </c>
      <c r="S9" s="69"/>
      <c r="T9" s="14"/>
      <c r="U9" s="14"/>
    </row>
    <row r="10" spans="1:22" s="4" customFormat="1" ht="9" customHeight="1">
      <c r="A10" s="11">
        <v>1</v>
      </c>
      <c r="B10" s="11">
        <v>2</v>
      </c>
      <c r="C10" s="16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32">
        <v>9</v>
      </c>
      <c r="J10" s="32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4"/>
      <c r="U10" s="14"/>
    </row>
    <row r="11" spans="1:22" s="4" customFormat="1" ht="13.5" customHeight="1">
      <c r="A11" s="74" t="s">
        <v>181</v>
      </c>
      <c r="B11" s="74"/>
      <c r="C11" s="16"/>
      <c r="D11" s="11"/>
      <c r="E11" s="6" t="s">
        <v>66</v>
      </c>
      <c r="F11" s="6" t="s">
        <v>66</v>
      </c>
      <c r="G11" s="6" t="s">
        <v>66</v>
      </c>
      <c r="H11" s="6" t="s">
        <v>66</v>
      </c>
      <c r="I11" s="56">
        <f t="shared" ref="I11:R11" si="0">I13+I330+I646</f>
        <v>1930802.2899999998</v>
      </c>
      <c r="J11" s="56">
        <f t="shared" si="0"/>
        <v>1620526.1600000001</v>
      </c>
      <c r="K11" s="33">
        <f t="shared" si="0"/>
        <v>73551</v>
      </c>
      <c r="L11" s="56">
        <f t="shared" si="0"/>
        <v>2638751747.5899997</v>
      </c>
      <c r="M11" s="56">
        <f t="shared" si="0"/>
        <v>0</v>
      </c>
      <c r="N11" s="56">
        <f t="shared" si="0"/>
        <v>0</v>
      </c>
      <c r="O11" s="56">
        <f t="shared" si="0"/>
        <v>200000</v>
      </c>
      <c r="P11" s="56">
        <f t="shared" si="0"/>
        <v>2638551747.5899997</v>
      </c>
      <c r="Q11" s="56">
        <f t="shared" si="0"/>
        <v>0</v>
      </c>
      <c r="R11" s="56">
        <f t="shared" si="0"/>
        <v>0</v>
      </c>
      <c r="S11" s="11"/>
      <c r="T11" s="14"/>
      <c r="U11" s="50"/>
    </row>
    <row r="12" spans="1:22" s="4" customFormat="1" ht="10.5" customHeight="1">
      <c r="A12" s="143" t="s">
        <v>183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5"/>
      <c r="T12" s="14"/>
      <c r="U12" s="51"/>
    </row>
    <row r="13" spans="1:22" s="4" customFormat="1" ht="9" customHeight="1">
      <c r="A13" s="74" t="s">
        <v>182</v>
      </c>
      <c r="B13" s="74"/>
      <c r="C13" s="146"/>
      <c r="D13" s="53" t="s">
        <v>107</v>
      </c>
      <c r="E13" s="6" t="s">
        <v>66</v>
      </c>
      <c r="F13" s="6" t="s">
        <v>66</v>
      </c>
      <c r="G13" s="6" t="s">
        <v>66</v>
      </c>
      <c r="H13" s="6" t="s">
        <v>66</v>
      </c>
      <c r="I13" s="147">
        <f>I136+I148+I158+I163+I168+I174+I181+I191+I196+I200+I205+I213+I216+I219+I226+I229+I238+I241+I245+I250+I254+I263+I267+I270+I274+I287+I290+I295+I298+I301+I304+I308+I312+I315+I318+I328+I282</f>
        <v>784228.01</v>
      </c>
      <c r="J13" s="147">
        <f t="shared" ref="J13:R13" si="1">J136+J148+J158+J163+J168+J174+J181+J191+J196+J200+J205+J213+J216+J219+J226+J229+J238+J241+J245+J250+J254+J263+J267+J270+J274+J287+J290+J295+J298+J301+J304+J308+J312+J315+J318+J328+J282</f>
        <v>671858.94999999984</v>
      </c>
      <c r="K13" s="33">
        <f t="shared" si="1"/>
        <v>30564</v>
      </c>
      <c r="L13" s="147">
        <f t="shared" si="1"/>
        <v>984480372.88999987</v>
      </c>
      <c r="M13" s="147">
        <f t="shared" si="1"/>
        <v>0</v>
      </c>
      <c r="N13" s="147">
        <f t="shared" si="1"/>
        <v>0</v>
      </c>
      <c r="O13" s="147">
        <f t="shared" si="1"/>
        <v>200000</v>
      </c>
      <c r="P13" s="147">
        <f t="shared" si="1"/>
        <v>984280372.88999987</v>
      </c>
      <c r="Q13" s="147">
        <f t="shared" si="1"/>
        <v>0</v>
      </c>
      <c r="R13" s="147">
        <f t="shared" si="1"/>
        <v>0</v>
      </c>
      <c r="S13" s="148"/>
      <c r="T13" s="149"/>
      <c r="U13" s="50"/>
    </row>
    <row r="14" spans="1:22" s="4" customFormat="1" ht="9" customHeight="1">
      <c r="A14" s="150" t="s">
        <v>36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1"/>
      <c r="U14" s="151"/>
    </row>
    <row r="15" spans="1:22" s="4" customFormat="1" ht="9" customHeight="1">
      <c r="A15" s="152">
        <v>1</v>
      </c>
      <c r="B15" s="153" t="s">
        <v>184</v>
      </c>
      <c r="C15" s="154" t="s">
        <v>145</v>
      </c>
      <c r="D15" s="155" t="s">
        <v>144</v>
      </c>
      <c r="E15" s="156">
        <v>1963</v>
      </c>
      <c r="F15" s="157" t="s">
        <v>24</v>
      </c>
      <c r="G15" s="158">
        <v>5</v>
      </c>
      <c r="H15" s="158">
        <v>3</v>
      </c>
      <c r="I15" s="159">
        <v>2866.5</v>
      </c>
      <c r="J15" s="159">
        <v>2561.5</v>
      </c>
      <c r="K15" s="158">
        <v>124</v>
      </c>
      <c r="L15" s="159">
        <f>'Приложение 2'!G17</f>
        <v>3251516.58</v>
      </c>
      <c r="M15" s="148">
        <v>0</v>
      </c>
      <c r="N15" s="148">
        <v>0</v>
      </c>
      <c r="O15" s="148">
        <v>0</v>
      </c>
      <c r="P15" s="148">
        <f t="shared" ref="P15:P77" si="2">L15</f>
        <v>3251516.58</v>
      </c>
      <c r="Q15" s="148">
        <v>0</v>
      </c>
      <c r="R15" s="148">
        <v>0</v>
      </c>
      <c r="S15" s="146" t="s">
        <v>199</v>
      </c>
      <c r="T15" s="149"/>
      <c r="U15" s="160"/>
      <c r="V15" s="161"/>
    </row>
    <row r="16" spans="1:22" s="4" customFormat="1" ht="9" customHeight="1">
      <c r="A16" s="152">
        <v>2</v>
      </c>
      <c r="B16" s="162" t="s">
        <v>301</v>
      </c>
      <c r="C16" s="163" t="s">
        <v>145</v>
      </c>
      <c r="D16" s="164" t="s">
        <v>144</v>
      </c>
      <c r="E16" s="165">
        <v>1966</v>
      </c>
      <c r="F16" s="166" t="s">
        <v>23</v>
      </c>
      <c r="G16" s="167">
        <v>5</v>
      </c>
      <c r="H16" s="167">
        <v>2</v>
      </c>
      <c r="I16" s="168">
        <v>1210</v>
      </c>
      <c r="J16" s="168">
        <v>1054</v>
      </c>
      <c r="K16" s="167">
        <v>66</v>
      </c>
      <c r="L16" s="159">
        <f>'Приложение 2'!G18</f>
        <v>2948622.9</v>
      </c>
      <c r="M16" s="148">
        <v>0</v>
      </c>
      <c r="N16" s="148">
        <v>0</v>
      </c>
      <c r="O16" s="148">
        <v>0</v>
      </c>
      <c r="P16" s="148">
        <f t="shared" si="2"/>
        <v>2948622.9</v>
      </c>
      <c r="Q16" s="148">
        <v>0</v>
      </c>
      <c r="R16" s="148">
        <v>0</v>
      </c>
      <c r="S16" s="146" t="s">
        <v>199</v>
      </c>
      <c r="T16" s="149"/>
      <c r="U16" s="160"/>
    </row>
    <row r="17" spans="1:21" s="4" customFormat="1" ht="9" customHeight="1">
      <c r="A17" s="152">
        <v>3</v>
      </c>
      <c r="B17" s="162" t="s">
        <v>298</v>
      </c>
      <c r="C17" s="163" t="s">
        <v>145</v>
      </c>
      <c r="D17" s="164" t="s">
        <v>144</v>
      </c>
      <c r="E17" s="165">
        <v>1960</v>
      </c>
      <c r="F17" s="166" t="s">
        <v>23</v>
      </c>
      <c r="G17" s="167">
        <v>4</v>
      </c>
      <c r="H17" s="167">
        <v>4</v>
      </c>
      <c r="I17" s="168">
        <v>3471.6</v>
      </c>
      <c r="J17" s="168">
        <v>2524.3000000000002</v>
      </c>
      <c r="K17" s="167">
        <v>190</v>
      </c>
      <c r="L17" s="159">
        <f>'Приложение 2'!G19</f>
        <v>7203240.7199999997</v>
      </c>
      <c r="M17" s="148">
        <v>0</v>
      </c>
      <c r="N17" s="148">
        <v>0</v>
      </c>
      <c r="O17" s="148">
        <v>0</v>
      </c>
      <c r="P17" s="148">
        <f t="shared" si="2"/>
        <v>7203240.7199999997</v>
      </c>
      <c r="Q17" s="148">
        <v>0</v>
      </c>
      <c r="R17" s="148">
        <v>0</v>
      </c>
      <c r="S17" s="146" t="s">
        <v>199</v>
      </c>
      <c r="T17" s="149"/>
      <c r="U17" s="160"/>
    </row>
    <row r="18" spans="1:21" s="4" customFormat="1" ht="9" customHeight="1">
      <c r="A18" s="152">
        <v>4</v>
      </c>
      <c r="B18" s="162" t="s">
        <v>299</v>
      </c>
      <c r="C18" s="163" t="s">
        <v>145</v>
      </c>
      <c r="D18" s="164" t="s">
        <v>144</v>
      </c>
      <c r="E18" s="165">
        <v>1960</v>
      </c>
      <c r="F18" s="166" t="s">
        <v>23</v>
      </c>
      <c r="G18" s="167">
        <v>3</v>
      </c>
      <c r="H18" s="167">
        <v>3</v>
      </c>
      <c r="I18" s="168">
        <v>1632.9</v>
      </c>
      <c r="J18" s="168">
        <v>1522.8</v>
      </c>
      <c r="K18" s="167">
        <v>65</v>
      </c>
      <c r="L18" s="159">
        <f>'Приложение 2'!G20</f>
        <v>3944186.19</v>
      </c>
      <c r="M18" s="148">
        <v>0</v>
      </c>
      <c r="N18" s="148">
        <v>0</v>
      </c>
      <c r="O18" s="148">
        <v>0</v>
      </c>
      <c r="P18" s="148">
        <f t="shared" si="2"/>
        <v>3944186.19</v>
      </c>
      <c r="Q18" s="148">
        <v>0</v>
      </c>
      <c r="R18" s="148">
        <v>0</v>
      </c>
      <c r="S18" s="146" t="s">
        <v>199</v>
      </c>
      <c r="T18" s="149"/>
      <c r="U18" s="160"/>
    </row>
    <row r="19" spans="1:21" s="4" customFormat="1" ht="9" customHeight="1">
      <c r="A19" s="152">
        <v>5</v>
      </c>
      <c r="B19" s="162" t="s">
        <v>300</v>
      </c>
      <c r="C19" s="163" t="s">
        <v>145</v>
      </c>
      <c r="D19" s="164" t="s">
        <v>144</v>
      </c>
      <c r="E19" s="165">
        <v>1961</v>
      </c>
      <c r="F19" s="166" t="s">
        <v>23</v>
      </c>
      <c r="G19" s="167">
        <v>3</v>
      </c>
      <c r="H19" s="167">
        <v>3</v>
      </c>
      <c r="I19" s="168">
        <v>1543.2</v>
      </c>
      <c r="J19" s="168">
        <v>1446.6</v>
      </c>
      <c r="K19" s="167">
        <v>57</v>
      </c>
      <c r="L19" s="159">
        <f>'Приложение 2'!G21</f>
        <v>3852162.18</v>
      </c>
      <c r="M19" s="148">
        <v>0</v>
      </c>
      <c r="N19" s="148">
        <v>0</v>
      </c>
      <c r="O19" s="148">
        <v>0</v>
      </c>
      <c r="P19" s="148">
        <f t="shared" si="2"/>
        <v>3852162.18</v>
      </c>
      <c r="Q19" s="148">
        <v>0</v>
      </c>
      <c r="R19" s="148">
        <v>0</v>
      </c>
      <c r="S19" s="146" t="s">
        <v>199</v>
      </c>
      <c r="T19" s="149"/>
      <c r="U19" s="160"/>
    </row>
    <row r="20" spans="1:21" s="4" customFormat="1" ht="9" customHeight="1">
      <c r="A20" s="152">
        <v>6</v>
      </c>
      <c r="B20" s="162" t="s">
        <v>302</v>
      </c>
      <c r="C20" s="163" t="s">
        <v>145</v>
      </c>
      <c r="D20" s="164" t="s">
        <v>144</v>
      </c>
      <c r="E20" s="165">
        <v>1962</v>
      </c>
      <c r="F20" s="166" t="s">
        <v>23</v>
      </c>
      <c r="G20" s="167">
        <v>4</v>
      </c>
      <c r="H20" s="167">
        <v>2</v>
      </c>
      <c r="I20" s="168">
        <v>1405.3</v>
      </c>
      <c r="J20" s="168">
        <v>1057.9000000000001</v>
      </c>
      <c r="K20" s="167">
        <v>44</v>
      </c>
      <c r="L20" s="159">
        <f>'Приложение 2'!G22</f>
        <v>2452713.4500000002</v>
      </c>
      <c r="M20" s="148">
        <v>0</v>
      </c>
      <c r="N20" s="148">
        <v>0</v>
      </c>
      <c r="O20" s="148">
        <v>0</v>
      </c>
      <c r="P20" s="148">
        <f t="shared" si="2"/>
        <v>2452713.4500000002</v>
      </c>
      <c r="Q20" s="148">
        <v>0</v>
      </c>
      <c r="R20" s="148">
        <v>0</v>
      </c>
      <c r="S20" s="146" t="s">
        <v>199</v>
      </c>
      <c r="T20" s="149"/>
      <c r="U20" s="160"/>
    </row>
    <row r="21" spans="1:21" s="4" customFormat="1" ht="9" customHeight="1">
      <c r="A21" s="152">
        <v>7</v>
      </c>
      <c r="B21" s="153" t="s">
        <v>186</v>
      </c>
      <c r="C21" s="154" t="s">
        <v>145</v>
      </c>
      <c r="D21" s="155" t="s">
        <v>144</v>
      </c>
      <c r="E21" s="156">
        <v>1961</v>
      </c>
      <c r="F21" s="157" t="s">
        <v>23</v>
      </c>
      <c r="G21" s="158">
        <v>4</v>
      </c>
      <c r="H21" s="158">
        <v>3</v>
      </c>
      <c r="I21" s="159">
        <v>2149.6</v>
      </c>
      <c r="J21" s="159">
        <v>2002.6</v>
      </c>
      <c r="K21" s="158">
        <v>101</v>
      </c>
      <c r="L21" s="159">
        <f>'Приложение 2'!G23</f>
        <v>2446276.81</v>
      </c>
      <c r="M21" s="148">
        <v>0</v>
      </c>
      <c r="N21" s="148">
        <v>0</v>
      </c>
      <c r="O21" s="148">
        <v>0</v>
      </c>
      <c r="P21" s="148">
        <f t="shared" si="2"/>
        <v>2446276.81</v>
      </c>
      <c r="Q21" s="148">
        <v>0</v>
      </c>
      <c r="R21" s="148">
        <v>0</v>
      </c>
      <c r="S21" s="146" t="s">
        <v>199</v>
      </c>
      <c r="T21" s="149"/>
      <c r="U21" s="160"/>
    </row>
    <row r="22" spans="1:21" s="4" customFormat="1" ht="9" customHeight="1">
      <c r="A22" s="152">
        <v>8</v>
      </c>
      <c r="B22" s="153" t="s">
        <v>187</v>
      </c>
      <c r="C22" s="154" t="s">
        <v>145</v>
      </c>
      <c r="D22" s="155" t="s">
        <v>144</v>
      </c>
      <c r="E22" s="156">
        <v>1965</v>
      </c>
      <c r="F22" s="157" t="s">
        <v>24</v>
      </c>
      <c r="G22" s="158">
        <v>5</v>
      </c>
      <c r="H22" s="158">
        <v>4</v>
      </c>
      <c r="I22" s="159">
        <v>3840</v>
      </c>
      <c r="J22" s="159">
        <v>3534</v>
      </c>
      <c r="K22" s="158">
        <v>161</v>
      </c>
      <c r="L22" s="159">
        <f>'Приложение 2'!G24</f>
        <v>4800159.16</v>
      </c>
      <c r="M22" s="148">
        <v>0</v>
      </c>
      <c r="N22" s="148">
        <v>0</v>
      </c>
      <c r="O22" s="148">
        <v>0</v>
      </c>
      <c r="P22" s="148">
        <f t="shared" si="2"/>
        <v>4800159.16</v>
      </c>
      <c r="Q22" s="148">
        <v>0</v>
      </c>
      <c r="R22" s="148">
        <v>0</v>
      </c>
      <c r="S22" s="146" t="s">
        <v>199</v>
      </c>
      <c r="T22" s="149"/>
      <c r="U22" s="160"/>
    </row>
    <row r="23" spans="1:21" s="4" customFormat="1" ht="9" customHeight="1">
      <c r="A23" s="152">
        <v>9</v>
      </c>
      <c r="B23" s="153" t="s">
        <v>188</v>
      </c>
      <c r="C23" s="154" t="s">
        <v>145</v>
      </c>
      <c r="D23" s="155" t="s">
        <v>144</v>
      </c>
      <c r="E23" s="156">
        <v>1969</v>
      </c>
      <c r="F23" s="157" t="s">
        <v>24</v>
      </c>
      <c r="G23" s="158">
        <v>5</v>
      </c>
      <c r="H23" s="158">
        <v>4</v>
      </c>
      <c r="I23" s="159">
        <v>4190.8</v>
      </c>
      <c r="J23" s="159">
        <v>3884.8</v>
      </c>
      <c r="K23" s="158">
        <v>220</v>
      </c>
      <c r="L23" s="159">
        <f>'Приложение 2'!G25</f>
        <v>3077980.53</v>
      </c>
      <c r="M23" s="148">
        <v>0</v>
      </c>
      <c r="N23" s="148">
        <v>0</v>
      </c>
      <c r="O23" s="148">
        <v>0</v>
      </c>
      <c r="P23" s="148">
        <f t="shared" si="2"/>
        <v>3077980.53</v>
      </c>
      <c r="Q23" s="148">
        <v>0</v>
      </c>
      <c r="R23" s="148">
        <v>0</v>
      </c>
      <c r="S23" s="146" t="s">
        <v>199</v>
      </c>
      <c r="T23" s="149"/>
      <c r="U23" s="160"/>
    </row>
    <row r="24" spans="1:21" s="4" customFormat="1" ht="9" customHeight="1">
      <c r="A24" s="152">
        <v>10</v>
      </c>
      <c r="B24" s="153" t="s">
        <v>189</v>
      </c>
      <c r="C24" s="154" t="s">
        <v>145</v>
      </c>
      <c r="D24" s="155" t="s">
        <v>144</v>
      </c>
      <c r="E24" s="156">
        <v>1980</v>
      </c>
      <c r="F24" s="157" t="s">
        <v>23</v>
      </c>
      <c r="G24" s="158">
        <v>5</v>
      </c>
      <c r="H24" s="158">
        <v>5</v>
      </c>
      <c r="I24" s="159">
        <v>4893.7</v>
      </c>
      <c r="J24" s="159">
        <v>4311.7</v>
      </c>
      <c r="K24" s="158">
        <v>178</v>
      </c>
      <c r="L24" s="159">
        <f>'Приложение 2'!G26</f>
        <v>2305593.36</v>
      </c>
      <c r="M24" s="148">
        <v>0</v>
      </c>
      <c r="N24" s="148">
        <v>0</v>
      </c>
      <c r="O24" s="148">
        <v>0</v>
      </c>
      <c r="P24" s="148">
        <f t="shared" si="2"/>
        <v>2305593.36</v>
      </c>
      <c r="Q24" s="148">
        <v>0</v>
      </c>
      <c r="R24" s="148">
        <v>0</v>
      </c>
      <c r="S24" s="146" t="s">
        <v>199</v>
      </c>
      <c r="T24" s="149"/>
      <c r="U24" s="160"/>
    </row>
    <row r="25" spans="1:21" s="4" customFormat="1" ht="9" customHeight="1">
      <c r="A25" s="152">
        <v>11</v>
      </c>
      <c r="B25" s="153" t="s">
        <v>191</v>
      </c>
      <c r="C25" s="154" t="s">
        <v>145</v>
      </c>
      <c r="D25" s="155" t="s">
        <v>144</v>
      </c>
      <c r="E25" s="156">
        <v>1931</v>
      </c>
      <c r="F25" s="157" t="s">
        <v>23</v>
      </c>
      <c r="G25" s="158">
        <v>3</v>
      </c>
      <c r="H25" s="158">
        <v>9</v>
      </c>
      <c r="I25" s="159">
        <v>4416.3</v>
      </c>
      <c r="J25" s="159">
        <v>4090.6</v>
      </c>
      <c r="K25" s="158">
        <v>140</v>
      </c>
      <c r="L25" s="159">
        <f>'Приложение 2'!G27</f>
        <v>10252815.210000001</v>
      </c>
      <c r="M25" s="148">
        <v>0</v>
      </c>
      <c r="N25" s="148">
        <v>0</v>
      </c>
      <c r="O25" s="148">
        <v>0</v>
      </c>
      <c r="P25" s="148">
        <f t="shared" si="2"/>
        <v>10252815.210000001</v>
      </c>
      <c r="Q25" s="148">
        <v>0</v>
      </c>
      <c r="R25" s="148">
        <v>0</v>
      </c>
      <c r="S25" s="146" t="s">
        <v>199</v>
      </c>
      <c r="T25" s="149"/>
      <c r="U25" s="160"/>
    </row>
    <row r="26" spans="1:21" s="4" customFormat="1" ht="9" customHeight="1">
      <c r="A26" s="152">
        <v>12</v>
      </c>
      <c r="B26" s="153" t="s">
        <v>193</v>
      </c>
      <c r="C26" s="154" t="s">
        <v>145</v>
      </c>
      <c r="D26" s="155" t="s">
        <v>144</v>
      </c>
      <c r="E26" s="156">
        <v>1964</v>
      </c>
      <c r="F26" s="157" t="s">
        <v>23</v>
      </c>
      <c r="G26" s="158">
        <v>5</v>
      </c>
      <c r="H26" s="158">
        <v>4</v>
      </c>
      <c r="I26" s="159">
        <v>2794.7</v>
      </c>
      <c r="J26" s="159">
        <v>2540</v>
      </c>
      <c r="K26" s="158">
        <v>119</v>
      </c>
      <c r="L26" s="159">
        <f>'Приложение 2'!G28</f>
        <v>4478989.7699999996</v>
      </c>
      <c r="M26" s="148">
        <v>0</v>
      </c>
      <c r="N26" s="148">
        <v>0</v>
      </c>
      <c r="O26" s="148">
        <v>0</v>
      </c>
      <c r="P26" s="148">
        <f t="shared" si="2"/>
        <v>4478989.7699999996</v>
      </c>
      <c r="Q26" s="148">
        <v>0</v>
      </c>
      <c r="R26" s="148">
        <v>0</v>
      </c>
      <c r="S26" s="146" t="s">
        <v>199</v>
      </c>
      <c r="T26" s="149"/>
      <c r="U26" s="160"/>
    </row>
    <row r="27" spans="1:21" s="4" customFormat="1" ht="9" customHeight="1">
      <c r="A27" s="152">
        <v>13</v>
      </c>
      <c r="B27" s="153" t="s">
        <v>194</v>
      </c>
      <c r="C27" s="154" t="s">
        <v>145</v>
      </c>
      <c r="D27" s="155" t="s">
        <v>144</v>
      </c>
      <c r="E27" s="156">
        <v>1959</v>
      </c>
      <c r="F27" s="157" t="s">
        <v>23</v>
      </c>
      <c r="G27" s="158">
        <v>4</v>
      </c>
      <c r="H27" s="158">
        <v>2</v>
      </c>
      <c r="I27" s="159">
        <v>1364.2</v>
      </c>
      <c r="J27" s="159">
        <v>1152.5999999999999</v>
      </c>
      <c r="K27" s="158">
        <v>60</v>
      </c>
      <c r="L27" s="159">
        <f>'Приложение 2'!G29</f>
        <v>2870397.67</v>
      </c>
      <c r="M27" s="148">
        <v>0</v>
      </c>
      <c r="N27" s="148">
        <v>0</v>
      </c>
      <c r="O27" s="148">
        <v>0</v>
      </c>
      <c r="P27" s="148">
        <f t="shared" si="2"/>
        <v>2870397.67</v>
      </c>
      <c r="Q27" s="148">
        <v>0</v>
      </c>
      <c r="R27" s="148">
        <v>0</v>
      </c>
      <c r="S27" s="146" t="s">
        <v>199</v>
      </c>
      <c r="T27" s="149"/>
      <c r="U27" s="160"/>
    </row>
    <row r="28" spans="1:21" s="4" customFormat="1" ht="9" customHeight="1">
      <c r="A28" s="152">
        <v>14</v>
      </c>
      <c r="B28" s="153" t="s">
        <v>195</v>
      </c>
      <c r="C28" s="154" t="s">
        <v>145</v>
      </c>
      <c r="D28" s="155" t="s">
        <v>144</v>
      </c>
      <c r="E28" s="156">
        <v>1989</v>
      </c>
      <c r="F28" s="157" t="s">
        <v>23</v>
      </c>
      <c r="G28" s="158">
        <v>10</v>
      </c>
      <c r="H28" s="158">
        <v>9</v>
      </c>
      <c r="I28" s="159">
        <v>22442.97</v>
      </c>
      <c r="J28" s="159">
        <v>19538.37</v>
      </c>
      <c r="K28" s="158">
        <v>800</v>
      </c>
      <c r="L28" s="159">
        <f>'Приложение 2'!G30</f>
        <v>22085740.5</v>
      </c>
      <c r="M28" s="148">
        <v>0</v>
      </c>
      <c r="N28" s="148">
        <v>0</v>
      </c>
      <c r="O28" s="148">
        <v>0</v>
      </c>
      <c r="P28" s="148">
        <f t="shared" si="2"/>
        <v>22085740.5</v>
      </c>
      <c r="Q28" s="148">
        <v>0</v>
      </c>
      <c r="R28" s="148">
        <v>0</v>
      </c>
      <c r="S28" s="146" t="s">
        <v>199</v>
      </c>
      <c r="T28" s="149"/>
      <c r="U28" s="160"/>
    </row>
    <row r="29" spans="1:21" s="4" customFormat="1" ht="9" customHeight="1">
      <c r="A29" s="152">
        <v>15</v>
      </c>
      <c r="B29" s="153" t="s">
        <v>196</v>
      </c>
      <c r="C29" s="154" t="s">
        <v>145</v>
      </c>
      <c r="D29" s="155" t="s">
        <v>144</v>
      </c>
      <c r="E29" s="156">
        <v>1961</v>
      </c>
      <c r="F29" s="157" t="s">
        <v>23</v>
      </c>
      <c r="G29" s="158">
        <v>4</v>
      </c>
      <c r="H29" s="158">
        <v>4</v>
      </c>
      <c r="I29" s="159">
        <v>2927.4</v>
      </c>
      <c r="J29" s="159">
        <v>2226</v>
      </c>
      <c r="K29" s="158">
        <v>110</v>
      </c>
      <c r="L29" s="159">
        <f>'Приложение 2'!G31</f>
        <v>5559484.79</v>
      </c>
      <c r="M29" s="148">
        <v>0</v>
      </c>
      <c r="N29" s="148">
        <v>0</v>
      </c>
      <c r="O29" s="148">
        <v>0</v>
      </c>
      <c r="P29" s="148">
        <f t="shared" si="2"/>
        <v>5559484.79</v>
      </c>
      <c r="Q29" s="148">
        <v>0</v>
      </c>
      <c r="R29" s="148">
        <v>0</v>
      </c>
      <c r="S29" s="146" t="s">
        <v>199</v>
      </c>
      <c r="T29" s="149"/>
      <c r="U29" s="160"/>
    </row>
    <row r="30" spans="1:21" s="4" customFormat="1" ht="9" customHeight="1">
      <c r="A30" s="152">
        <v>16</v>
      </c>
      <c r="B30" s="153" t="s">
        <v>197</v>
      </c>
      <c r="C30" s="154" t="s">
        <v>145</v>
      </c>
      <c r="D30" s="155" t="s">
        <v>144</v>
      </c>
      <c r="E30" s="156">
        <v>1960</v>
      </c>
      <c r="F30" s="157" t="s">
        <v>23</v>
      </c>
      <c r="G30" s="158">
        <v>4</v>
      </c>
      <c r="H30" s="158">
        <v>2</v>
      </c>
      <c r="I30" s="159">
        <v>1812.9</v>
      </c>
      <c r="J30" s="159">
        <v>1134.5999999999999</v>
      </c>
      <c r="K30" s="158">
        <v>55</v>
      </c>
      <c r="L30" s="159">
        <f>'Приложение 2'!G32</f>
        <v>2450847.98</v>
      </c>
      <c r="M30" s="148">
        <v>0</v>
      </c>
      <c r="N30" s="148">
        <v>0</v>
      </c>
      <c r="O30" s="148">
        <v>0</v>
      </c>
      <c r="P30" s="148">
        <f t="shared" si="2"/>
        <v>2450847.98</v>
      </c>
      <c r="Q30" s="148">
        <v>0</v>
      </c>
      <c r="R30" s="148">
        <v>0</v>
      </c>
      <c r="S30" s="146" t="s">
        <v>199</v>
      </c>
      <c r="T30" s="149"/>
      <c r="U30" s="160"/>
    </row>
    <row r="31" spans="1:21" s="4" customFormat="1" ht="9" customHeight="1">
      <c r="A31" s="152">
        <v>17</v>
      </c>
      <c r="B31" s="162" t="s">
        <v>304</v>
      </c>
      <c r="C31" s="163" t="s">
        <v>145</v>
      </c>
      <c r="D31" s="164" t="s">
        <v>144</v>
      </c>
      <c r="E31" s="165">
        <v>1933</v>
      </c>
      <c r="F31" s="166" t="s">
        <v>23</v>
      </c>
      <c r="G31" s="167">
        <v>4</v>
      </c>
      <c r="H31" s="167">
        <v>6</v>
      </c>
      <c r="I31" s="168">
        <v>5404.7</v>
      </c>
      <c r="J31" s="168">
        <v>3534.4</v>
      </c>
      <c r="K31" s="167">
        <v>119</v>
      </c>
      <c r="L31" s="159">
        <f>'Приложение 2'!G33</f>
        <v>10184879.970000001</v>
      </c>
      <c r="M31" s="148">
        <v>0</v>
      </c>
      <c r="N31" s="148">
        <v>0</v>
      </c>
      <c r="O31" s="148">
        <v>0</v>
      </c>
      <c r="P31" s="148">
        <f t="shared" si="2"/>
        <v>10184879.970000001</v>
      </c>
      <c r="Q31" s="148">
        <v>0</v>
      </c>
      <c r="R31" s="148">
        <v>0</v>
      </c>
      <c r="S31" s="146" t="s">
        <v>199</v>
      </c>
      <c r="T31" s="149"/>
      <c r="U31" s="160"/>
    </row>
    <row r="32" spans="1:21" s="4" customFormat="1" ht="9" customHeight="1">
      <c r="A32" s="152">
        <v>18</v>
      </c>
      <c r="B32" s="162" t="s">
        <v>306</v>
      </c>
      <c r="C32" s="163" t="s">
        <v>145</v>
      </c>
      <c r="D32" s="164" t="s">
        <v>144</v>
      </c>
      <c r="E32" s="165">
        <v>1962</v>
      </c>
      <c r="F32" s="166" t="s">
        <v>23</v>
      </c>
      <c r="G32" s="167">
        <v>4</v>
      </c>
      <c r="H32" s="167">
        <v>1</v>
      </c>
      <c r="I32" s="168">
        <v>2025.1</v>
      </c>
      <c r="J32" s="168">
        <v>1526</v>
      </c>
      <c r="K32" s="167">
        <v>144</v>
      </c>
      <c r="L32" s="159">
        <f>'Приложение 2'!G34</f>
        <v>3619900.11</v>
      </c>
      <c r="M32" s="148">
        <v>0</v>
      </c>
      <c r="N32" s="148">
        <v>0</v>
      </c>
      <c r="O32" s="148">
        <v>0</v>
      </c>
      <c r="P32" s="148">
        <f t="shared" si="2"/>
        <v>3619900.11</v>
      </c>
      <c r="Q32" s="148">
        <v>0</v>
      </c>
      <c r="R32" s="148">
        <v>0</v>
      </c>
      <c r="S32" s="146" t="s">
        <v>199</v>
      </c>
      <c r="T32" s="149"/>
      <c r="U32" s="160"/>
    </row>
    <row r="33" spans="1:21" s="4" customFormat="1" ht="9" customHeight="1">
      <c r="A33" s="152">
        <v>19</v>
      </c>
      <c r="B33" s="162" t="s">
        <v>309</v>
      </c>
      <c r="C33" s="163" t="s">
        <v>145</v>
      </c>
      <c r="D33" s="164" t="s">
        <v>144</v>
      </c>
      <c r="E33" s="165">
        <v>1976</v>
      </c>
      <c r="F33" s="166" t="s">
        <v>23</v>
      </c>
      <c r="G33" s="167">
        <v>5</v>
      </c>
      <c r="H33" s="167">
        <v>6</v>
      </c>
      <c r="I33" s="168">
        <v>4885.2</v>
      </c>
      <c r="J33" s="168">
        <v>4399.3</v>
      </c>
      <c r="K33" s="167">
        <v>227</v>
      </c>
      <c r="L33" s="159">
        <f>'Приложение 2'!G35</f>
        <v>5716576.5499999998</v>
      </c>
      <c r="M33" s="148">
        <v>0</v>
      </c>
      <c r="N33" s="148">
        <v>0</v>
      </c>
      <c r="O33" s="148">
        <v>0</v>
      </c>
      <c r="P33" s="148">
        <f t="shared" si="2"/>
        <v>5716576.5499999998</v>
      </c>
      <c r="Q33" s="148">
        <v>0</v>
      </c>
      <c r="R33" s="148">
        <v>0</v>
      </c>
      <c r="S33" s="146" t="s">
        <v>199</v>
      </c>
      <c r="T33" s="149"/>
      <c r="U33" s="160"/>
    </row>
    <row r="34" spans="1:21" s="4" customFormat="1" ht="9" customHeight="1">
      <c r="A34" s="152">
        <v>20</v>
      </c>
      <c r="B34" s="162" t="s">
        <v>310</v>
      </c>
      <c r="C34" s="163" t="s">
        <v>145</v>
      </c>
      <c r="D34" s="164" t="s">
        <v>144</v>
      </c>
      <c r="E34" s="165">
        <v>1973</v>
      </c>
      <c r="F34" s="166" t="s">
        <v>23</v>
      </c>
      <c r="G34" s="167">
        <v>5</v>
      </c>
      <c r="H34" s="167">
        <v>4</v>
      </c>
      <c r="I34" s="168">
        <v>3674.4</v>
      </c>
      <c r="J34" s="168">
        <v>3332.9</v>
      </c>
      <c r="K34" s="167">
        <v>156</v>
      </c>
      <c r="L34" s="159">
        <f>'Приложение 2'!G36</f>
        <v>4361866.29</v>
      </c>
      <c r="M34" s="148">
        <v>0</v>
      </c>
      <c r="N34" s="148">
        <v>0</v>
      </c>
      <c r="O34" s="148">
        <v>0</v>
      </c>
      <c r="P34" s="148">
        <f t="shared" si="2"/>
        <v>4361866.29</v>
      </c>
      <c r="Q34" s="148">
        <v>0</v>
      </c>
      <c r="R34" s="148">
        <v>0</v>
      </c>
      <c r="S34" s="146" t="s">
        <v>199</v>
      </c>
      <c r="T34" s="149"/>
      <c r="U34" s="160"/>
    </row>
    <row r="35" spans="1:21" s="4" customFormat="1" ht="9" customHeight="1">
      <c r="A35" s="152">
        <v>21</v>
      </c>
      <c r="B35" s="162" t="s">
        <v>311</v>
      </c>
      <c r="C35" s="163" t="s">
        <v>145</v>
      </c>
      <c r="D35" s="164" t="s">
        <v>144</v>
      </c>
      <c r="E35" s="165">
        <v>1973</v>
      </c>
      <c r="F35" s="166" t="s">
        <v>23</v>
      </c>
      <c r="G35" s="167">
        <v>5</v>
      </c>
      <c r="H35" s="167">
        <v>4</v>
      </c>
      <c r="I35" s="168">
        <v>3982.8</v>
      </c>
      <c r="J35" s="168">
        <v>2881.4</v>
      </c>
      <c r="K35" s="167">
        <v>128</v>
      </c>
      <c r="L35" s="159">
        <f>'Приложение 2'!G37</f>
        <v>3711692.2</v>
      </c>
      <c r="M35" s="148">
        <v>0</v>
      </c>
      <c r="N35" s="148">
        <v>0</v>
      </c>
      <c r="O35" s="148">
        <v>0</v>
      </c>
      <c r="P35" s="148">
        <f t="shared" si="2"/>
        <v>3711692.2</v>
      </c>
      <c r="Q35" s="148">
        <v>0</v>
      </c>
      <c r="R35" s="148">
        <v>0</v>
      </c>
      <c r="S35" s="146" t="s">
        <v>199</v>
      </c>
      <c r="T35" s="149"/>
      <c r="U35" s="160"/>
    </row>
    <row r="36" spans="1:21" s="4" customFormat="1" ht="9" customHeight="1">
      <c r="A36" s="152">
        <v>22</v>
      </c>
      <c r="B36" s="162" t="s">
        <v>312</v>
      </c>
      <c r="C36" s="163" t="s">
        <v>145</v>
      </c>
      <c r="D36" s="164" t="s">
        <v>144</v>
      </c>
      <c r="E36" s="165">
        <v>1972</v>
      </c>
      <c r="F36" s="166" t="s">
        <v>24</v>
      </c>
      <c r="G36" s="167">
        <v>5</v>
      </c>
      <c r="H36" s="167">
        <v>4</v>
      </c>
      <c r="I36" s="168">
        <v>3462</v>
      </c>
      <c r="J36" s="168">
        <v>3298</v>
      </c>
      <c r="K36" s="167">
        <v>141</v>
      </c>
      <c r="L36" s="159">
        <f>'Приложение 2'!G38</f>
        <v>4403191.71</v>
      </c>
      <c r="M36" s="148">
        <v>0</v>
      </c>
      <c r="N36" s="148">
        <v>0</v>
      </c>
      <c r="O36" s="148">
        <v>0</v>
      </c>
      <c r="P36" s="148">
        <f t="shared" si="2"/>
        <v>4403191.71</v>
      </c>
      <c r="Q36" s="148">
        <v>0</v>
      </c>
      <c r="R36" s="148">
        <v>0</v>
      </c>
      <c r="S36" s="146" t="s">
        <v>199</v>
      </c>
      <c r="T36" s="149"/>
      <c r="U36" s="160"/>
    </row>
    <row r="37" spans="1:21" s="4" customFormat="1" ht="9" customHeight="1">
      <c r="A37" s="152">
        <v>23</v>
      </c>
      <c r="B37" s="162" t="s">
        <v>313</v>
      </c>
      <c r="C37" s="163" t="s">
        <v>145</v>
      </c>
      <c r="D37" s="164" t="s">
        <v>144</v>
      </c>
      <c r="E37" s="165">
        <v>1984</v>
      </c>
      <c r="F37" s="166" t="s">
        <v>24</v>
      </c>
      <c r="G37" s="167">
        <v>5</v>
      </c>
      <c r="H37" s="167">
        <v>11</v>
      </c>
      <c r="I37" s="168">
        <v>9043.4</v>
      </c>
      <c r="J37" s="168">
        <v>7977.5</v>
      </c>
      <c r="K37" s="167">
        <v>370</v>
      </c>
      <c r="L37" s="159">
        <f>'Приложение 2'!G39</f>
        <v>9686755.7100000009</v>
      </c>
      <c r="M37" s="148">
        <v>0</v>
      </c>
      <c r="N37" s="148">
        <v>0</v>
      </c>
      <c r="O37" s="148">
        <v>0</v>
      </c>
      <c r="P37" s="148">
        <f t="shared" si="2"/>
        <v>9686755.7100000009</v>
      </c>
      <c r="Q37" s="148">
        <v>0</v>
      </c>
      <c r="R37" s="148">
        <v>0</v>
      </c>
      <c r="S37" s="146" t="s">
        <v>199</v>
      </c>
      <c r="T37" s="149"/>
      <c r="U37" s="160"/>
    </row>
    <row r="38" spans="1:21" s="4" customFormat="1" ht="9" customHeight="1">
      <c r="A38" s="152">
        <v>24</v>
      </c>
      <c r="B38" s="162" t="s">
        <v>317</v>
      </c>
      <c r="C38" s="163" t="s">
        <v>145</v>
      </c>
      <c r="D38" s="164" t="s">
        <v>144</v>
      </c>
      <c r="E38" s="165">
        <v>1977</v>
      </c>
      <c r="F38" s="166" t="s">
        <v>23</v>
      </c>
      <c r="G38" s="167">
        <v>5</v>
      </c>
      <c r="H38" s="167">
        <v>4</v>
      </c>
      <c r="I38" s="168">
        <v>3595</v>
      </c>
      <c r="J38" s="168">
        <v>3355</v>
      </c>
      <c r="K38" s="167">
        <v>184</v>
      </c>
      <c r="L38" s="159">
        <f>'Приложение 2'!G40</f>
        <v>1443620.95</v>
      </c>
      <c r="M38" s="148">
        <v>0</v>
      </c>
      <c r="N38" s="148">
        <v>0</v>
      </c>
      <c r="O38" s="148">
        <v>0</v>
      </c>
      <c r="P38" s="148">
        <f t="shared" si="2"/>
        <v>1443620.95</v>
      </c>
      <c r="Q38" s="148">
        <v>0</v>
      </c>
      <c r="R38" s="148">
        <v>0</v>
      </c>
      <c r="S38" s="146" t="s">
        <v>199</v>
      </c>
      <c r="T38" s="149"/>
      <c r="U38" s="160"/>
    </row>
    <row r="39" spans="1:21" s="4" customFormat="1" ht="9" customHeight="1">
      <c r="A39" s="152">
        <v>25</v>
      </c>
      <c r="B39" s="162" t="s">
        <v>327</v>
      </c>
      <c r="C39" s="163" t="s">
        <v>145</v>
      </c>
      <c r="D39" s="164" t="s">
        <v>144</v>
      </c>
      <c r="E39" s="165">
        <v>1968</v>
      </c>
      <c r="F39" s="166" t="s">
        <v>24</v>
      </c>
      <c r="G39" s="167">
        <v>5</v>
      </c>
      <c r="H39" s="167">
        <v>4</v>
      </c>
      <c r="I39" s="168">
        <v>2873</v>
      </c>
      <c r="J39" s="168">
        <v>2553.5</v>
      </c>
      <c r="K39" s="167">
        <v>118</v>
      </c>
      <c r="L39" s="159">
        <f>'Приложение 2'!G41</f>
        <v>3417918.06</v>
      </c>
      <c r="M39" s="148">
        <v>0</v>
      </c>
      <c r="N39" s="148">
        <v>0</v>
      </c>
      <c r="O39" s="148">
        <v>0</v>
      </c>
      <c r="P39" s="148">
        <f t="shared" si="2"/>
        <v>3417918.06</v>
      </c>
      <c r="Q39" s="148">
        <v>0</v>
      </c>
      <c r="R39" s="148">
        <v>0</v>
      </c>
      <c r="S39" s="146" t="s">
        <v>199</v>
      </c>
      <c r="T39" s="149"/>
      <c r="U39" s="160"/>
    </row>
    <row r="40" spans="1:21" s="4" customFormat="1" ht="9" customHeight="1">
      <c r="A40" s="152">
        <v>26</v>
      </c>
      <c r="B40" s="162" t="s">
        <v>328</v>
      </c>
      <c r="C40" s="163" t="s">
        <v>145</v>
      </c>
      <c r="D40" s="164" t="s">
        <v>144</v>
      </c>
      <c r="E40" s="165">
        <v>1970</v>
      </c>
      <c r="F40" s="166" t="s">
        <v>24</v>
      </c>
      <c r="G40" s="167">
        <v>5</v>
      </c>
      <c r="H40" s="167">
        <v>4</v>
      </c>
      <c r="I40" s="168">
        <v>2941.8</v>
      </c>
      <c r="J40" s="168">
        <v>2655.8</v>
      </c>
      <c r="K40" s="167">
        <v>148</v>
      </c>
      <c r="L40" s="159">
        <f>'Приложение 2'!G42</f>
        <v>3459194.46</v>
      </c>
      <c r="M40" s="148">
        <v>0</v>
      </c>
      <c r="N40" s="148">
        <v>0</v>
      </c>
      <c r="O40" s="148">
        <v>0</v>
      </c>
      <c r="P40" s="148">
        <f t="shared" si="2"/>
        <v>3459194.46</v>
      </c>
      <c r="Q40" s="148">
        <v>0</v>
      </c>
      <c r="R40" s="148">
        <v>0</v>
      </c>
      <c r="S40" s="146" t="s">
        <v>199</v>
      </c>
      <c r="T40" s="149"/>
      <c r="U40" s="160"/>
    </row>
    <row r="41" spans="1:21" s="4" customFormat="1" ht="9" customHeight="1">
      <c r="A41" s="152">
        <v>27</v>
      </c>
      <c r="B41" s="162" t="s">
        <v>331</v>
      </c>
      <c r="C41" s="163" t="s">
        <v>145</v>
      </c>
      <c r="D41" s="164" t="s">
        <v>144</v>
      </c>
      <c r="E41" s="165">
        <v>1986</v>
      </c>
      <c r="F41" s="166" t="s">
        <v>24</v>
      </c>
      <c r="G41" s="167">
        <v>5</v>
      </c>
      <c r="H41" s="167">
        <v>9</v>
      </c>
      <c r="I41" s="168">
        <v>7336</v>
      </c>
      <c r="J41" s="168">
        <v>6668</v>
      </c>
      <c r="K41" s="167">
        <v>290</v>
      </c>
      <c r="L41" s="159">
        <f>'Приложение 2'!G43</f>
        <v>8511484.4299999997</v>
      </c>
      <c r="M41" s="148">
        <v>0</v>
      </c>
      <c r="N41" s="148">
        <v>0</v>
      </c>
      <c r="O41" s="148">
        <v>0</v>
      </c>
      <c r="P41" s="148">
        <f t="shared" si="2"/>
        <v>8511484.4299999997</v>
      </c>
      <c r="Q41" s="148">
        <v>0</v>
      </c>
      <c r="R41" s="148">
        <v>0</v>
      </c>
      <c r="S41" s="146" t="s">
        <v>199</v>
      </c>
      <c r="T41" s="149"/>
      <c r="U41" s="160"/>
    </row>
    <row r="42" spans="1:21" s="4" customFormat="1" ht="9" customHeight="1">
      <c r="A42" s="152">
        <v>28</v>
      </c>
      <c r="B42" s="162" t="s">
        <v>332</v>
      </c>
      <c r="C42" s="163" t="s">
        <v>145</v>
      </c>
      <c r="D42" s="164" t="s">
        <v>144</v>
      </c>
      <c r="E42" s="165">
        <v>1986</v>
      </c>
      <c r="F42" s="166" t="s">
        <v>24</v>
      </c>
      <c r="G42" s="167">
        <v>5</v>
      </c>
      <c r="H42" s="167">
        <v>4</v>
      </c>
      <c r="I42" s="168">
        <v>3131.4</v>
      </c>
      <c r="J42" s="168">
        <v>2789.21</v>
      </c>
      <c r="K42" s="167">
        <v>135</v>
      </c>
      <c r="L42" s="159">
        <f>'Приложение 2'!G44</f>
        <v>3585679.26</v>
      </c>
      <c r="M42" s="148">
        <v>0</v>
      </c>
      <c r="N42" s="148">
        <v>0</v>
      </c>
      <c r="O42" s="148">
        <v>0</v>
      </c>
      <c r="P42" s="148">
        <f t="shared" si="2"/>
        <v>3585679.26</v>
      </c>
      <c r="Q42" s="148">
        <v>0</v>
      </c>
      <c r="R42" s="148">
        <v>0</v>
      </c>
      <c r="S42" s="146" t="s">
        <v>199</v>
      </c>
      <c r="T42" s="149"/>
      <c r="U42" s="160"/>
    </row>
    <row r="43" spans="1:21" s="4" customFormat="1" ht="9" customHeight="1">
      <c r="A43" s="152">
        <v>29</v>
      </c>
      <c r="B43" s="162" t="s">
        <v>441</v>
      </c>
      <c r="C43" s="163" t="s">
        <v>145</v>
      </c>
      <c r="D43" s="164" t="s">
        <v>144</v>
      </c>
      <c r="E43" s="165">
        <v>1970</v>
      </c>
      <c r="F43" s="166" t="s">
        <v>24</v>
      </c>
      <c r="G43" s="167">
        <v>5</v>
      </c>
      <c r="H43" s="167">
        <v>6</v>
      </c>
      <c r="I43" s="168">
        <v>7713.4</v>
      </c>
      <c r="J43" s="168">
        <v>5645.4</v>
      </c>
      <c r="K43" s="167">
        <v>224</v>
      </c>
      <c r="L43" s="159">
        <f>'Приложение 2'!G45</f>
        <v>6651870.4299999997</v>
      </c>
      <c r="M43" s="148">
        <v>0</v>
      </c>
      <c r="N43" s="148">
        <v>0</v>
      </c>
      <c r="O43" s="148">
        <v>0</v>
      </c>
      <c r="P43" s="148">
        <f t="shared" si="2"/>
        <v>6651870.4299999997</v>
      </c>
      <c r="Q43" s="148">
        <v>0</v>
      </c>
      <c r="R43" s="148">
        <v>0</v>
      </c>
      <c r="S43" s="146" t="s">
        <v>199</v>
      </c>
      <c r="T43" s="149"/>
      <c r="U43" s="160"/>
    </row>
    <row r="44" spans="1:21" s="4" customFormat="1" ht="9" customHeight="1">
      <c r="A44" s="152">
        <v>30</v>
      </c>
      <c r="B44" s="162" t="s">
        <v>337</v>
      </c>
      <c r="C44" s="163" t="s">
        <v>145</v>
      </c>
      <c r="D44" s="164" t="s">
        <v>144</v>
      </c>
      <c r="E44" s="165">
        <v>1966</v>
      </c>
      <c r="F44" s="166" t="s">
        <v>23</v>
      </c>
      <c r="G44" s="167">
        <v>5</v>
      </c>
      <c r="H44" s="167">
        <v>2</v>
      </c>
      <c r="I44" s="168">
        <v>1639.2</v>
      </c>
      <c r="J44" s="168">
        <v>1287.9000000000001</v>
      </c>
      <c r="K44" s="167">
        <v>57</v>
      </c>
      <c r="L44" s="159">
        <f>'Приложение 2'!G46</f>
        <v>8167313.4800000004</v>
      </c>
      <c r="M44" s="148">
        <v>0</v>
      </c>
      <c r="N44" s="148">
        <v>0</v>
      </c>
      <c r="O44" s="148">
        <v>0</v>
      </c>
      <c r="P44" s="148">
        <f t="shared" si="2"/>
        <v>8167313.4800000004</v>
      </c>
      <c r="Q44" s="148">
        <v>0</v>
      </c>
      <c r="R44" s="148">
        <v>0</v>
      </c>
      <c r="S44" s="146" t="s">
        <v>199</v>
      </c>
      <c r="T44" s="149"/>
      <c r="U44" s="160"/>
    </row>
    <row r="45" spans="1:21" s="4" customFormat="1" ht="9" customHeight="1">
      <c r="A45" s="152">
        <v>31</v>
      </c>
      <c r="B45" s="162" t="s">
        <v>339</v>
      </c>
      <c r="C45" s="163" t="s">
        <v>145</v>
      </c>
      <c r="D45" s="164" t="s">
        <v>144</v>
      </c>
      <c r="E45" s="165">
        <v>1970</v>
      </c>
      <c r="F45" s="166" t="s">
        <v>23</v>
      </c>
      <c r="G45" s="167">
        <v>5</v>
      </c>
      <c r="H45" s="167">
        <v>2</v>
      </c>
      <c r="I45" s="168">
        <v>1738.9</v>
      </c>
      <c r="J45" s="168">
        <v>1514</v>
      </c>
      <c r="K45" s="167">
        <v>79</v>
      </c>
      <c r="L45" s="159">
        <f>'Приложение 2'!G47</f>
        <v>2494576.21</v>
      </c>
      <c r="M45" s="148">
        <v>0</v>
      </c>
      <c r="N45" s="148">
        <v>0</v>
      </c>
      <c r="O45" s="148">
        <v>0</v>
      </c>
      <c r="P45" s="148">
        <f t="shared" si="2"/>
        <v>2494576.21</v>
      </c>
      <c r="Q45" s="148">
        <v>0</v>
      </c>
      <c r="R45" s="148">
        <v>0</v>
      </c>
      <c r="S45" s="146" t="s">
        <v>199</v>
      </c>
      <c r="T45" s="149"/>
      <c r="U45" s="160"/>
    </row>
    <row r="46" spans="1:21" s="4" customFormat="1" ht="9" customHeight="1">
      <c r="A46" s="152">
        <v>32</v>
      </c>
      <c r="B46" s="162" t="s">
        <v>340</v>
      </c>
      <c r="C46" s="163" t="s">
        <v>145</v>
      </c>
      <c r="D46" s="164" t="s">
        <v>144</v>
      </c>
      <c r="E46" s="165">
        <v>1966</v>
      </c>
      <c r="F46" s="166" t="s">
        <v>23</v>
      </c>
      <c r="G46" s="167">
        <v>5</v>
      </c>
      <c r="H46" s="167">
        <v>2</v>
      </c>
      <c r="I46" s="168">
        <v>1783.2</v>
      </c>
      <c r="J46" s="168">
        <v>1418.2</v>
      </c>
      <c r="K46" s="167">
        <v>63</v>
      </c>
      <c r="L46" s="159">
        <f>'Приложение 2'!G48</f>
        <v>2660196.9900000002</v>
      </c>
      <c r="M46" s="148">
        <v>0</v>
      </c>
      <c r="N46" s="148">
        <v>0</v>
      </c>
      <c r="O46" s="148">
        <v>0</v>
      </c>
      <c r="P46" s="148">
        <f t="shared" si="2"/>
        <v>2660196.9900000002</v>
      </c>
      <c r="Q46" s="148">
        <v>0</v>
      </c>
      <c r="R46" s="148">
        <v>0</v>
      </c>
      <c r="S46" s="146" t="s">
        <v>199</v>
      </c>
      <c r="T46" s="149"/>
      <c r="U46" s="160"/>
    </row>
    <row r="47" spans="1:21" s="4" customFormat="1" ht="9" customHeight="1">
      <c r="A47" s="152">
        <v>33</v>
      </c>
      <c r="B47" s="162" t="s">
        <v>483</v>
      </c>
      <c r="C47" s="163" t="s">
        <v>145</v>
      </c>
      <c r="D47" s="164" t="s">
        <v>144</v>
      </c>
      <c r="E47" s="165">
        <v>1966</v>
      </c>
      <c r="F47" s="166" t="s">
        <v>24</v>
      </c>
      <c r="G47" s="167">
        <v>5</v>
      </c>
      <c r="H47" s="167">
        <v>2</v>
      </c>
      <c r="I47" s="168">
        <v>1758.6</v>
      </c>
      <c r="J47" s="168">
        <v>1608.6</v>
      </c>
      <c r="K47" s="167">
        <v>74</v>
      </c>
      <c r="L47" s="159">
        <f>'Приложение 2'!G49</f>
        <v>2693458.22</v>
      </c>
      <c r="M47" s="148">
        <v>0</v>
      </c>
      <c r="N47" s="148">
        <v>0</v>
      </c>
      <c r="O47" s="148">
        <v>0</v>
      </c>
      <c r="P47" s="148">
        <f>L47</f>
        <v>2693458.22</v>
      </c>
      <c r="Q47" s="148">
        <v>0</v>
      </c>
      <c r="R47" s="148">
        <v>0</v>
      </c>
      <c r="S47" s="146" t="s">
        <v>199</v>
      </c>
      <c r="T47" s="149"/>
      <c r="U47" s="160"/>
    </row>
    <row r="48" spans="1:21" s="4" customFormat="1" ht="9" customHeight="1">
      <c r="A48" s="152">
        <v>34</v>
      </c>
      <c r="B48" s="162" t="s">
        <v>336</v>
      </c>
      <c r="C48" s="163" t="s">
        <v>145</v>
      </c>
      <c r="D48" s="164" t="s">
        <v>144</v>
      </c>
      <c r="E48" s="165">
        <v>1965</v>
      </c>
      <c r="F48" s="166" t="s">
        <v>24</v>
      </c>
      <c r="G48" s="167">
        <v>5</v>
      </c>
      <c r="H48" s="167">
        <v>4</v>
      </c>
      <c r="I48" s="168">
        <v>3786.3</v>
      </c>
      <c r="J48" s="168">
        <v>3451.8</v>
      </c>
      <c r="K48" s="167">
        <v>147</v>
      </c>
      <c r="L48" s="159">
        <f>'Приложение 2'!G50</f>
        <v>3942680.86</v>
      </c>
      <c r="M48" s="148">
        <v>0</v>
      </c>
      <c r="N48" s="148">
        <v>0</v>
      </c>
      <c r="O48" s="148">
        <v>0</v>
      </c>
      <c r="P48" s="148">
        <f t="shared" si="2"/>
        <v>3942680.86</v>
      </c>
      <c r="Q48" s="148">
        <v>0</v>
      </c>
      <c r="R48" s="148">
        <v>0</v>
      </c>
      <c r="S48" s="146" t="s">
        <v>199</v>
      </c>
      <c r="T48" s="149"/>
      <c r="U48" s="160"/>
    </row>
    <row r="49" spans="1:21" s="4" customFormat="1" ht="9" customHeight="1">
      <c r="A49" s="152">
        <v>35</v>
      </c>
      <c r="B49" s="162" t="s">
        <v>342</v>
      </c>
      <c r="C49" s="163" t="s">
        <v>145</v>
      </c>
      <c r="D49" s="164" t="s">
        <v>144</v>
      </c>
      <c r="E49" s="165">
        <v>1963</v>
      </c>
      <c r="F49" s="166" t="s">
        <v>24</v>
      </c>
      <c r="G49" s="167">
        <v>5</v>
      </c>
      <c r="H49" s="167">
        <v>4</v>
      </c>
      <c r="I49" s="168">
        <v>3963.7</v>
      </c>
      <c r="J49" s="168">
        <v>3695.7</v>
      </c>
      <c r="K49" s="167">
        <v>152</v>
      </c>
      <c r="L49" s="159">
        <f>'Приложение 2'!G51</f>
        <v>3967152.16</v>
      </c>
      <c r="M49" s="148">
        <v>0</v>
      </c>
      <c r="N49" s="148">
        <v>0</v>
      </c>
      <c r="O49" s="148">
        <v>0</v>
      </c>
      <c r="P49" s="148">
        <f t="shared" si="2"/>
        <v>3967152.16</v>
      </c>
      <c r="Q49" s="148">
        <v>0</v>
      </c>
      <c r="R49" s="148">
        <v>0</v>
      </c>
      <c r="S49" s="146" t="s">
        <v>199</v>
      </c>
      <c r="T49" s="149"/>
      <c r="U49" s="160"/>
    </row>
    <row r="50" spans="1:21" s="4" customFormat="1" ht="9" customHeight="1">
      <c r="A50" s="152">
        <v>36</v>
      </c>
      <c r="B50" s="162" t="s">
        <v>343</v>
      </c>
      <c r="C50" s="163" t="s">
        <v>145</v>
      </c>
      <c r="D50" s="164" t="s">
        <v>144</v>
      </c>
      <c r="E50" s="165">
        <v>1970</v>
      </c>
      <c r="F50" s="166" t="s">
        <v>24</v>
      </c>
      <c r="G50" s="167">
        <v>5</v>
      </c>
      <c r="H50" s="167">
        <v>6</v>
      </c>
      <c r="I50" s="168">
        <v>6341.2</v>
      </c>
      <c r="J50" s="168">
        <v>5572.3</v>
      </c>
      <c r="K50" s="167">
        <v>262</v>
      </c>
      <c r="L50" s="159">
        <f>'Приложение 2'!G52</f>
        <v>7013271.5599999996</v>
      </c>
      <c r="M50" s="148">
        <v>0</v>
      </c>
      <c r="N50" s="148">
        <v>0</v>
      </c>
      <c r="O50" s="148">
        <v>0</v>
      </c>
      <c r="P50" s="148">
        <f t="shared" si="2"/>
        <v>7013271.5599999996</v>
      </c>
      <c r="Q50" s="148">
        <v>0</v>
      </c>
      <c r="R50" s="148">
        <v>0</v>
      </c>
      <c r="S50" s="146" t="s">
        <v>199</v>
      </c>
      <c r="T50" s="149"/>
      <c r="U50" s="160"/>
    </row>
    <row r="51" spans="1:21" s="4" customFormat="1" ht="9" customHeight="1">
      <c r="A51" s="152">
        <v>37</v>
      </c>
      <c r="B51" s="162" t="s">
        <v>344</v>
      </c>
      <c r="C51" s="163" t="s">
        <v>145</v>
      </c>
      <c r="D51" s="164" t="s">
        <v>144</v>
      </c>
      <c r="E51" s="165">
        <v>1977</v>
      </c>
      <c r="F51" s="166" t="s">
        <v>23</v>
      </c>
      <c r="G51" s="167">
        <v>4</v>
      </c>
      <c r="H51" s="167">
        <v>2</v>
      </c>
      <c r="I51" s="168">
        <v>1281.0999999999999</v>
      </c>
      <c r="J51" s="168">
        <v>1155.5999999999999</v>
      </c>
      <c r="K51" s="167">
        <v>64</v>
      </c>
      <c r="L51" s="159">
        <f>'Приложение 2'!G53</f>
        <v>2050646</v>
      </c>
      <c r="M51" s="148">
        <v>0</v>
      </c>
      <c r="N51" s="148">
        <v>0</v>
      </c>
      <c r="O51" s="148">
        <v>0</v>
      </c>
      <c r="P51" s="148">
        <f t="shared" si="2"/>
        <v>2050646</v>
      </c>
      <c r="Q51" s="148">
        <v>0</v>
      </c>
      <c r="R51" s="148">
        <v>0</v>
      </c>
      <c r="S51" s="146" t="s">
        <v>199</v>
      </c>
      <c r="T51" s="149"/>
      <c r="U51" s="160"/>
    </row>
    <row r="52" spans="1:21" s="4" customFormat="1" ht="9" customHeight="1">
      <c r="A52" s="152">
        <v>38</v>
      </c>
      <c r="B52" s="162" t="s">
        <v>345</v>
      </c>
      <c r="C52" s="163" t="s">
        <v>145</v>
      </c>
      <c r="D52" s="164" t="s">
        <v>144</v>
      </c>
      <c r="E52" s="165">
        <v>1965</v>
      </c>
      <c r="F52" s="166" t="s">
        <v>23</v>
      </c>
      <c r="G52" s="167">
        <v>4</v>
      </c>
      <c r="H52" s="167">
        <v>2</v>
      </c>
      <c r="I52" s="168">
        <v>1341.3</v>
      </c>
      <c r="J52" s="168">
        <v>1206.4000000000001</v>
      </c>
      <c r="K52" s="167">
        <v>51</v>
      </c>
      <c r="L52" s="159">
        <f>'Приложение 2'!G54</f>
        <v>2605287.66</v>
      </c>
      <c r="M52" s="148">
        <v>0</v>
      </c>
      <c r="N52" s="148">
        <v>0</v>
      </c>
      <c r="O52" s="148">
        <v>0</v>
      </c>
      <c r="P52" s="148">
        <f t="shared" si="2"/>
        <v>2605287.66</v>
      </c>
      <c r="Q52" s="148">
        <v>0</v>
      </c>
      <c r="R52" s="148">
        <v>0</v>
      </c>
      <c r="S52" s="146" t="s">
        <v>199</v>
      </c>
      <c r="T52" s="149"/>
      <c r="U52" s="160"/>
    </row>
    <row r="53" spans="1:21" s="4" customFormat="1" ht="9" customHeight="1">
      <c r="A53" s="152">
        <v>39</v>
      </c>
      <c r="B53" s="162" t="s">
        <v>347</v>
      </c>
      <c r="C53" s="163" t="s">
        <v>145</v>
      </c>
      <c r="D53" s="164" t="s">
        <v>144</v>
      </c>
      <c r="E53" s="165">
        <v>1983</v>
      </c>
      <c r="F53" s="166" t="s">
        <v>647</v>
      </c>
      <c r="G53" s="167">
        <v>5</v>
      </c>
      <c r="H53" s="167">
        <v>8</v>
      </c>
      <c r="I53" s="168">
        <v>6808.5</v>
      </c>
      <c r="J53" s="168">
        <v>5919.5</v>
      </c>
      <c r="K53" s="167">
        <v>291</v>
      </c>
      <c r="L53" s="159">
        <f>'Приложение 2'!G55</f>
        <v>7696616.5899999999</v>
      </c>
      <c r="M53" s="148">
        <v>0</v>
      </c>
      <c r="N53" s="148">
        <v>0</v>
      </c>
      <c r="O53" s="148">
        <v>0</v>
      </c>
      <c r="P53" s="148">
        <f t="shared" si="2"/>
        <v>7696616.5899999999</v>
      </c>
      <c r="Q53" s="148">
        <v>0</v>
      </c>
      <c r="R53" s="148">
        <v>0</v>
      </c>
      <c r="S53" s="146" t="s">
        <v>199</v>
      </c>
      <c r="T53" s="149"/>
      <c r="U53" s="160"/>
    </row>
    <row r="54" spans="1:21" s="4" customFormat="1" ht="9" customHeight="1">
      <c r="A54" s="152">
        <v>40</v>
      </c>
      <c r="B54" s="162" t="s">
        <v>346</v>
      </c>
      <c r="C54" s="163" t="s">
        <v>145</v>
      </c>
      <c r="D54" s="164" t="s">
        <v>144</v>
      </c>
      <c r="E54" s="165">
        <v>1965</v>
      </c>
      <c r="F54" s="166" t="s">
        <v>24</v>
      </c>
      <c r="G54" s="167">
        <v>5</v>
      </c>
      <c r="H54" s="167">
        <v>4</v>
      </c>
      <c r="I54" s="168">
        <v>2978.7</v>
      </c>
      <c r="J54" s="168">
        <v>2628.2</v>
      </c>
      <c r="K54" s="167">
        <v>121</v>
      </c>
      <c r="L54" s="159">
        <f>'Приложение 2'!G56</f>
        <v>3219434.84</v>
      </c>
      <c r="M54" s="148">
        <v>0</v>
      </c>
      <c r="N54" s="148">
        <v>0</v>
      </c>
      <c r="O54" s="148">
        <v>0</v>
      </c>
      <c r="P54" s="148">
        <f t="shared" si="2"/>
        <v>3219434.84</v>
      </c>
      <c r="Q54" s="148">
        <v>0</v>
      </c>
      <c r="R54" s="148">
        <v>0</v>
      </c>
      <c r="S54" s="146" t="s">
        <v>199</v>
      </c>
      <c r="T54" s="149"/>
      <c r="U54" s="160"/>
    </row>
    <row r="55" spans="1:21" s="4" customFormat="1" ht="9" customHeight="1">
      <c r="A55" s="152">
        <v>41</v>
      </c>
      <c r="B55" s="162" t="s">
        <v>350</v>
      </c>
      <c r="C55" s="163" t="s">
        <v>145</v>
      </c>
      <c r="D55" s="164" t="s">
        <v>144</v>
      </c>
      <c r="E55" s="165">
        <v>1966</v>
      </c>
      <c r="F55" s="166" t="s">
        <v>24</v>
      </c>
      <c r="G55" s="167">
        <v>5</v>
      </c>
      <c r="H55" s="167">
        <v>4</v>
      </c>
      <c r="I55" s="168">
        <v>3859</v>
      </c>
      <c r="J55" s="168">
        <v>3507</v>
      </c>
      <c r="K55" s="167">
        <v>169</v>
      </c>
      <c r="L55" s="159">
        <f>'Приложение 2'!G57</f>
        <v>3804445.22</v>
      </c>
      <c r="M55" s="148">
        <v>0</v>
      </c>
      <c r="N55" s="148">
        <v>0</v>
      </c>
      <c r="O55" s="148">
        <v>0</v>
      </c>
      <c r="P55" s="148">
        <f t="shared" si="2"/>
        <v>3804445.22</v>
      </c>
      <c r="Q55" s="148">
        <v>0</v>
      </c>
      <c r="R55" s="148">
        <v>0</v>
      </c>
      <c r="S55" s="146" t="s">
        <v>199</v>
      </c>
      <c r="T55" s="149"/>
      <c r="U55" s="160"/>
    </row>
    <row r="56" spans="1:21" s="4" customFormat="1" ht="9" customHeight="1">
      <c r="A56" s="152">
        <v>42</v>
      </c>
      <c r="B56" s="162" t="s">
        <v>351</v>
      </c>
      <c r="C56" s="163" t="s">
        <v>145</v>
      </c>
      <c r="D56" s="164" t="s">
        <v>144</v>
      </c>
      <c r="E56" s="165">
        <v>1979</v>
      </c>
      <c r="F56" s="166" t="s">
        <v>23</v>
      </c>
      <c r="G56" s="167">
        <v>5</v>
      </c>
      <c r="H56" s="167">
        <v>9</v>
      </c>
      <c r="I56" s="168">
        <v>6461.3</v>
      </c>
      <c r="J56" s="168">
        <v>5816</v>
      </c>
      <c r="K56" s="167">
        <v>300</v>
      </c>
      <c r="L56" s="159">
        <f>'Приложение 2'!G58</f>
        <v>6750385.4299999997</v>
      </c>
      <c r="M56" s="148">
        <v>0</v>
      </c>
      <c r="N56" s="148">
        <v>0</v>
      </c>
      <c r="O56" s="148">
        <v>0</v>
      </c>
      <c r="P56" s="148">
        <f t="shared" si="2"/>
        <v>6750385.4299999997</v>
      </c>
      <c r="Q56" s="148">
        <v>0</v>
      </c>
      <c r="R56" s="148">
        <v>0</v>
      </c>
      <c r="S56" s="146" t="s">
        <v>199</v>
      </c>
      <c r="T56" s="149"/>
      <c r="U56" s="160"/>
    </row>
    <row r="57" spans="1:21" s="4" customFormat="1" ht="9" customHeight="1">
      <c r="A57" s="152">
        <v>43</v>
      </c>
      <c r="B57" s="162" t="s">
        <v>352</v>
      </c>
      <c r="C57" s="163" t="s">
        <v>145</v>
      </c>
      <c r="D57" s="164" t="s">
        <v>144</v>
      </c>
      <c r="E57" s="165">
        <v>1982</v>
      </c>
      <c r="F57" s="166" t="s">
        <v>23</v>
      </c>
      <c r="G57" s="167">
        <v>9</v>
      </c>
      <c r="H57" s="167">
        <v>4</v>
      </c>
      <c r="I57" s="168">
        <v>9337.2000000000007</v>
      </c>
      <c r="J57" s="168">
        <v>8173.99</v>
      </c>
      <c r="K57" s="167">
        <v>389</v>
      </c>
      <c r="L57" s="159">
        <f>'Приложение 2'!G59</f>
        <v>5212206.1500000004</v>
      </c>
      <c r="M57" s="148">
        <v>0</v>
      </c>
      <c r="N57" s="148">
        <v>0</v>
      </c>
      <c r="O57" s="148">
        <v>0</v>
      </c>
      <c r="P57" s="148">
        <f t="shared" si="2"/>
        <v>5212206.1500000004</v>
      </c>
      <c r="Q57" s="148">
        <v>0</v>
      </c>
      <c r="R57" s="148">
        <v>0</v>
      </c>
      <c r="S57" s="146" t="s">
        <v>199</v>
      </c>
      <c r="T57" s="149"/>
      <c r="U57" s="160"/>
    </row>
    <row r="58" spans="1:21" s="4" customFormat="1" ht="9" customHeight="1">
      <c r="A58" s="152">
        <v>44</v>
      </c>
      <c r="B58" s="162" t="s">
        <v>354</v>
      </c>
      <c r="C58" s="163" t="s">
        <v>145</v>
      </c>
      <c r="D58" s="164" t="s">
        <v>144</v>
      </c>
      <c r="E58" s="165">
        <v>1979</v>
      </c>
      <c r="F58" s="166" t="s">
        <v>23</v>
      </c>
      <c r="G58" s="167">
        <v>9</v>
      </c>
      <c r="H58" s="167">
        <v>8</v>
      </c>
      <c r="I58" s="168">
        <v>17007.5</v>
      </c>
      <c r="J58" s="168">
        <v>14971.9</v>
      </c>
      <c r="K58" s="167">
        <v>693</v>
      </c>
      <c r="L58" s="159">
        <f>'Приложение 2'!G60</f>
        <v>16586440.560000001</v>
      </c>
      <c r="M58" s="148">
        <v>0</v>
      </c>
      <c r="N58" s="148">
        <v>0</v>
      </c>
      <c r="O58" s="148">
        <v>0</v>
      </c>
      <c r="P58" s="148">
        <f t="shared" si="2"/>
        <v>16586440.560000001</v>
      </c>
      <c r="Q58" s="148">
        <v>0</v>
      </c>
      <c r="R58" s="148">
        <v>0</v>
      </c>
      <c r="S58" s="146" t="s">
        <v>199</v>
      </c>
      <c r="T58" s="149"/>
      <c r="U58" s="160"/>
    </row>
    <row r="59" spans="1:21" s="4" customFormat="1" ht="9" customHeight="1">
      <c r="A59" s="152">
        <v>45</v>
      </c>
      <c r="B59" s="162" t="s">
        <v>353</v>
      </c>
      <c r="C59" s="163" t="s">
        <v>145</v>
      </c>
      <c r="D59" s="164" t="s">
        <v>144</v>
      </c>
      <c r="E59" s="165">
        <v>1984</v>
      </c>
      <c r="F59" s="166" t="s">
        <v>23</v>
      </c>
      <c r="G59" s="167">
        <v>5</v>
      </c>
      <c r="H59" s="167">
        <v>2</v>
      </c>
      <c r="I59" s="168">
        <v>1643.1</v>
      </c>
      <c r="J59" s="168">
        <v>1385.5</v>
      </c>
      <c r="K59" s="167">
        <v>66</v>
      </c>
      <c r="L59" s="159">
        <f>'Приложение 2'!G61</f>
        <v>1328721.52</v>
      </c>
      <c r="M59" s="148">
        <v>0</v>
      </c>
      <c r="N59" s="148">
        <v>0</v>
      </c>
      <c r="O59" s="148">
        <v>0</v>
      </c>
      <c r="P59" s="148">
        <f t="shared" si="2"/>
        <v>1328721.52</v>
      </c>
      <c r="Q59" s="148">
        <v>0</v>
      </c>
      <c r="R59" s="148">
        <v>0</v>
      </c>
      <c r="S59" s="146" t="s">
        <v>199</v>
      </c>
      <c r="T59" s="149"/>
      <c r="U59" s="160"/>
    </row>
    <row r="60" spans="1:21" s="4" customFormat="1" ht="9" customHeight="1">
      <c r="A60" s="152">
        <v>46</v>
      </c>
      <c r="B60" s="162" t="s">
        <v>357</v>
      </c>
      <c r="C60" s="163" t="s">
        <v>145</v>
      </c>
      <c r="D60" s="164" t="s">
        <v>144</v>
      </c>
      <c r="E60" s="165">
        <v>1981</v>
      </c>
      <c r="F60" s="166" t="s">
        <v>24</v>
      </c>
      <c r="G60" s="167">
        <v>5</v>
      </c>
      <c r="H60" s="167">
        <v>5</v>
      </c>
      <c r="I60" s="168">
        <v>4071</v>
      </c>
      <c r="J60" s="168">
        <v>3460</v>
      </c>
      <c r="K60" s="167">
        <v>179</v>
      </c>
      <c r="L60" s="159">
        <f>'Приложение 2'!G62</f>
        <v>2349011.04</v>
      </c>
      <c r="M60" s="148">
        <v>0</v>
      </c>
      <c r="N60" s="148">
        <v>0</v>
      </c>
      <c r="O60" s="148">
        <v>0</v>
      </c>
      <c r="P60" s="148">
        <f t="shared" si="2"/>
        <v>2349011.04</v>
      </c>
      <c r="Q60" s="148">
        <v>0</v>
      </c>
      <c r="R60" s="148">
        <v>0</v>
      </c>
      <c r="S60" s="146" t="s">
        <v>199</v>
      </c>
      <c r="T60" s="149"/>
      <c r="U60" s="160"/>
    </row>
    <row r="61" spans="1:21" s="4" customFormat="1" ht="9" customHeight="1">
      <c r="A61" s="152">
        <v>47</v>
      </c>
      <c r="B61" s="162" t="s">
        <v>359</v>
      </c>
      <c r="C61" s="163" t="s">
        <v>145</v>
      </c>
      <c r="D61" s="164" t="s">
        <v>144</v>
      </c>
      <c r="E61" s="165">
        <v>1982</v>
      </c>
      <c r="F61" s="166" t="s">
        <v>24</v>
      </c>
      <c r="G61" s="167">
        <v>5</v>
      </c>
      <c r="H61" s="167">
        <v>5</v>
      </c>
      <c r="I61" s="168">
        <v>4058.9</v>
      </c>
      <c r="J61" s="168">
        <v>3385</v>
      </c>
      <c r="K61" s="167">
        <v>154</v>
      </c>
      <c r="L61" s="159">
        <f>'Приложение 2'!G63</f>
        <v>2348455.44</v>
      </c>
      <c r="M61" s="148">
        <v>0</v>
      </c>
      <c r="N61" s="148">
        <v>0</v>
      </c>
      <c r="O61" s="148">
        <v>0</v>
      </c>
      <c r="P61" s="148">
        <f t="shared" si="2"/>
        <v>2348455.44</v>
      </c>
      <c r="Q61" s="148">
        <v>0</v>
      </c>
      <c r="R61" s="148">
        <v>0</v>
      </c>
      <c r="S61" s="146" t="s">
        <v>199</v>
      </c>
      <c r="T61" s="149"/>
      <c r="U61" s="160"/>
    </row>
    <row r="62" spans="1:21" s="4" customFormat="1" ht="9" customHeight="1">
      <c r="A62" s="152">
        <v>48</v>
      </c>
      <c r="B62" s="162" t="s">
        <v>550</v>
      </c>
      <c r="C62" s="163" t="s">
        <v>145</v>
      </c>
      <c r="D62" s="164" t="s">
        <v>144</v>
      </c>
      <c r="E62" s="165">
        <v>1969</v>
      </c>
      <c r="F62" s="166" t="s">
        <v>24</v>
      </c>
      <c r="G62" s="167">
        <v>5</v>
      </c>
      <c r="H62" s="167">
        <v>6</v>
      </c>
      <c r="I62" s="168">
        <v>6248.1</v>
      </c>
      <c r="J62" s="168">
        <v>5542.6</v>
      </c>
      <c r="K62" s="167">
        <v>281</v>
      </c>
      <c r="L62" s="159">
        <f>'Приложение 2'!G64</f>
        <v>5783686.6399999997</v>
      </c>
      <c r="M62" s="148">
        <v>0</v>
      </c>
      <c r="N62" s="148">
        <v>0</v>
      </c>
      <c r="O62" s="148">
        <v>0</v>
      </c>
      <c r="P62" s="148">
        <f t="shared" si="2"/>
        <v>5783686.6399999997</v>
      </c>
      <c r="Q62" s="148">
        <v>0</v>
      </c>
      <c r="R62" s="148">
        <v>0</v>
      </c>
      <c r="S62" s="146" t="s">
        <v>199</v>
      </c>
      <c r="T62" s="149"/>
      <c r="U62" s="160"/>
    </row>
    <row r="63" spans="1:21" s="4" customFormat="1" ht="9" customHeight="1">
      <c r="A63" s="152">
        <v>49</v>
      </c>
      <c r="B63" s="162" t="s">
        <v>361</v>
      </c>
      <c r="C63" s="163" t="s">
        <v>145</v>
      </c>
      <c r="D63" s="164" t="s">
        <v>144</v>
      </c>
      <c r="E63" s="165">
        <v>1963</v>
      </c>
      <c r="F63" s="166" t="s">
        <v>23</v>
      </c>
      <c r="G63" s="167">
        <v>4</v>
      </c>
      <c r="H63" s="167">
        <v>4</v>
      </c>
      <c r="I63" s="168">
        <v>2745.4</v>
      </c>
      <c r="J63" s="168">
        <v>2473</v>
      </c>
      <c r="K63" s="167">
        <v>127</v>
      </c>
      <c r="L63" s="159">
        <f>'Приложение 2'!G65</f>
        <v>4439491.75</v>
      </c>
      <c r="M63" s="148">
        <v>0</v>
      </c>
      <c r="N63" s="148">
        <v>0</v>
      </c>
      <c r="O63" s="148">
        <v>0</v>
      </c>
      <c r="P63" s="148">
        <f t="shared" si="2"/>
        <v>4439491.75</v>
      </c>
      <c r="Q63" s="148">
        <v>0</v>
      </c>
      <c r="R63" s="148">
        <v>0</v>
      </c>
      <c r="S63" s="146" t="s">
        <v>199</v>
      </c>
      <c r="T63" s="149"/>
      <c r="U63" s="160"/>
    </row>
    <row r="64" spans="1:21" s="4" customFormat="1" ht="9" customHeight="1">
      <c r="A64" s="152">
        <v>50</v>
      </c>
      <c r="B64" s="162" t="s">
        <v>363</v>
      </c>
      <c r="C64" s="163" t="s">
        <v>145</v>
      </c>
      <c r="D64" s="164" t="s">
        <v>144</v>
      </c>
      <c r="E64" s="165">
        <v>1963</v>
      </c>
      <c r="F64" s="166" t="s">
        <v>23</v>
      </c>
      <c r="G64" s="167">
        <v>4</v>
      </c>
      <c r="H64" s="167">
        <v>4</v>
      </c>
      <c r="I64" s="168">
        <v>2721</v>
      </c>
      <c r="J64" s="168">
        <v>2425.9</v>
      </c>
      <c r="K64" s="167">
        <v>130</v>
      </c>
      <c r="L64" s="159">
        <f>'Приложение 2'!G66</f>
        <v>5110872.78</v>
      </c>
      <c r="M64" s="148">
        <v>0</v>
      </c>
      <c r="N64" s="148">
        <v>0</v>
      </c>
      <c r="O64" s="148">
        <v>0</v>
      </c>
      <c r="P64" s="148">
        <f t="shared" si="2"/>
        <v>5110872.78</v>
      </c>
      <c r="Q64" s="148">
        <v>0</v>
      </c>
      <c r="R64" s="148">
        <v>0</v>
      </c>
      <c r="S64" s="146" t="s">
        <v>199</v>
      </c>
      <c r="T64" s="149"/>
      <c r="U64" s="160"/>
    </row>
    <row r="65" spans="1:21" s="4" customFormat="1" ht="9" customHeight="1">
      <c r="A65" s="152">
        <v>51</v>
      </c>
      <c r="B65" s="162" t="s">
        <v>365</v>
      </c>
      <c r="C65" s="163" t="s">
        <v>145</v>
      </c>
      <c r="D65" s="164" t="s">
        <v>144</v>
      </c>
      <c r="E65" s="165">
        <v>1964</v>
      </c>
      <c r="F65" s="166" t="s">
        <v>23</v>
      </c>
      <c r="G65" s="167">
        <v>4</v>
      </c>
      <c r="H65" s="167">
        <v>4</v>
      </c>
      <c r="I65" s="168">
        <v>2718.5</v>
      </c>
      <c r="J65" s="168">
        <v>2289.6999999999998</v>
      </c>
      <c r="K65" s="167">
        <v>112</v>
      </c>
      <c r="L65" s="159">
        <f>'Приложение 2'!G67</f>
        <v>5403872.6399999997</v>
      </c>
      <c r="M65" s="148">
        <v>0</v>
      </c>
      <c r="N65" s="148">
        <v>0</v>
      </c>
      <c r="O65" s="148">
        <v>0</v>
      </c>
      <c r="P65" s="148">
        <f t="shared" si="2"/>
        <v>5403872.6399999997</v>
      </c>
      <c r="Q65" s="148">
        <v>0</v>
      </c>
      <c r="R65" s="148">
        <v>0</v>
      </c>
      <c r="S65" s="146" t="s">
        <v>199</v>
      </c>
      <c r="T65" s="149"/>
      <c r="U65" s="160"/>
    </row>
    <row r="66" spans="1:21" s="4" customFormat="1" ht="9" customHeight="1">
      <c r="A66" s="152">
        <v>52</v>
      </c>
      <c r="B66" s="162" t="s">
        <v>366</v>
      </c>
      <c r="C66" s="163" t="s">
        <v>145</v>
      </c>
      <c r="D66" s="164" t="s">
        <v>144</v>
      </c>
      <c r="E66" s="165">
        <v>1978</v>
      </c>
      <c r="F66" s="166" t="s">
        <v>24</v>
      </c>
      <c r="G66" s="167">
        <v>5</v>
      </c>
      <c r="H66" s="167">
        <v>6</v>
      </c>
      <c r="I66" s="168">
        <v>4854.3</v>
      </c>
      <c r="J66" s="168">
        <v>4362.3</v>
      </c>
      <c r="K66" s="167">
        <v>179</v>
      </c>
      <c r="L66" s="159">
        <f>'Приложение 2'!G68</f>
        <v>5303136.96</v>
      </c>
      <c r="M66" s="148">
        <v>0</v>
      </c>
      <c r="N66" s="148">
        <v>0</v>
      </c>
      <c r="O66" s="148">
        <v>0</v>
      </c>
      <c r="P66" s="148">
        <f t="shared" si="2"/>
        <v>5303136.96</v>
      </c>
      <c r="Q66" s="148">
        <v>0</v>
      </c>
      <c r="R66" s="148">
        <v>0</v>
      </c>
      <c r="S66" s="146" t="s">
        <v>199</v>
      </c>
      <c r="T66" s="149"/>
      <c r="U66" s="160"/>
    </row>
    <row r="67" spans="1:21" s="4" customFormat="1" ht="9" customHeight="1">
      <c r="A67" s="152">
        <v>53</v>
      </c>
      <c r="B67" s="162" t="s">
        <v>367</v>
      </c>
      <c r="C67" s="163" t="s">
        <v>145</v>
      </c>
      <c r="D67" s="164" t="s">
        <v>144</v>
      </c>
      <c r="E67" s="165">
        <v>1978</v>
      </c>
      <c r="F67" s="166" t="s">
        <v>24</v>
      </c>
      <c r="G67" s="167">
        <v>5</v>
      </c>
      <c r="H67" s="167">
        <v>8</v>
      </c>
      <c r="I67" s="168">
        <v>6309.7</v>
      </c>
      <c r="J67" s="168">
        <v>5613.4</v>
      </c>
      <c r="K67" s="167">
        <v>246</v>
      </c>
      <c r="L67" s="159">
        <f>'Приложение 2'!G69</f>
        <v>6715362.54</v>
      </c>
      <c r="M67" s="148">
        <v>0</v>
      </c>
      <c r="N67" s="148">
        <v>0</v>
      </c>
      <c r="O67" s="148">
        <v>0</v>
      </c>
      <c r="P67" s="148">
        <f t="shared" si="2"/>
        <v>6715362.54</v>
      </c>
      <c r="Q67" s="148">
        <v>0</v>
      </c>
      <c r="R67" s="148">
        <v>0</v>
      </c>
      <c r="S67" s="146" t="s">
        <v>199</v>
      </c>
      <c r="T67" s="149"/>
      <c r="U67" s="160"/>
    </row>
    <row r="68" spans="1:21" s="4" customFormat="1" ht="9" customHeight="1">
      <c r="A68" s="152">
        <v>54</v>
      </c>
      <c r="B68" s="162" t="s">
        <v>368</v>
      </c>
      <c r="C68" s="163" t="s">
        <v>145</v>
      </c>
      <c r="D68" s="164" t="s">
        <v>144</v>
      </c>
      <c r="E68" s="165">
        <v>1976</v>
      </c>
      <c r="F68" s="166" t="s">
        <v>24</v>
      </c>
      <c r="G68" s="167">
        <v>5</v>
      </c>
      <c r="H68" s="167">
        <v>4</v>
      </c>
      <c r="I68" s="168">
        <v>3671</v>
      </c>
      <c r="J68" s="168">
        <v>3129.5</v>
      </c>
      <c r="K68" s="167">
        <v>156</v>
      </c>
      <c r="L68" s="159">
        <f>'Приложение 2'!G70</f>
        <v>3279538.54</v>
      </c>
      <c r="M68" s="148">
        <v>0</v>
      </c>
      <c r="N68" s="148">
        <v>0</v>
      </c>
      <c r="O68" s="148">
        <v>0</v>
      </c>
      <c r="P68" s="148">
        <f t="shared" si="2"/>
        <v>3279538.54</v>
      </c>
      <c r="Q68" s="148">
        <v>0</v>
      </c>
      <c r="R68" s="148">
        <v>0</v>
      </c>
      <c r="S68" s="146" t="s">
        <v>199</v>
      </c>
      <c r="T68" s="149"/>
      <c r="U68" s="160"/>
    </row>
    <row r="69" spans="1:21" s="4" customFormat="1" ht="9" customHeight="1">
      <c r="A69" s="152">
        <v>55</v>
      </c>
      <c r="B69" s="162" t="s">
        <v>370</v>
      </c>
      <c r="C69" s="163" t="s">
        <v>145</v>
      </c>
      <c r="D69" s="164" t="s">
        <v>144</v>
      </c>
      <c r="E69" s="165">
        <v>1977</v>
      </c>
      <c r="F69" s="166" t="s">
        <v>24</v>
      </c>
      <c r="G69" s="167">
        <v>5</v>
      </c>
      <c r="H69" s="167">
        <v>4</v>
      </c>
      <c r="I69" s="168">
        <v>3648.2</v>
      </c>
      <c r="J69" s="168">
        <v>3320.2</v>
      </c>
      <c r="K69" s="167">
        <v>152</v>
      </c>
      <c r="L69" s="159">
        <f>'Приложение 2'!G71</f>
        <v>3819457.44</v>
      </c>
      <c r="M69" s="148">
        <v>0</v>
      </c>
      <c r="N69" s="148">
        <v>0</v>
      </c>
      <c r="O69" s="148">
        <v>0</v>
      </c>
      <c r="P69" s="148">
        <f t="shared" si="2"/>
        <v>3819457.44</v>
      </c>
      <c r="Q69" s="148">
        <v>0</v>
      </c>
      <c r="R69" s="148">
        <v>0</v>
      </c>
      <c r="S69" s="146" t="s">
        <v>199</v>
      </c>
      <c r="T69" s="149"/>
      <c r="U69" s="160"/>
    </row>
    <row r="70" spans="1:21" s="4" customFormat="1" ht="9" customHeight="1">
      <c r="A70" s="152">
        <v>56</v>
      </c>
      <c r="B70" s="162" t="s">
        <v>375</v>
      </c>
      <c r="C70" s="163" t="s">
        <v>145</v>
      </c>
      <c r="D70" s="164" t="s">
        <v>144</v>
      </c>
      <c r="E70" s="165">
        <v>1982</v>
      </c>
      <c r="F70" s="166" t="s">
        <v>23</v>
      </c>
      <c r="G70" s="167">
        <v>5</v>
      </c>
      <c r="H70" s="167">
        <v>3</v>
      </c>
      <c r="I70" s="168">
        <v>2258.6999999999998</v>
      </c>
      <c r="J70" s="168">
        <v>2076.3000000000002</v>
      </c>
      <c r="K70" s="167">
        <v>90</v>
      </c>
      <c r="L70" s="159">
        <f>'Приложение 2'!G72</f>
        <v>1621983.88</v>
      </c>
      <c r="M70" s="148">
        <v>0</v>
      </c>
      <c r="N70" s="148">
        <v>0</v>
      </c>
      <c r="O70" s="148">
        <v>0</v>
      </c>
      <c r="P70" s="148">
        <f t="shared" si="2"/>
        <v>1621983.88</v>
      </c>
      <c r="Q70" s="148">
        <v>0</v>
      </c>
      <c r="R70" s="148">
        <v>0</v>
      </c>
      <c r="S70" s="146" t="s">
        <v>199</v>
      </c>
      <c r="T70" s="149"/>
      <c r="U70" s="160"/>
    </row>
    <row r="71" spans="1:21" s="4" customFormat="1" ht="9" customHeight="1">
      <c r="A71" s="152">
        <v>57</v>
      </c>
      <c r="B71" s="162" t="s">
        <v>374</v>
      </c>
      <c r="C71" s="163" t="s">
        <v>145</v>
      </c>
      <c r="D71" s="164" t="s">
        <v>144</v>
      </c>
      <c r="E71" s="165">
        <v>1975</v>
      </c>
      <c r="F71" s="166" t="s">
        <v>23</v>
      </c>
      <c r="G71" s="167">
        <v>5</v>
      </c>
      <c r="H71" s="167">
        <v>1</v>
      </c>
      <c r="I71" s="168">
        <v>955.7</v>
      </c>
      <c r="J71" s="168">
        <v>359.7</v>
      </c>
      <c r="K71" s="167">
        <v>27</v>
      </c>
      <c r="L71" s="159">
        <f>'Приложение 2'!G73</f>
        <v>792315.09</v>
      </c>
      <c r="M71" s="148">
        <v>0</v>
      </c>
      <c r="N71" s="148">
        <v>0</v>
      </c>
      <c r="O71" s="148">
        <v>0</v>
      </c>
      <c r="P71" s="148">
        <f t="shared" si="2"/>
        <v>792315.09</v>
      </c>
      <c r="Q71" s="148">
        <v>0</v>
      </c>
      <c r="R71" s="148">
        <v>0</v>
      </c>
      <c r="S71" s="146" t="s">
        <v>199</v>
      </c>
      <c r="T71" s="149"/>
      <c r="U71" s="160"/>
    </row>
    <row r="72" spans="1:21" s="4" customFormat="1" ht="9" customHeight="1">
      <c r="A72" s="152">
        <v>58</v>
      </c>
      <c r="B72" s="162" t="s">
        <v>377</v>
      </c>
      <c r="C72" s="163" t="s">
        <v>145</v>
      </c>
      <c r="D72" s="164" t="s">
        <v>144</v>
      </c>
      <c r="E72" s="165">
        <v>1965</v>
      </c>
      <c r="F72" s="166" t="s">
        <v>23</v>
      </c>
      <c r="G72" s="167">
        <v>5</v>
      </c>
      <c r="H72" s="167">
        <v>2</v>
      </c>
      <c r="I72" s="168">
        <v>3294.1</v>
      </c>
      <c r="J72" s="168">
        <v>1657.7</v>
      </c>
      <c r="K72" s="167">
        <v>59</v>
      </c>
      <c r="L72" s="159">
        <f>'Приложение 2'!G74</f>
        <v>4034132.19</v>
      </c>
      <c r="M72" s="148">
        <v>0</v>
      </c>
      <c r="N72" s="148">
        <v>0</v>
      </c>
      <c r="O72" s="148">
        <v>0</v>
      </c>
      <c r="P72" s="148">
        <f t="shared" si="2"/>
        <v>4034132.19</v>
      </c>
      <c r="Q72" s="148">
        <v>0</v>
      </c>
      <c r="R72" s="148">
        <v>0</v>
      </c>
      <c r="S72" s="146" t="s">
        <v>199</v>
      </c>
      <c r="T72" s="149"/>
      <c r="U72" s="160"/>
    </row>
    <row r="73" spans="1:21" s="4" customFormat="1" ht="9" customHeight="1">
      <c r="A73" s="152">
        <v>59</v>
      </c>
      <c r="B73" s="162" t="s">
        <v>379</v>
      </c>
      <c r="C73" s="163" t="s">
        <v>145</v>
      </c>
      <c r="D73" s="164" t="s">
        <v>144</v>
      </c>
      <c r="E73" s="165">
        <v>1983</v>
      </c>
      <c r="F73" s="166" t="s">
        <v>24</v>
      </c>
      <c r="G73" s="167">
        <v>5</v>
      </c>
      <c r="H73" s="167">
        <v>4</v>
      </c>
      <c r="I73" s="168">
        <v>3083</v>
      </c>
      <c r="J73" s="168">
        <v>2834.8</v>
      </c>
      <c r="K73" s="167">
        <v>114</v>
      </c>
      <c r="L73" s="159">
        <f>'Приложение 2'!G75</f>
        <v>3621793.72</v>
      </c>
      <c r="M73" s="148">
        <v>0</v>
      </c>
      <c r="N73" s="148">
        <v>0</v>
      </c>
      <c r="O73" s="148">
        <v>0</v>
      </c>
      <c r="P73" s="148">
        <f t="shared" si="2"/>
        <v>3621793.72</v>
      </c>
      <c r="Q73" s="148">
        <v>0</v>
      </c>
      <c r="R73" s="148">
        <v>0</v>
      </c>
      <c r="S73" s="146" t="s">
        <v>199</v>
      </c>
      <c r="T73" s="149"/>
      <c r="U73" s="160"/>
    </row>
    <row r="74" spans="1:21" s="4" customFormat="1" ht="9" customHeight="1">
      <c r="A74" s="152">
        <v>60</v>
      </c>
      <c r="B74" s="162" t="s">
        <v>376</v>
      </c>
      <c r="C74" s="163" t="s">
        <v>145</v>
      </c>
      <c r="D74" s="164" t="s">
        <v>144</v>
      </c>
      <c r="E74" s="165">
        <v>1971</v>
      </c>
      <c r="F74" s="166" t="s">
        <v>24</v>
      </c>
      <c r="G74" s="167">
        <v>5</v>
      </c>
      <c r="H74" s="167">
        <v>2</v>
      </c>
      <c r="I74" s="168">
        <v>1860.2</v>
      </c>
      <c r="J74" s="168">
        <v>1617.1</v>
      </c>
      <c r="K74" s="167">
        <v>97</v>
      </c>
      <c r="L74" s="159">
        <f>'Приложение 2'!G76</f>
        <v>2541903.12</v>
      </c>
      <c r="M74" s="148">
        <v>0</v>
      </c>
      <c r="N74" s="148">
        <v>0</v>
      </c>
      <c r="O74" s="148">
        <v>0</v>
      </c>
      <c r="P74" s="148">
        <f t="shared" si="2"/>
        <v>2541903.12</v>
      </c>
      <c r="Q74" s="148">
        <v>0</v>
      </c>
      <c r="R74" s="148">
        <v>0</v>
      </c>
      <c r="S74" s="146" t="s">
        <v>199</v>
      </c>
      <c r="T74" s="149"/>
      <c r="U74" s="160"/>
    </row>
    <row r="75" spans="1:21" s="4" customFormat="1" ht="9" customHeight="1">
      <c r="A75" s="152">
        <v>61</v>
      </c>
      <c r="B75" s="162" t="s">
        <v>382</v>
      </c>
      <c r="C75" s="163" t="s">
        <v>145</v>
      </c>
      <c r="D75" s="164" t="s">
        <v>144</v>
      </c>
      <c r="E75" s="165">
        <v>1970</v>
      </c>
      <c r="F75" s="166" t="s">
        <v>24</v>
      </c>
      <c r="G75" s="167">
        <v>5</v>
      </c>
      <c r="H75" s="167">
        <v>6</v>
      </c>
      <c r="I75" s="168">
        <v>6117.2</v>
      </c>
      <c r="J75" s="168">
        <v>5444.9</v>
      </c>
      <c r="K75" s="167">
        <v>302</v>
      </c>
      <c r="L75" s="159">
        <f>'Приложение 2'!G77</f>
        <v>8325612</v>
      </c>
      <c r="M75" s="148">
        <v>0</v>
      </c>
      <c r="N75" s="148">
        <v>0</v>
      </c>
      <c r="O75" s="148">
        <v>0</v>
      </c>
      <c r="P75" s="148">
        <f t="shared" si="2"/>
        <v>8325612</v>
      </c>
      <c r="Q75" s="148">
        <v>0</v>
      </c>
      <c r="R75" s="148">
        <v>0</v>
      </c>
      <c r="S75" s="146" t="s">
        <v>199</v>
      </c>
      <c r="T75" s="149"/>
      <c r="U75" s="160"/>
    </row>
    <row r="76" spans="1:21" s="4" customFormat="1" ht="9" customHeight="1">
      <c r="A76" s="152">
        <v>62</v>
      </c>
      <c r="B76" s="162" t="s">
        <v>383</v>
      </c>
      <c r="C76" s="163" t="s">
        <v>145</v>
      </c>
      <c r="D76" s="164" t="s">
        <v>144</v>
      </c>
      <c r="E76" s="165">
        <v>1969</v>
      </c>
      <c r="F76" s="166" t="s">
        <v>24</v>
      </c>
      <c r="G76" s="167">
        <v>5</v>
      </c>
      <c r="H76" s="167">
        <v>4</v>
      </c>
      <c r="I76" s="168">
        <v>4106.2</v>
      </c>
      <c r="J76" s="168">
        <v>3573</v>
      </c>
      <c r="K76" s="167">
        <v>189</v>
      </c>
      <c r="L76" s="159">
        <f>'Приложение 2'!G78</f>
        <v>4515168.4800000004</v>
      </c>
      <c r="M76" s="148">
        <v>0</v>
      </c>
      <c r="N76" s="148">
        <v>0</v>
      </c>
      <c r="O76" s="148">
        <v>0</v>
      </c>
      <c r="P76" s="148">
        <f t="shared" si="2"/>
        <v>4515168.4800000004</v>
      </c>
      <c r="Q76" s="148">
        <v>0</v>
      </c>
      <c r="R76" s="148">
        <v>0</v>
      </c>
      <c r="S76" s="146" t="s">
        <v>199</v>
      </c>
      <c r="T76" s="149"/>
      <c r="U76" s="160"/>
    </row>
    <row r="77" spans="1:21" s="4" customFormat="1" ht="9" customHeight="1">
      <c r="A77" s="152">
        <v>63</v>
      </c>
      <c r="B77" s="162" t="s">
        <v>380</v>
      </c>
      <c r="C77" s="163" t="s">
        <v>145</v>
      </c>
      <c r="D77" s="164" t="s">
        <v>144</v>
      </c>
      <c r="E77" s="165">
        <v>1980</v>
      </c>
      <c r="F77" s="166" t="s">
        <v>23</v>
      </c>
      <c r="G77" s="167">
        <v>5</v>
      </c>
      <c r="H77" s="167">
        <v>4</v>
      </c>
      <c r="I77" s="168">
        <v>3033.4</v>
      </c>
      <c r="J77" s="168">
        <v>2734</v>
      </c>
      <c r="K77" s="167">
        <v>131</v>
      </c>
      <c r="L77" s="159">
        <f>'Приложение 2'!G79</f>
        <v>3943437.35</v>
      </c>
      <c r="M77" s="148">
        <v>0</v>
      </c>
      <c r="N77" s="148">
        <v>0</v>
      </c>
      <c r="O77" s="148">
        <v>0</v>
      </c>
      <c r="P77" s="148">
        <f t="shared" si="2"/>
        <v>3943437.35</v>
      </c>
      <c r="Q77" s="148">
        <v>0</v>
      </c>
      <c r="R77" s="148">
        <v>0</v>
      </c>
      <c r="S77" s="146" t="s">
        <v>199</v>
      </c>
      <c r="T77" s="149"/>
      <c r="U77" s="160"/>
    </row>
    <row r="78" spans="1:21" s="4" customFormat="1" ht="9" customHeight="1">
      <c r="A78" s="152">
        <v>64</v>
      </c>
      <c r="B78" s="162" t="s">
        <v>381</v>
      </c>
      <c r="C78" s="163" t="s">
        <v>145</v>
      </c>
      <c r="D78" s="164" t="s">
        <v>144</v>
      </c>
      <c r="E78" s="165">
        <v>1967</v>
      </c>
      <c r="F78" s="166" t="s">
        <v>23</v>
      </c>
      <c r="G78" s="167">
        <v>5</v>
      </c>
      <c r="H78" s="167">
        <v>4</v>
      </c>
      <c r="I78" s="168">
        <v>3518.7</v>
      </c>
      <c r="J78" s="168">
        <v>2562.4</v>
      </c>
      <c r="K78" s="167">
        <v>130</v>
      </c>
      <c r="L78" s="159">
        <f>'Приложение 2'!G80</f>
        <v>5688551.9000000004</v>
      </c>
      <c r="M78" s="148">
        <v>0</v>
      </c>
      <c r="N78" s="148">
        <v>0</v>
      </c>
      <c r="O78" s="148">
        <v>0</v>
      </c>
      <c r="P78" s="148">
        <f t="shared" ref="P78:P118" si="3">L78</f>
        <v>5688551.9000000004</v>
      </c>
      <c r="Q78" s="148">
        <v>0</v>
      </c>
      <c r="R78" s="148">
        <v>0</v>
      </c>
      <c r="S78" s="146" t="s">
        <v>199</v>
      </c>
      <c r="T78" s="149"/>
      <c r="U78" s="160"/>
    </row>
    <row r="79" spans="1:21" s="4" customFormat="1" ht="9" customHeight="1">
      <c r="A79" s="152">
        <v>65</v>
      </c>
      <c r="B79" s="162" t="s">
        <v>384</v>
      </c>
      <c r="C79" s="163" t="s">
        <v>145</v>
      </c>
      <c r="D79" s="164" t="s">
        <v>144</v>
      </c>
      <c r="E79" s="165">
        <v>1966</v>
      </c>
      <c r="F79" s="166" t="s">
        <v>23</v>
      </c>
      <c r="G79" s="167">
        <v>5</v>
      </c>
      <c r="H79" s="167">
        <v>4</v>
      </c>
      <c r="I79" s="168">
        <v>3707.2</v>
      </c>
      <c r="J79" s="168">
        <v>3321.2</v>
      </c>
      <c r="K79" s="167">
        <v>153</v>
      </c>
      <c r="L79" s="159">
        <f>'Приложение 2'!G81</f>
        <v>4747277.6500000004</v>
      </c>
      <c r="M79" s="148">
        <v>0</v>
      </c>
      <c r="N79" s="148">
        <v>0</v>
      </c>
      <c r="O79" s="148">
        <v>0</v>
      </c>
      <c r="P79" s="148">
        <f t="shared" si="3"/>
        <v>4747277.6500000004</v>
      </c>
      <c r="Q79" s="148">
        <v>0</v>
      </c>
      <c r="R79" s="148">
        <v>0</v>
      </c>
      <c r="S79" s="146" t="s">
        <v>199</v>
      </c>
      <c r="T79" s="149"/>
      <c r="U79" s="160"/>
    </row>
    <row r="80" spans="1:21" s="4" customFormat="1" ht="9" customHeight="1">
      <c r="A80" s="152">
        <v>66</v>
      </c>
      <c r="B80" s="162" t="s">
        <v>385</v>
      </c>
      <c r="C80" s="163" t="s">
        <v>145</v>
      </c>
      <c r="D80" s="164" t="s">
        <v>144</v>
      </c>
      <c r="E80" s="165">
        <v>1966</v>
      </c>
      <c r="F80" s="166" t="s">
        <v>23</v>
      </c>
      <c r="G80" s="167">
        <v>5</v>
      </c>
      <c r="H80" s="167">
        <v>4</v>
      </c>
      <c r="I80" s="168">
        <v>2906</v>
      </c>
      <c r="J80" s="168">
        <v>2636</v>
      </c>
      <c r="K80" s="167">
        <v>99</v>
      </c>
      <c r="L80" s="159">
        <f>'Приложение 2'!G82</f>
        <v>4347205.7</v>
      </c>
      <c r="M80" s="148">
        <v>0</v>
      </c>
      <c r="N80" s="148">
        <v>0</v>
      </c>
      <c r="O80" s="148">
        <v>0</v>
      </c>
      <c r="P80" s="148">
        <f t="shared" si="3"/>
        <v>4347205.7</v>
      </c>
      <c r="Q80" s="148">
        <v>0</v>
      </c>
      <c r="R80" s="148">
        <v>0</v>
      </c>
      <c r="S80" s="146" t="s">
        <v>199</v>
      </c>
      <c r="T80" s="149"/>
      <c r="U80" s="160"/>
    </row>
    <row r="81" spans="1:21" s="4" customFormat="1" ht="9" customHeight="1">
      <c r="A81" s="152">
        <v>67</v>
      </c>
      <c r="B81" s="162" t="s">
        <v>386</v>
      </c>
      <c r="C81" s="163" t="s">
        <v>145</v>
      </c>
      <c r="D81" s="164" t="s">
        <v>144</v>
      </c>
      <c r="E81" s="165">
        <v>1964</v>
      </c>
      <c r="F81" s="166" t="s">
        <v>24</v>
      </c>
      <c r="G81" s="167">
        <v>5</v>
      </c>
      <c r="H81" s="167">
        <v>4</v>
      </c>
      <c r="I81" s="168">
        <v>3653.34</v>
      </c>
      <c r="J81" s="168">
        <v>3521.34</v>
      </c>
      <c r="K81" s="167">
        <v>145</v>
      </c>
      <c r="L81" s="159">
        <f>'Приложение 2'!G83</f>
        <v>3565329.18</v>
      </c>
      <c r="M81" s="148">
        <v>0</v>
      </c>
      <c r="N81" s="148">
        <v>0</v>
      </c>
      <c r="O81" s="148">
        <v>0</v>
      </c>
      <c r="P81" s="148">
        <f t="shared" si="3"/>
        <v>3565329.18</v>
      </c>
      <c r="Q81" s="148">
        <v>0</v>
      </c>
      <c r="R81" s="148">
        <v>0</v>
      </c>
      <c r="S81" s="146" t="s">
        <v>199</v>
      </c>
      <c r="T81" s="149"/>
      <c r="U81" s="160"/>
    </row>
    <row r="82" spans="1:21" s="4" customFormat="1" ht="9" customHeight="1">
      <c r="A82" s="152">
        <v>68</v>
      </c>
      <c r="B82" s="162" t="s">
        <v>388</v>
      </c>
      <c r="C82" s="163" t="s">
        <v>145</v>
      </c>
      <c r="D82" s="164" t="s">
        <v>144</v>
      </c>
      <c r="E82" s="165">
        <v>1981</v>
      </c>
      <c r="F82" s="166" t="s">
        <v>24</v>
      </c>
      <c r="G82" s="167">
        <v>5</v>
      </c>
      <c r="H82" s="167">
        <v>12</v>
      </c>
      <c r="I82" s="168">
        <v>9602.9</v>
      </c>
      <c r="J82" s="168">
        <v>8708.2000000000007</v>
      </c>
      <c r="K82" s="167">
        <v>420</v>
      </c>
      <c r="L82" s="159">
        <f>'Приложение 2'!G84</f>
        <v>10119608.529999999</v>
      </c>
      <c r="M82" s="148">
        <v>0</v>
      </c>
      <c r="N82" s="148">
        <v>0</v>
      </c>
      <c r="O82" s="148">
        <v>0</v>
      </c>
      <c r="P82" s="148">
        <f t="shared" si="3"/>
        <v>10119608.529999999</v>
      </c>
      <c r="Q82" s="148">
        <v>0</v>
      </c>
      <c r="R82" s="148">
        <v>0</v>
      </c>
      <c r="S82" s="146" t="s">
        <v>199</v>
      </c>
      <c r="T82" s="149"/>
      <c r="U82" s="160"/>
    </row>
    <row r="83" spans="1:21" s="4" customFormat="1" ht="9" customHeight="1">
      <c r="A83" s="152">
        <v>69</v>
      </c>
      <c r="B83" s="162" t="s">
        <v>389</v>
      </c>
      <c r="C83" s="163" t="s">
        <v>145</v>
      </c>
      <c r="D83" s="164" t="s">
        <v>144</v>
      </c>
      <c r="E83" s="165">
        <v>1969</v>
      </c>
      <c r="F83" s="166" t="s">
        <v>23</v>
      </c>
      <c r="G83" s="167">
        <v>5</v>
      </c>
      <c r="H83" s="167">
        <v>2</v>
      </c>
      <c r="I83" s="168">
        <v>1949</v>
      </c>
      <c r="J83" s="168">
        <v>1799</v>
      </c>
      <c r="K83" s="167">
        <v>86</v>
      </c>
      <c r="L83" s="159">
        <f>'Приложение 2'!G85</f>
        <v>1426194.54</v>
      </c>
      <c r="M83" s="148">
        <v>0</v>
      </c>
      <c r="N83" s="148">
        <v>0</v>
      </c>
      <c r="O83" s="148">
        <v>0</v>
      </c>
      <c r="P83" s="148">
        <f t="shared" si="3"/>
        <v>1426194.54</v>
      </c>
      <c r="Q83" s="148">
        <v>0</v>
      </c>
      <c r="R83" s="148">
        <v>0</v>
      </c>
      <c r="S83" s="146" t="s">
        <v>199</v>
      </c>
      <c r="T83" s="149"/>
      <c r="U83" s="160"/>
    </row>
    <row r="84" spans="1:21" s="4" customFormat="1" ht="9" customHeight="1">
      <c r="A84" s="152">
        <v>70</v>
      </c>
      <c r="B84" s="162" t="s">
        <v>392</v>
      </c>
      <c r="C84" s="163" t="s">
        <v>145</v>
      </c>
      <c r="D84" s="164" t="s">
        <v>144</v>
      </c>
      <c r="E84" s="165">
        <v>1970</v>
      </c>
      <c r="F84" s="166" t="s">
        <v>24</v>
      </c>
      <c r="G84" s="167">
        <v>5</v>
      </c>
      <c r="H84" s="167">
        <v>4</v>
      </c>
      <c r="I84" s="168">
        <v>3872.9</v>
      </c>
      <c r="J84" s="168">
        <v>3566.9</v>
      </c>
      <c r="K84" s="167">
        <v>171</v>
      </c>
      <c r="L84" s="159">
        <f>'Приложение 2'!G86</f>
        <v>4072165.6</v>
      </c>
      <c r="M84" s="148">
        <v>0</v>
      </c>
      <c r="N84" s="148">
        <v>0</v>
      </c>
      <c r="O84" s="148">
        <v>0</v>
      </c>
      <c r="P84" s="148">
        <f t="shared" si="3"/>
        <v>4072165.6</v>
      </c>
      <c r="Q84" s="148">
        <v>0</v>
      </c>
      <c r="R84" s="148">
        <v>0</v>
      </c>
      <c r="S84" s="146" t="s">
        <v>199</v>
      </c>
      <c r="T84" s="149"/>
      <c r="U84" s="160"/>
    </row>
    <row r="85" spans="1:21" s="4" customFormat="1" ht="9" customHeight="1">
      <c r="A85" s="152">
        <v>71</v>
      </c>
      <c r="B85" s="162" t="s">
        <v>393</v>
      </c>
      <c r="C85" s="163" t="s">
        <v>145</v>
      </c>
      <c r="D85" s="164" t="s">
        <v>144</v>
      </c>
      <c r="E85" s="165">
        <v>1970</v>
      </c>
      <c r="F85" s="166" t="s">
        <v>24</v>
      </c>
      <c r="G85" s="167">
        <v>5</v>
      </c>
      <c r="H85" s="167">
        <v>4</v>
      </c>
      <c r="I85" s="168">
        <v>4127.8</v>
      </c>
      <c r="J85" s="168">
        <v>3827.8</v>
      </c>
      <c r="K85" s="167">
        <v>201</v>
      </c>
      <c r="L85" s="159">
        <f>'Приложение 2'!G87</f>
        <v>3449534.96</v>
      </c>
      <c r="M85" s="148">
        <v>0</v>
      </c>
      <c r="N85" s="148">
        <v>0</v>
      </c>
      <c r="O85" s="148">
        <v>0</v>
      </c>
      <c r="P85" s="148">
        <f t="shared" si="3"/>
        <v>3449534.96</v>
      </c>
      <c r="Q85" s="148">
        <v>0</v>
      </c>
      <c r="R85" s="148">
        <v>0</v>
      </c>
      <c r="S85" s="146" t="s">
        <v>199</v>
      </c>
      <c r="T85" s="149"/>
      <c r="U85" s="160"/>
    </row>
    <row r="86" spans="1:21" s="4" customFormat="1" ht="9" customHeight="1">
      <c r="A86" s="152">
        <v>72</v>
      </c>
      <c r="B86" s="162" t="s">
        <v>394</v>
      </c>
      <c r="C86" s="163" t="s">
        <v>145</v>
      </c>
      <c r="D86" s="164" t="s">
        <v>144</v>
      </c>
      <c r="E86" s="165">
        <v>1969</v>
      </c>
      <c r="F86" s="166" t="s">
        <v>24</v>
      </c>
      <c r="G86" s="167">
        <v>5</v>
      </c>
      <c r="H86" s="167">
        <v>4</v>
      </c>
      <c r="I86" s="168">
        <v>3800.6</v>
      </c>
      <c r="J86" s="168">
        <v>3539.6</v>
      </c>
      <c r="K86" s="167">
        <v>169</v>
      </c>
      <c r="L86" s="159">
        <f>'Приложение 2'!G88</f>
        <v>3819281.56</v>
      </c>
      <c r="M86" s="148">
        <v>0</v>
      </c>
      <c r="N86" s="148">
        <v>0</v>
      </c>
      <c r="O86" s="148">
        <v>0</v>
      </c>
      <c r="P86" s="148">
        <f t="shared" si="3"/>
        <v>3819281.56</v>
      </c>
      <c r="Q86" s="148">
        <v>0</v>
      </c>
      <c r="R86" s="148">
        <v>0</v>
      </c>
      <c r="S86" s="146" t="s">
        <v>199</v>
      </c>
      <c r="T86" s="149"/>
      <c r="U86" s="160"/>
    </row>
    <row r="87" spans="1:21" s="4" customFormat="1" ht="9" customHeight="1">
      <c r="A87" s="152">
        <v>73</v>
      </c>
      <c r="B87" s="162" t="s">
        <v>396</v>
      </c>
      <c r="C87" s="163" t="s">
        <v>145</v>
      </c>
      <c r="D87" s="164" t="s">
        <v>144</v>
      </c>
      <c r="E87" s="165">
        <v>1969</v>
      </c>
      <c r="F87" s="166" t="s">
        <v>24</v>
      </c>
      <c r="G87" s="167">
        <v>5</v>
      </c>
      <c r="H87" s="167">
        <v>4</v>
      </c>
      <c r="I87" s="168">
        <v>4175.3</v>
      </c>
      <c r="J87" s="168">
        <v>3905.3</v>
      </c>
      <c r="K87" s="167">
        <v>201</v>
      </c>
      <c r="L87" s="159">
        <f>'Приложение 2'!G89</f>
        <v>4646643.96</v>
      </c>
      <c r="M87" s="148">
        <v>0</v>
      </c>
      <c r="N87" s="148">
        <v>0</v>
      </c>
      <c r="O87" s="148">
        <v>0</v>
      </c>
      <c r="P87" s="148">
        <f t="shared" si="3"/>
        <v>4646643.96</v>
      </c>
      <c r="Q87" s="148">
        <v>0</v>
      </c>
      <c r="R87" s="148">
        <v>0</v>
      </c>
      <c r="S87" s="146" t="s">
        <v>199</v>
      </c>
      <c r="T87" s="149"/>
      <c r="U87" s="160"/>
    </row>
    <row r="88" spans="1:21" s="4" customFormat="1" ht="9" customHeight="1">
      <c r="A88" s="152">
        <v>74</v>
      </c>
      <c r="B88" s="162" t="s">
        <v>391</v>
      </c>
      <c r="C88" s="163" t="s">
        <v>145</v>
      </c>
      <c r="D88" s="164" t="s">
        <v>144</v>
      </c>
      <c r="E88" s="165">
        <v>1983</v>
      </c>
      <c r="F88" s="166" t="s">
        <v>24</v>
      </c>
      <c r="G88" s="167">
        <v>5</v>
      </c>
      <c r="H88" s="167">
        <v>3</v>
      </c>
      <c r="I88" s="168">
        <v>3220.2</v>
      </c>
      <c r="J88" s="168">
        <v>2965.1</v>
      </c>
      <c r="K88" s="167">
        <v>171</v>
      </c>
      <c r="L88" s="159">
        <f>'Приложение 2'!G90</f>
        <v>4132390.79</v>
      </c>
      <c r="M88" s="148">
        <v>0</v>
      </c>
      <c r="N88" s="148">
        <v>0</v>
      </c>
      <c r="O88" s="148">
        <v>0</v>
      </c>
      <c r="P88" s="148">
        <f t="shared" si="3"/>
        <v>4132390.79</v>
      </c>
      <c r="Q88" s="148">
        <v>0</v>
      </c>
      <c r="R88" s="148">
        <v>0</v>
      </c>
      <c r="S88" s="146" t="s">
        <v>199</v>
      </c>
      <c r="T88" s="149"/>
      <c r="U88" s="160"/>
    </row>
    <row r="89" spans="1:21" s="4" customFormat="1" ht="9" customHeight="1">
      <c r="A89" s="152">
        <v>75</v>
      </c>
      <c r="B89" s="162" t="s">
        <v>401</v>
      </c>
      <c r="C89" s="163" t="s">
        <v>145</v>
      </c>
      <c r="D89" s="164" t="s">
        <v>144</v>
      </c>
      <c r="E89" s="165">
        <v>1965</v>
      </c>
      <c r="F89" s="166" t="s">
        <v>23</v>
      </c>
      <c r="G89" s="167">
        <v>5</v>
      </c>
      <c r="H89" s="167">
        <v>4</v>
      </c>
      <c r="I89" s="168">
        <v>3631.3</v>
      </c>
      <c r="J89" s="168">
        <v>3079.9</v>
      </c>
      <c r="K89" s="167">
        <v>140</v>
      </c>
      <c r="L89" s="159">
        <f>'Приложение 2'!G91</f>
        <v>5435674.4699999997</v>
      </c>
      <c r="M89" s="148">
        <v>0</v>
      </c>
      <c r="N89" s="148">
        <v>0</v>
      </c>
      <c r="O89" s="148">
        <v>0</v>
      </c>
      <c r="P89" s="148">
        <f t="shared" si="3"/>
        <v>5435674.4699999997</v>
      </c>
      <c r="Q89" s="148">
        <v>0</v>
      </c>
      <c r="R89" s="148">
        <v>0</v>
      </c>
      <c r="S89" s="146" t="s">
        <v>199</v>
      </c>
      <c r="T89" s="149"/>
      <c r="U89" s="160"/>
    </row>
    <row r="90" spans="1:21" s="4" customFormat="1" ht="9" customHeight="1">
      <c r="A90" s="152">
        <v>76</v>
      </c>
      <c r="B90" s="162" t="s">
        <v>397</v>
      </c>
      <c r="C90" s="163" t="s">
        <v>145</v>
      </c>
      <c r="D90" s="164" t="s">
        <v>144</v>
      </c>
      <c r="E90" s="165">
        <v>1965</v>
      </c>
      <c r="F90" s="166" t="s">
        <v>23</v>
      </c>
      <c r="G90" s="167">
        <v>5</v>
      </c>
      <c r="H90" s="167">
        <v>3</v>
      </c>
      <c r="I90" s="168">
        <v>2658.3</v>
      </c>
      <c r="J90" s="168">
        <v>2320</v>
      </c>
      <c r="K90" s="167">
        <v>102</v>
      </c>
      <c r="L90" s="159">
        <f>'Приложение 2'!G92</f>
        <v>4401166.6100000003</v>
      </c>
      <c r="M90" s="148">
        <v>0</v>
      </c>
      <c r="N90" s="148">
        <v>0</v>
      </c>
      <c r="O90" s="148">
        <v>0</v>
      </c>
      <c r="P90" s="148">
        <f t="shared" si="3"/>
        <v>4401166.6100000003</v>
      </c>
      <c r="Q90" s="148">
        <v>0</v>
      </c>
      <c r="R90" s="148">
        <v>0</v>
      </c>
      <c r="S90" s="146" t="s">
        <v>199</v>
      </c>
      <c r="T90" s="149"/>
      <c r="U90" s="160"/>
    </row>
    <row r="91" spans="1:21" s="4" customFormat="1" ht="9" customHeight="1">
      <c r="A91" s="152">
        <v>77</v>
      </c>
      <c r="B91" s="162" t="s">
        <v>398</v>
      </c>
      <c r="C91" s="163" t="s">
        <v>145</v>
      </c>
      <c r="D91" s="164" t="s">
        <v>144</v>
      </c>
      <c r="E91" s="165">
        <v>1968</v>
      </c>
      <c r="F91" s="166" t="s">
        <v>23</v>
      </c>
      <c r="G91" s="167">
        <v>5</v>
      </c>
      <c r="H91" s="167">
        <v>6</v>
      </c>
      <c r="I91" s="168">
        <v>4959</v>
      </c>
      <c r="J91" s="168">
        <v>4568</v>
      </c>
      <c r="K91" s="167">
        <v>200</v>
      </c>
      <c r="L91" s="159">
        <f>'Приложение 2'!G93</f>
        <v>7559226.6500000004</v>
      </c>
      <c r="M91" s="148">
        <v>0</v>
      </c>
      <c r="N91" s="148">
        <v>0</v>
      </c>
      <c r="O91" s="148">
        <v>0</v>
      </c>
      <c r="P91" s="148">
        <f t="shared" si="3"/>
        <v>7559226.6500000004</v>
      </c>
      <c r="Q91" s="148">
        <v>0</v>
      </c>
      <c r="R91" s="148">
        <v>0</v>
      </c>
      <c r="S91" s="146" t="s">
        <v>199</v>
      </c>
      <c r="T91" s="149"/>
      <c r="U91" s="160"/>
    </row>
    <row r="92" spans="1:21" s="4" customFormat="1" ht="9" customHeight="1">
      <c r="A92" s="152">
        <v>78</v>
      </c>
      <c r="B92" s="162" t="s">
        <v>399</v>
      </c>
      <c r="C92" s="163" t="s">
        <v>145</v>
      </c>
      <c r="D92" s="164" t="s">
        <v>144</v>
      </c>
      <c r="E92" s="165">
        <v>1967</v>
      </c>
      <c r="F92" s="166" t="s">
        <v>23</v>
      </c>
      <c r="G92" s="167">
        <v>5</v>
      </c>
      <c r="H92" s="167">
        <v>3</v>
      </c>
      <c r="I92" s="168">
        <v>2726</v>
      </c>
      <c r="J92" s="168">
        <v>2275</v>
      </c>
      <c r="K92" s="167">
        <v>106</v>
      </c>
      <c r="L92" s="159">
        <f>'Приложение 2'!G94</f>
        <v>4370949.47</v>
      </c>
      <c r="M92" s="148">
        <v>0</v>
      </c>
      <c r="N92" s="148">
        <v>0</v>
      </c>
      <c r="O92" s="148">
        <v>0</v>
      </c>
      <c r="P92" s="148">
        <f t="shared" si="3"/>
        <v>4370949.47</v>
      </c>
      <c r="Q92" s="148">
        <v>0</v>
      </c>
      <c r="R92" s="148">
        <v>0</v>
      </c>
      <c r="S92" s="146" t="s">
        <v>199</v>
      </c>
      <c r="T92" s="149"/>
      <c r="U92" s="160"/>
    </row>
    <row r="93" spans="1:21" s="4" customFormat="1" ht="9" customHeight="1">
      <c r="A93" s="152">
        <v>79</v>
      </c>
      <c r="B93" s="162" t="s">
        <v>402</v>
      </c>
      <c r="C93" s="163" t="s">
        <v>145</v>
      </c>
      <c r="D93" s="164" t="s">
        <v>144</v>
      </c>
      <c r="E93" s="165">
        <v>1979</v>
      </c>
      <c r="F93" s="166" t="s">
        <v>24</v>
      </c>
      <c r="G93" s="167">
        <v>5</v>
      </c>
      <c r="H93" s="167">
        <v>7</v>
      </c>
      <c r="I93" s="168">
        <v>5760.5</v>
      </c>
      <c r="J93" s="168">
        <v>5243.5</v>
      </c>
      <c r="K93" s="167">
        <v>238</v>
      </c>
      <c r="L93" s="159">
        <f>'Приложение 2'!G95</f>
        <v>6834257.4500000002</v>
      </c>
      <c r="M93" s="148">
        <v>0</v>
      </c>
      <c r="N93" s="148">
        <v>0</v>
      </c>
      <c r="O93" s="148">
        <v>0</v>
      </c>
      <c r="P93" s="148">
        <f t="shared" si="3"/>
        <v>6834257.4500000002</v>
      </c>
      <c r="Q93" s="148">
        <v>0</v>
      </c>
      <c r="R93" s="148">
        <v>0</v>
      </c>
      <c r="S93" s="146" t="s">
        <v>199</v>
      </c>
      <c r="T93" s="149"/>
      <c r="U93" s="160"/>
    </row>
    <row r="94" spans="1:21" s="4" customFormat="1" ht="9" customHeight="1">
      <c r="A94" s="152">
        <v>80</v>
      </c>
      <c r="B94" s="162" t="s">
        <v>403</v>
      </c>
      <c r="C94" s="163" t="s">
        <v>145</v>
      </c>
      <c r="D94" s="164" t="s">
        <v>144</v>
      </c>
      <c r="E94" s="165">
        <v>1966</v>
      </c>
      <c r="F94" s="166" t="s">
        <v>23</v>
      </c>
      <c r="G94" s="167">
        <v>4</v>
      </c>
      <c r="H94" s="167">
        <v>3</v>
      </c>
      <c r="I94" s="168">
        <v>2301.3000000000002</v>
      </c>
      <c r="J94" s="168">
        <v>2133.9</v>
      </c>
      <c r="K94" s="167">
        <v>91</v>
      </c>
      <c r="L94" s="159">
        <f>'Приложение 2'!G96</f>
        <v>4363872.09</v>
      </c>
      <c r="M94" s="148">
        <v>0</v>
      </c>
      <c r="N94" s="148">
        <v>0</v>
      </c>
      <c r="O94" s="148">
        <v>0</v>
      </c>
      <c r="P94" s="148">
        <f t="shared" si="3"/>
        <v>4363872.09</v>
      </c>
      <c r="Q94" s="148">
        <v>0</v>
      </c>
      <c r="R94" s="148">
        <v>0</v>
      </c>
      <c r="S94" s="146" t="s">
        <v>199</v>
      </c>
      <c r="T94" s="149"/>
      <c r="U94" s="160"/>
    </row>
    <row r="95" spans="1:21" s="4" customFormat="1" ht="9" customHeight="1">
      <c r="A95" s="152">
        <v>81</v>
      </c>
      <c r="B95" s="162" t="s">
        <v>404</v>
      </c>
      <c r="C95" s="163" t="s">
        <v>145</v>
      </c>
      <c r="D95" s="164" t="s">
        <v>144</v>
      </c>
      <c r="E95" s="165">
        <v>1971</v>
      </c>
      <c r="F95" s="166" t="s">
        <v>23</v>
      </c>
      <c r="G95" s="167">
        <v>5</v>
      </c>
      <c r="H95" s="167">
        <v>4</v>
      </c>
      <c r="I95" s="168">
        <v>3502.4</v>
      </c>
      <c r="J95" s="168">
        <v>3163.8</v>
      </c>
      <c r="K95" s="167">
        <v>138</v>
      </c>
      <c r="L95" s="159">
        <f>'Приложение 2'!G97</f>
        <v>4875400.9800000004</v>
      </c>
      <c r="M95" s="148">
        <v>0</v>
      </c>
      <c r="N95" s="148">
        <v>0</v>
      </c>
      <c r="O95" s="148">
        <v>0</v>
      </c>
      <c r="P95" s="148">
        <f t="shared" si="3"/>
        <v>4875400.9800000004</v>
      </c>
      <c r="Q95" s="148">
        <v>0</v>
      </c>
      <c r="R95" s="148">
        <v>0</v>
      </c>
      <c r="S95" s="146" t="s">
        <v>199</v>
      </c>
      <c r="T95" s="149"/>
      <c r="U95" s="160"/>
    </row>
    <row r="96" spans="1:21" s="4" customFormat="1" ht="9" customHeight="1">
      <c r="A96" s="152">
        <v>82</v>
      </c>
      <c r="B96" s="162" t="s">
        <v>405</v>
      </c>
      <c r="C96" s="163" t="s">
        <v>145</v>
      </c>
      <c r="D96" s="164" t="s">
        <v>144</v>
      </c>
      <c r="E96" s="165">
        <v>1972</v>
      </c>
      <c r="F96" s="166" t="s">
        <v>23</v>
      </c>
      <c r="G96" s="167">
        <v>5</v>
      </c>
      <c r="H96" s="167">
        <v>4</v>
      </c>
      <c r="I96" s="168">
        <v>3455.8</v>
      </c>
      <c r="J96" s="168">
        <v>3143</v>
      </c>
      <c r="K96" s="167">
        <v>134</v>
      </c>
      <c r="L96" s="159">
        <f>'Приложение 2'!G98</f>
        <v>4840455.5199999996</v>
      </c>
      <c r="M96" s="148">
        <v>0</v>
      </c>
      <c r="N96" s="148">
        <v>0</v>
      </c>
      <c r="O96" s="148">
        <v>0</v>
      </c>
      <c r="P96" s="148">
        <f t="shared" si="3"/>
        <v>4840455.5199999996</v>
      </c>
      <c r="Q96" s="148">
        <v>0</v>
      </c>
      <c r="R96" s="148">
        <v>0</v>
      </c>
      <c r="S96" s="146" t="s">
        <v>199</v>
      </c>
      <c r="T96" s="149"/>
      <c r="U96" s="160"/>
    </row>
    <row r="97" spans="1:21" s="4" customFormat="1" ht="9" customHeight="1">
      <c r="A97" s="152">
        <v>83</v>
      </c>
      <c r="B97" s="162" t="s">
        <v>406</v>
      </c>
      <c r="C97" s="163" t="s">
        <v>145</v>
      </c>
      <c r="D97" s="164" t="s">
        <v>144</v>
      </c>
      <c r="E97" s="165">
        <v>1981</v>
      </c>
      <c r="F97" s="166" t="s">
        <v>24</v>
      </c>
      <c r="G97" s="167">
        <v>5</v>
      </c>
      <c r="H97" s="167">
        <v>4</v>
      </c>
      <c r="I97" s="168">
        <v>3086.7</v>
      </c>
      <c r="J97" s="168">
        <v>2838.7</v>
      </c>
      <c r="K97" s="167">
        <v>139</v>
      </c>
      <c r="L97" s="159">
        <f>'Приложение 2'!G99</f>
        <v>3612251.82</v>
      </c>
      <c r="M97" s="148">
        <v>0</v>
      </c>
      <c r="N97" s="148">
        <v>0</v>
      </c>
      <c r="O97" s="148">
        <v>0</v>
      </c>
      <c r="P97" s="148">
        <f t="shared" si="3"/>
        <v>3612251.82</v>
      </c>
      <c r="Q97" s="148">
        <v>0</v>
      </c>
      <c r="R97" s="148">
        <v>0</v>
      </c>
      <c r="S97" s="146" t="s">
        <v>199</v>
      </c>
      <c r="T97" s="149"/>
      <c r="U97" s="160"/>
    </row>
    <row r="98" spans="1:21" s="4" customFormat="1" ht="9" customHeight="1">
      <c r="A98" s="152">
        <v>84</v>
      </c>
      <c r="B98" s="162" t="s">
        <v>411</v>
      </c>
      <c r="C98" s="163" t="s">
        <v>145</v>
      </c>
      <c r="D98" s="164" t="s">
        <v>144</v>
      </c>
      <c r="E98" s="165">
        <v>1982</v>
      </c>
      <c r="F98" s="166" t="s">
        <v>24</v>
      </c>
      <c r="G98" s="167">
        <v>5</v>
      </c>
      <c r="H98" s="167">
        <v>6</v>
      </c>
      <c r="I98" s="168">
        <v>4644.3999999999996</v>
      </c>
      <c r="J98" s="168">
        <v>4165</v>
      </c>
      <c r="K98" s="167">
        <v>241</v>
      </c>
      <c r="L98" s="159">
        <f>'Приложение 2'!G100</f>
        <v>4653411.0599999996</v>
      </c>
      <c r="M98" s="148">
        <v>0</v>
      </c>
      <c r="N98" s="148">
        <v>0</v>
      </c>
      <c r="O98" s="148">
        <v>0</v>
      </c>
      <c r="P98" s="148">
        <f t="shared" si="3"/>
        <v>4653411.0599999996</v>
      </c>
      <c r="Q98" s="148">
        <v>0</v>
      </c>
      <c r="R98" s="148">
        <v>0</v>
      </c>
      <c r="S98" s="146" t="s">
        <v>199</v>
      </c>
      <c r="T98" s="149"/>
      <c r="U98" s="160"/>
    </row>
    <row r="99" spans="1:21" s="4" customFormat="1" ht="9" customHeight="1">
      <c r="A99" s="152">
        <v>85</v>
      </c>
      <c r="B99" s="162" t="s">
        <v>412</v>
      </c>
      <c r="C99" s="163" t="s">
        <v>145</v>
      </c>
      <c r="D99" s="164" t="s">
        <v>144</v>
      </c>
      <c r="E99" s="165">
        <v>1982</v>
      </c>
      <c r="F99" s="166" t="s">
        <v>24</v>
      </c>
      <c r="G99" s="167">
        <v>5</v>
      </c>
      <c r="H99" s="167">
        <v>10</v>
      </c>
      <c r="I99" s="168">
        <v>8490.4</v>
      </c>
      <c r="J99" s="168">
        <v>7312.3</v>
      </c>
      <c r="K99" s="167">
        <v>385</v>
      </c>
      <c r="L99" s="159">
        <f>'Приложение 2'!G101</f>
        <v>9552544.7799999993</v>
      </c>
      <c r="M99" s="148">
        <v>0</v>
      </c>
      <c r="N99" s="148">
        <v>0</v>
      </c>
      <c r="O99" s="148">
        <v>0</v>
      </c>
      <c r="P99" s="148">
        <f t="shared" si="3"/>
        <v>9552544.7799999993</v>
      </c>
      <c r="Q99" s="148">
        <v>0</v>
      </c>
      <c r="R99" s="148">
        <v>0</v>
      </c>
      <c r="S99" s="146" t="s">
        <v>199</v>
      </c>
      <c r="T99" s="149"/>
      <c r="U99" s="160"/>
    </row>
    <row r="100" spans="1:21" s="4" customFormat="1" ht="9" customHeight="1">
      <c r="A100" s="152">
        <v>86</v>
      </c>
      <c r="B100" s="162" t="s">
        <v>413</v>
      </c>
      <c r="C100" s="163" t="s">
        <v>145</v>
      </c>
      <c r="D100" s="164" t="s">
        <v>144</v>
      </c>
      <c r="E100" s="165">
        <v>1984</v>
      </c>
      <c r="F100" s="166" t="s">
        <v>24</v>
      </c>
      <c r="G100" s="167">
        <v>5</v>
      </c>
      <c r="H100" s="167">
        <v>4</v>
      </c>
      <c r="I100" s="168">
        <v>3301.6</v>
      </c>
      <c r="J100" s="168">
        <v>2944</v>
      </c>
      <c r="K100" s="167">
        <v>144</v>
      </c>
      <c r="L100" s="159">
        <f>'Приложение 2'!G102</f>
        <v>2034058.17</v>
      </c>
      <c r="M100" s="148">
        <v>0</v>
      </c>
      <c r="N100" s="148">
        <v>0</v>
      </c>
      <c r="O100" s="148">
        <v>0</v>
      </c>
      <c r="P100" s="148">
        <f t="shared" si="3"/>
        <v>2034058.17</v>
      </c>
      <c r="Q100" s="148">
        <v>0</v>
      </c>
      <c r="R100" s="148">
        <v>0</v>
      </c>
      <c r="S100" s="146" t="s">
        <v>199</v>
      </c>
      <c r="T100" s="149"/>
      <c r="U100" s="160"/>
    </row>
    <row r="101" spans="1:21" s="4" customFormat="1" ht="9" customHeight="1">
      <c r="A101" s="152">
        <v>87</v>
      </c>
      <c r="B101" s="162" t="s">
        <v>414</v>
      </c>
      <c r="C101" s="163" t="s">
        <v>145</v>
      </c>
      <c r="D101" s="164" t="s">
        <v>144</v>
      </c>
      <c r="E101" s="165">
        <v>1982</v>
      </c>
      <c r="F101" s="166" t="s">
        <v>24</v>
      </c>
      <c r="G101" s="167">
        <v>5</v>
      </c>
      <c r="H101" s="167">
        <v>10</v>
      </c>
      <c r="I101" s="168">
        <v>8099.7</v>
      </c>
      <c r="J101" s="168">
        <v>7208</v>
      </c>
      <c r="K101" s="167">
        <v>377</v>
      </c>
      <c r="L101" s="159">
        <f>'Приложение 2'!G103</f>
        <v>8646640.2100000009</v>
      </c>
      <c r="M101" s="148">
        <v>0</v>
      </c>
      <c r="N101" s="148">
        <v>0</v>
      </c>
      <c r="O101" s="148">
        <v>0</v>
      </c>
      <c r="P101" s="148">
        <f t="shared" si="3"/>
        <v>8646640.2100000009</v>
      </c>
      <c r="Q101" s="148">
        <v>0</v>
      </c>
      <c r="R101" s="148">
        <v>0</v>
      </c>
      <c r="S101" s="146" t="s">
        <v>199</v>
      </c>
      <c r="T101" s="149"/>
      <c r="U101" s="160"/>
    </row>
    <row r="102" spans="1:21" s="4" customFormat="1" ht="9" customHeight="1">
      <c r="A102" s="152">
        <v>88</v>
      </c>
      <c r="B102" s="162" t="s">
        <v>408</v>
      </c>
      <c r="C102" s="163" t="s">
        <v>145</v>
      </c>
      <c r="D102" s="164" t="s">
        <v>144</v>
      </c>
      <c r="E102" s="165">
        <v>1988</v>
      </c>
      <c r="F102" s="166" t="s">
        <v>23</v>
      </c>
      <c r="G102" s="167">
        <v>9</v>
      </c>
      <c r="H102" s="167">
        <v>4</v>
      </c>
      <c r="I102" s="168">
        <v>9141</v>
      </c>
      <c r="J102" s="168">
        <v>7824</v>
      </c>
      <c r="K102" s="167">
        <v>446</v>
      </c>
      <c r="L102" s="159">
        <f>'Приложение 2'!G104</f>
        <v>4731699.99</v>
      </c>
      <c r="M102" s="148">
        <v>0</v>
      </c>
      <c r="N102" s="148">
        <v>0</v>
      </c>
      <c r="O102" s="148">
        <v>0</v>
      </c>
      <c r="P102" s="148">
        <f t="shared" si="3"/>
        <v>4731699.99</v>
      </c>
      <c r="Q102" s="148">
        <v>0</v>
      </c>
      <c r="R102" s="148">
        <v>0</v>
      </c>
      <c r="S102" s="146" t="s">
        <v>199</v>
      </c>
      <c r="T102" s="149"/>
      <c r="U102" s="160"/>
    </row>
    <row r="103" spans="1:21" s="4" customFormat="1" ht="9" customHeight="1">
      <c r="A103" s="152">
        <v>89</v>
      </c>
      <c r="B103" s="162" t="s">
        <v>409</v>
      </c>
      <c r="C103" s="163" t="s">
        <v>145</v>
      </c>
      <c r="D103" s="164" t="s">
        <v>144</v>
      </c>
      <c r="E103" s="165">
        <v>1987</v>
      </c>
      <c r="F103" s="166" t="s">
        <v>24</v>
      </c>
      <c r="G103" s="167">
        <v>9</v>
      </c>
      <c r="H103" s="167">
        <v>4</v>
      </c>
      <c r="I103" s="168">
        <v>8540.6</v>
      </c>
      <c r="J103" s="168">
        <v>7761</v>
      </c>
      <c r="K103" s="167">
        <v>427</v>
      </c>
      <c r="L103" s="159">
        <f>'Приложение 2'!G105</f>
        <v>5176635.5199999996</v>
      </c>
      <c r="M103" s="148">
        <v>0</v>
      </c>
      <c r="N103" s="148">
        <v>0</v>
      </c>
      <c r="O103" s="148">
        <v>0</v>
      </c>
      <c r="P103" s="148">
        <f t="shared" si="3"/>
        <v>5176635.5199999996</v>
      </c>
      <c r="Q103" s="148">
        <v>0</v>
      </c>
      <c r="R103" s="148">
        <v>0</v>
      </c>
      <c r="S103" s="146" t="s">
        <v>199</v>
      </c>
      <c r="T103" s="149"/>
      <c r="U103" s="160"/>
    </row>
    <row r="104" spans="1:21" s="4" customFormat="1" ht="9" customHeight="1">
      <c r="A104" s="152">
        <v>90</v>
      </c>
      <c r="B104" s="162" t="s">
        <v>410</v>
      </c>
      <c r="C104" s="163" t="s">
        <v>145</v>
      </c>
      <c r="D104" s="164" t="s">
        <v>144</v>
      </c>
      <c r="E104" s="165">
        <v>1984</v>
      </c>
      <c r="F104" s="166" t="s">
        <v>24</v>
      </c>
      <c r="G104" s="167">
        <v>5</v>
      </c>
      <c r="H104" s="167">
        <v>8</v>
      </c>
      <c r="I104" s="168">
        <v>6328.9</v>
      </c>
      <c r="J104" s="168">
        <v>5562</v>
      </c>
      <c r="K104" s="167">
        <v>282</v>
      </c>
      <c r="L104" s="159">
        <f>'Приложение 2'!G106</f>
        <v>7654944.9800000004</v>
      </c>
      <c r="M104" s="148">
        <v>0</v>
      </c>
      <c r="N104" s="148">
        <v>0</v>
      </c>
      <c r="O104" s="148">
        <v>0</v>
      </c>
      <c r="P104" s="148">
        <f t="shared" si="3"/>
        <v>7654944.9800000004</v>
      </c>
      <c r="Q104" s="148">
        <v>0</v>
      </c>
      <c r="R104" s="148">
        <v>0</v>
      </c>
      <c r="S104" s="146" t="s">
        <v>199</v>
      </c>
      <c r="T104" s="149"/>
      <c r="U104" s="160"/>
    </row>
    <row r="105" spans="1:21" s="4" customFormat="1" ht="9" customHeight="1">
      <c r="A105" s="152">
        <v>91</v>
      </c>
      <c r="B105" s="162" t="s">
        <v>415</v>
      </c>
      <c r="C105" s="163" t="s">
        <v>145</v>
      </c>
      <c r="D105" s="164" t="s">
        <v>144</v>
      </c>
      <c r="E105" s="165">
        <v>1973</v>
      </c>
      <c r="F105" s="166" t="s">
        <v>23</v>
      </c>
      <c r="G105" s="167">
        <v>5</v>
      </c>
      <c r="H105" s="167">
        <v>8</v>
      </c>
      <c r="I105" s="168">
        <v>6497.7</v>
      </c>
      <c r="J105" s="168">
        <v>5513.1</v>
      </c>
      <c r="K105" s="167">
        <v>124</v>
      </c>
      <c r="L105" s="159">
        <f>'Приложение 2'!G107</f>
        <v>9582000.5700000003</v>
      </c>
      <c r="M105" s="148">
        <v>0</v>
      </c>
      <c r="N105" s="148">
        <v>0</v>
      </c>
      <c r="O105" s="148">
        <v>0</v>
      </c>
      <c r="P105" s="148">
        <f t="shared" si="3"/>
        <v>9582000.5700000003</v>
      </c>
      <c r="Q105" s="148">
        <v>0</v>
      </c>
      <c r="R105" s="148">
        <v>0</v>
      </c>
      <c r="S105" s="146" t="s">
        <v>199</v>
      </c>
      <c r="T105" s="149"/>
      <c r="U105" s="160"/>
    </row>
    <row r="106" spans="1:21" s="4" customFormat="1" ht="9" customHeight="1">
      <c r="A106" s="152">
        <v>92</v>
      </c>
      <c r="B106" s="162" t="s">
        <v>417</v>
      </c>
      <c r="C106" s="163" t="s">
        <v>145</v>
      </c>
      <c r="D106" s="164" t="s">
        <v>144</v>
      </c>
      <c r="E106" s="165">
        <v>1969</v>
      </c>
      <c r="F106" s="166" t="s">
        <v>23</v>
      </c>
      <c r="G106" s="167">
        <v>5</v>
      </c>
      <c r="H106" s="167">
        <v>4</v>
      </c>
      <c r="I106" s="168">
        <v>4506.6000000000004</v>
      </c>
      <c r="J106" s="168">
        <v>2565.3000000000002</v>
      </c>
      <c r="K106" s="167">
        <v>134</v>
      </c>
      <c r="L106" s="159">
        <f>'Приложение 2'!G108</f>
        <v>4268593.38</v>
      </c>
      <c r="M106" s="148">
        <v>0</v>
      </c>
      <c r="N106" s="148">
        <v>0</v>
      </c>
      <c r="O106" s="148">
        <v>0</v>
      </c>
      <c r="P106" s="148">
        <f t="shared" si="3"/>
        <v>4268593.38</v>
      </c>
      <c r="Q106" s="148">
        <v>0</v>
      </c>
      <c r="R106" s="148">
        <v>0</v>
      </c>
      <c r="S106" s="146" t="s">
        <v>199</v>
      </c>
      <c r="T106" s="149"/>
      <c r="U106" s="160"/>
    </row>
    <row r="107" spans="1:21" s="4" customFormat="1" ht="9" customHeight="1">
      <c r="A107" s="152">
        <v>93</v>
      </c>
      <c r="B107" s="162" t="s">
        <v>418</v>
      </c>
      <c r="C107" s="163" t="s">
        <v>145</v>
      </c>
      <c r="D107" s="164" t="s">
        <v>144</v>
      </c>
      <c r="E107" s="165">
        <v>1966</v>
      </c>
      <c r="F107" s="166" t="s">
        <v>23</v>
      </c>
      <c r="G107" s="167">
        <v>4</v>
      </c>
      <c r="H107" s="167">
        <v>2</v>
      </c>
      <c r="I107" s="168">
        <v>1422.3</v>
      </c>
      <c r="J107" s="168">
        <v>1218.5</v>
      </c>
      <c r="K107" s="167">
        <v>52</v>
      </c>
      <c r="L107" s="159">
        <f>'Приложение 2'!G109</f>
        <v>2370582.6</v>
      </c>
      <c r="M107" s="148">
        <v>0</v>
      </c>
      <c r="N107" s="148">
        <v>0</v>
      </c>
      <c r="O107" s="148">
        <v>0</v>
      </c>
      <c r="P107" s="148">
        <f t="shared" si="3"/>
        <v>2370582.6</v>
      </c>
      <c r="Q107" s="148">
        <v>0</v>
      </c>
      <c r="R107" s="148">
        <v>0</v>
      </c>
      <c r="S107" s="146" t="s">
        <v>199</v>
      </c>
      <c r="T107" s="149"/>
      <c r="U107" s="160"/>
    </row>
    <row r="108" spans="1:21" s="4" customFormat="1" ht="9" customHeight="1">
      <c r="A108" s="152">
        <v>94</v>
      </c>
      <c r="B108" s="162" t="s">
        <v>419</v>
      </c>
      <c r="C108" s="163" t="s">
        <v>145</v>
      </c>
      <c r="D108" s="164" t="s">
        <v>144</v>
      </c>
      <c r="E108" s="165">
        <v>1968</v>
      </c>
      <c r="F108" s="166" t="s">
        <v>23</v>
      </c>
      <c r="G108" s="167">
        <v>5</v>
      </c>
      <c r="H108" s="167">
        <v>2</v>
      </c>
      <c r="I108" s="168">
        <v>1944.3</v>
      </c>
      <c r="J108" s="168">
        <v>1794.7</v>
      </c>
      <c r="K108" s="167">
        <v>74</v>
      </c>
      <c r="L108" s="159">
        <f>'Приложение 2'!G110</f>
        <v>2626690.94</v>
      </c>
      <c r="M108" s="148">
        <v>0</v>
      </c>
      <c r="N108" s="148">
        <v>0</v>
      </c>
      <c r="O108" s="148">
        <v>0</v>
      </c>
      <c r="P108" s="148">
        <f t="shared" si="3"/>
        <v>2626690.94</v>
      </c>
      <c r="Q108" s="148">
        <v>0</v>
      </c>
      <c r="R108" s="148">
        <v>0</v>
      </c>
      <c r="S108" s="146" t="s">
        <v>199</v>
      </c>
      <c r="T108" s="149"/>
      <c r="U108" s="160"/>
    </row>
    <row r="109" spans="1:21" s="4" customFormat="1" ht="9" customHeight="1">
      <c r="A109" s="152">
        <v>95</v>
      </c>
      <c r="B109" s="162" t="s">
        <v>420</v>
      </c>
      <c r="C109" s="163" t="s">
        <v>145</v>
      </c>
      <c r="D109" s="164" t="s">
        <v>144</v>
      </c>
      <c r="E109" s="165">
        <v>1983</v>
      </c>
      <c r="F109" s="166" t="s">
        <v>24</v>
      </c>
      <c r="G109" s="167">
        <v>5</v>
      </c>
      <c r="H109" s="167">
        <v>8</v>
      </c>
      <c r="I109" s="168">
        <v>6703.1</v>
      </c>
      <c r="J109" s="168">
        <v>6017.9</v>
      </c>
      <c r="K109" s="167">
        <v>256</v>
      </c>
      <c r="L109" s="159">
        <f>'Приложение 2'!G111</f>
        <v>7039230.9800000004</v>
      </c>
      <c r="M109" s="148">
        <v>0</v>
      </c>
      <c r="N109" s="148">
        <v>0</v>
      </c>
      <c r="O109" s="148">
        <v>0</v>
      </c>
      <c r="P109" s="148">
        <f t="shared" si="3"/>
        <v>7039230.9800000004</v>
      </c>
      <c r="Q109" s="148">
        <v>0</v>
      </c>
      <c r="R109" s="148">
        <v>0</v>
      </c>
      <c r="S109" s="146" t="s">
        <v>199</v>
      </c>
      <c r="T109" s="149"/>
      <c r="U109" s="160"/>
    </row>
    <row r="110" spans="1:21" s="4" customFormat="1" ht="9" customHeight="1">
      <c r="A110" s="152">
        <v>96</v>
      </c>
      <c r="B110" s="162" t="s">
        <v>424</v>
      </c>
      <c r="C110" s="163" t="s">
        <v>145</v>
      </c>
      <c r="D110" s="164" t="s">
        <v>144</v>
      </c>
      <c r="E110" s="165">
        <v>1968</v>
      </c>
      <c r="F110" s="166" t="s">
        <v>23</v>
      </c>
      <c r="G110" s="167">
        <v>5</v>
      </c>
      <c r="H110" s="167">
        <v>4</v>
      </c>
      <c r="I110" s="168">
        <v>2923.5</v>
      </c>
      <c r="J110" s="168">
        <v>2613</v>
      </c>
      <c r="K110" s="167">
        <v>133</v>
      </c>
      <c r="L110" s="159">
        <f>'Приложение 2'!G112</f>
        <v>4147159.59</v>
      </c>
      <c r="M110" s="148">
        <v>0</v>
      </c>
      <c r="N110" s="148">
        <v>0</v>
      </c>
      <c r="O110" s="148">
        <v>0</v>
      </c>
      <c r="P110" s="148">
        <f t="shared" si="3"/>
        <v>4147159.59</v>
      </c>
      <c r="Q110" s="148">
        <v>0</v>
      </c>
      <c r="R110" s="148">
        <v>0</v>
      </c>
      <c r="S110" s="146" t="s">
        <v>199</v>
      </c>
      <c r="T110" s="149"/>
      <c r="U110" s="160"/>
    </row>
    <row r="111" spans="1:21" s="4" customFormat="1" ht="9" customHeight="1">
      <c r="A111" s="152">
        <v>97</v>
      </c>
      <c r="B111" s="162" t="s">
        <v>425</v>
      </c>
      <c r="C111" s="163" t="s">
        <v>145</v>
      </c>
      <c r="D111" s="164" t="s">
        <v>144</v>
      </c>
      <c r="E111" s="165">
        <v>1981</v>
      </c>
      <c r="F111" s="166" t="s">
        <v>24</v>
      </c>
      <c r="G111" s="167">
        <v>5</v>
      </c>
      <c r="H111" s="167">
        <v>5</v>
      </c>
      <c r="I111" s="168">
        <v>4235.3999999999996</v>
      </c>
      <c r="J111" s="168">
        <v>3932.9</v>
      </c>
      <c r="K111" s="167">
        <v>176</v>
      </c>
      <c r="L111" s="159">
        <f>'Приложение 2'!G113</f>
        <v>4531678.7699999996</v>
      </c>
      <c r="M111" s="148">
        <v>0</v>
      </c>
      <c r="N111" s="148">
        <v>0</v>
      </c>
      <c r="O111" s="148">
        <v>0</v>
      </c>
      <c r="P111" s="148">
        <f t="shared" si="3"/>
        <v>4531678.7699999996</v>
      </c>
      <c r="Q111" s="148">
        <v>0</v>
      </c>
      <c r="R111" s="148">
        <v>0</v>
      </c>
      <c r="S111" s="146" t="s">
        <v>199</v>
      </c>
      <c r="T111" s="149"/>
      <c r="U111" s="160"/>
    </row>
    <row r="112" spans="1:21" s="4" customFormat="1" ht="9" customHeight="1">
      <c r="A112" s="152">
        <v>98</v>
      </c>
      <c r="B112" s="162" t="s">
        <v>426</v>
      </c>
      <c r="C112" s="163" t="s">
        <v>145</v>
      </c>
      <c r="D112" s="164" t="s">
        <v>144</v>
      </c>
      <c r="E112" s="165">
        <v>1966</v>
      </c>
      <c r="F112" s="166" t="s">
        <v>23</v>
      </c>
      <c r="G112" s="167">
        <v>5</v>
      </c>
      <c r="H112" s="167">
        <v>3</v>
      </c>
      <c r="I112" s="168">
        <v>2729.5</v>
      </c>
      <c r="J112" s="168">
        <f>2516.4+30.1</f>
        <v>2546.5</v>
      </c>
      <c r="K112" s="167">
        <v>108</v>
      </c>
      <c r="L112" s="159">
        <f>'Приложение 2'!G114</f>
        <v>4315998.84</v>
      </c>
      <c r="M112" s="148">
        <v>0</v>
      </c>
      <c r="N112" s="148">
        <v>0</v>
      </c>
      <c r="O112" s="148">
        <v>0</v>
      </c>
      <c r="P112" s="148">
        <f t="shared" si="3"/>
        <v>4315998.84</v>
      </c>
      <c r="Q112" s="148">
        <v>0</v>
      </c>
      <c r="R112" s="148">
        <v>0</v>
      </c>
      <c r="S112" s="146" t="s">
        <v>199</v>
      </c>
      <c r="T112" s="149"/>
      <c r="U112" s="160"/>
    </row>
    <row r="113" spans="1:21" s="4" customFormat="1" ht="9" customHeight="1">
      <c r="A113" s="152">
        <v>99</v>
      </c>
      <c r="B113" s="162" t="s">
        <v>465</v>
      </c>
      <c r="C113" s="163" t="s">
        <v>145</v>
      </c>
      <c r="D113" s="164" t="s">
        <v>144</v>
      </c>
      <c r="E113" s="165">
        <v>1967</v>
      </c>
      <c r="F113" s="166" t="s">
        <v>23</v>
      </c>
      <c r="G113" s="167">
        <v>5</v>
      </c>
      <c r="H113" s="167">
        <v>2</v>
      </c>
      <c r="I113" s="168">
        <v>1790.8</v>
      </c>
      <c r="J113" s="168">
        <v>1568.4</v>
      </c>
      <c r="K113" s="167">
        <v>74</v>
      </c>
      <c r="L113" s="159">
        <f>'Приложение 2'!G115</f>
        <v>2452032.75</v>
      </c>
      <c r="M113" s="148">
        <v>0</v>
      </c>
      <c r="N113" s="148">
        <v>0</v>
      </c>
      <c r="O113" s="148">
        <v>0</v>
      </c>
      <c r="P113" s="148">
        <f>L113</f>
        <v>2452032.75</v>
      </c>
      <c r="Q113" s="148">
        <v>0</v>
      </c>
      <c r="R113" s="148">
        <v>0</v>
      </c>
      <c r="S113" s="146" t="s">
        <v>199</v>
      </c>
      <c r="T113" s="149"/>
      <c r="U113" s="160"/>
    </row>
    <row r="114" spans="1:21" s="4" customFormat="1" ht="9" customHeight="1">
      <c r="A114" s="152">
        <v>100</v>
      </c>
      <c r="B114" s="162" t="s">
        <v>432</v>
      </c>
      <c r="C114" s="163" t="s">
        <v>145</v>
      </c>
      <c r="D114" s="164" t="s">
        <v>144</v>
      </c>
      <c r="E114" s="165">
        <v>1982</v>
      </c>
      <c r="F114" s="166" t="s">
        <v>24</v>
      </c>
      <c r="G114" s="167">
        <v>5</v>
      </c>
      <c r="H114" s="167">
        <v>6</v>
      </c>
      <c r="I114" s="168">
        <v>4357.7</v>
      </c>
      <c r="J114" s="168">
        <v>3919.7</v>
      </c>
      <c r="K114" s="167">
        <v>203</v>
      </c>
      <c r="L114" s="159">
        <f>'Приложение 2'!G116</f>
        <v>5227714.13</v>
      </c>
      <c r="M114" s="148">
        <v>0</v>
      </c>
      <c r="N114" s="148">
        <v>0</v>
      </c>
      <c r="O114" s="148">
        <v>0</v>
      </c>
      <c r="P114" s="148">
        <f>L114</f>
        <v>5227714.13</v>
      </c>
      <c r="Q114" s="148">
        <v>0</v>
      </c>
      <c r="R114" s="148">
        <v>0</v>
      </c>
      <c r="S114" s="146" t="s">
        <v>199</v>
      </c>
      <c r="T114" s="149"/>
      <c r="U114" s="160"/>
    </row>
    <row r="115" spans="1:21" s="4" customFormat="1" ht="9" customHeight="1">
      <c r="A115" s="152">
        <v>101</v>
      </c>
      <c r="B115" s="162" t="s">
        <v>512</v>
      </c>
      <c r="C115" s="163" t="s">
        <v>145</v>
      </c>
      <c r="D115" s="164" t="s">
        <v>144</v>
      </c>
      <c r="E115" s="165">
        <v>1967</v>
      </c>
      <c r="F115" s="166" t="s">
        <v>24</v>
      </c>
      <c r="G115" s="167">
        <v>5</v>
      </c>
      <c r="H115" s="167">
        <v>4</v>
      </c>
      <c r="I115" s="168">
        <v>3853.9</v>
      </c>
      <c r="J115" s="168">
        <v>3533.9</v>
      </c>
      <c r="K115" s="167">
        <v>164</v>
      </c>
      <c r="L115" s="159">
        <f>'Приложение 2'!G117</f>
        <v>4433025.4400000004</v>
      </c>
      <c r="M115" s="148">
        <v>0</v>
      </c>
      <c r="N115" s="148">
        <v>0</v>
      </c>
      <c r="O115" s="148">
        <v>0</v>
      </c>
      <c r="P115" s="148">
        <f t="shared" si="3"/>
        <v>4433025.4400000004</v>
      </c>
      <c r="Q115" s="148">
        <v>0</v>
      </c>
      <c r="R115" s="148">
        <v>0</v>
      </c>
      <c r="S115" s="146" t="s">
        <v>199</v>
      </c>
      <c r="T115" s="149"/>
      <c r="U115" s="160"/>
    </row>
    <row r="116" spans="1:21" s="4" customFormat="1" ht="9" customHeight="1">
      <c r="A116" s="152">
        <v>102</v>
      </c>
      <c r="B116" s="162" t="s">
        <v>578</v>
      </c>
      <c r="C116" s="163" t="s">
        <v>145</v>
      </c>
      <c r="D116" s="164" t="s">
        <v>144</v>
      </c>
      <c r="E116" s="165">
        <v>1960</v>
      </c>
      <c r="F116" s="166" t="s">
        <v>23</v>
      </c>
      <c r="G116" s="167">
        <v>4</v>
      </c>
      <c r="H116" s="167">
        <v>4</v>
      </c>
      <c r="I116" s="168">
        <v>2704</v>
      </c>
      <c r="J116" s="168">
        <v>2468.1999999999998</v>
      </c>
      <c r="K116" s="167">
        <v>103</v>
      </c>
      <c r="L116" s="159">
        <f>'Приложение 2'!G118</f>
        <v>5406007.5999999996</v>
      </c>
      <c r="M116" s="148">
        <v>0</v>
      </c>
      <c r="N116" s="148">
        <v>0</v>
      </c>
      <c r="O116" s="148">
        <v>0</v>
      </c>
      <c r="P116" s="148">
        <f t="shared" si="3"/>
        <v>5406007.5999999996</v>
      </c>
      <c r="Q116" s="148">
        <v>0</v>
      </c>
      <c r="R116" s="148">
        <v>0</v>
      </c>
      <c r="S116" s="146" t="s">
        <v>199</v>
      </c>
      <c r="T116" s="149"/>
      <c r="U116" s="160"/>
    </row>
    <row r="117" spans="1:21" s="4" customFormat="1" ht="9" customHeight="1">
      <c r="A117" s="152">
        <v>103</v>
      </c>
      <c r="B117" s="162" t="s">
        <v>602</v>
      </c>
      <c r="C117" s="163" t="s">
        <v>145</v>
      </c>
      <c r="D117" s="164" t="s">
        <v>144</v>
      </c>
      <c r="E117" s="165">
        <v>1973</v>
      </c>
      <c r="F117" s="166" t="s">
        <v>23</v>
      </c>
      <c r="G117" s="167">
        <v>5</v>
      </c>
      <c r="H117" s="167">
        <v>4</v>
      </c>
      <c r="I117" s="168">
        <v>3378.8</v>
      </c>
      <c r="J117" s="168">
        <v>3105.8</v>
      </c>
      <c r="K117" s="167">
        <v>164</v>
      </c>
      <c r="L117" s="159">
        <f>'Приложение 2'!G119</f>
        <v>3385422.79</v>
      </c>
      <c r="M117" s="148">
        <v>0</v>
      </c>
      <c r="N117" s="148">
        <v>0</v>
      </c>
      <c r="O117" s="148">
        <v>0</v>
      </c>
      <c r="P117" s="148">
        <f t="shared" si="3"/>
        <v>3385422.79</v>
      </c>
      <c r="Q117" s="148">
        <v>0</v>
      </c>
      <c r="R117" s="148">
        <v>0</v>
      </c>
      <c r="S117" s="146" t="s">
        <v>199</v>
      </c>
      <c r="T117" s="149"/>
      <c r="U117" s="160"/>
    </row>
    <row r="118" spans="1:21" s="4" customFormat="1" ht="9" customHeight="1">
      <c r="A118" s="152">
        <v>104</v>
      </c>
      <c r="B118" s="162" t="s">
        <v>603</v>
      </c>
      <c r="C118" s="163" t="s">
        <v>145</v>
      </c>
      <c r="D118" s="164" t="s">
        <v>144</v>
      </c>
      <c r="E118" s="165">
        <v>1972</v>
      </c>
      <c r="F118" s="166" t="s">
        <v>23</v>
      </c>
      <c r="G118" s="167">
        <v>5</v>
      </c>
      <c r="H118" s="167">
        <v>6</v>
      </c>
      <c r="I118" s="168">
        <v>5145.3</v>
      </c>
      <c r="J118" s="168">
        <v>3610.1</v>
      </c>
      <c r="K118" s="167">
        <v>206</v>
      </c>
      <c r="L118" s="159">
        <f>'Приложение 2'!G120</f>
        <v>5312280.75</v>
      </c>
      <c r="M118" s="148">
        <v>0</v>
      </c>
      <c r="N118" s="148">
        <v>0</v>
      </c>
      <c r="O118" s="148">
        <v>0</v>
      </c>
      <c r="P118" s="148">
        <f t="shared" si="3"/>
        <v>5312280.75</v>
      </c>
      <c r="Q118" s="148">
        <v>0</v>
      </c>
      <c r="R118" s="148">
        <v>0</v>
      </c>
      <c r="S118" s="146" t="s">
        <v>199</v>
      </c>
      <c r="T118" s="169"/>
      <c r="U118" s="160"/>
    </row>
    <row r="119" spans="1:21" s="4" customFormat="1" ht="9" customHeight="1">
      <c r="A119" s="152">
        <v>105</v>
      </c>
      <c r="B119" s="162" t="s">
        <v>943</v>
      </c>
      <c r="C119" s="163" t="s">
        <v>145</v>
      </c>
      <c r="D119" s="164" t="s">
        <v>144</v>
      </c>
      <c r="E119" s="165">
        <v>1985</v>
      </c>
      <c r="F119" s="166" t="s">
        <v>23</v>
      </c>
      <c r="G119" s="167">
        <v>14</v>
      </c>
      <c r="H119" s="167">
        <v>1</v>
      </c>
      <c r="I119" s="168">
        <v>4435</v>
      </c>
      <c r="J119" s="168">
        <v>4220.8</v>
      </c>
      <c r="K119" s="167">
        <v>231</v>
      </c>
      <c r="L119" s="159">
        <f>'Приложение 2'!G121</f>
        <v>3019684.83</v>
      </c>
      <c r="M119" s="148">
        <v>0</v>
      </c>
      <c r="N119" s="148">
        <v>0</v>
      </c>
      <c r="O119" s="148">
        <v>0</v>
      </c>
      <c r="P119" s="148">
        <f t="shared" ref="P119" si="4">L119</f>
        <v>3019684.83</v>
      </c>
      <c r="Q119" s="148">
        <v>0</v>
      </c>
      <c r="R119" s="148">
        <v>0</v>
      </c>
      <c r="S119" s="146" t="s">
        <v>199</v>
      </c>
      <c r="T119" s="169"/>
      <c r="U119" s="160"/>
    </row>
    <row r="120" spans="1:21" s="4" customFormat="1" ht="9" customHeight="1">
      <c r="A120" s="152">
        <v>106</v>
      </c>
      <c r="B120" s="162" t="s">
        <v>969</v>
      </c>
      <c r="C120" s="163" t="s">
        <v>145</v>
      </c>
      <c r="D120" s="164" t="s">
        <v>144</v>
      </c>
      <c r="E120" s="165">
        <v>1982</v>
      </c>
      <c r="F120" s="166" t="s">
        <v>970</v>
      </c>
      <c r="G120" s="167">
        <v>5</v>
      </c>
      <c r="H120" s="167">
        <v>6</v>
      </c>
      <c r="I120" s="168">
        <v>4790.1000000000004</v>
      </c>
      <c r="J120" s="168">
        <v>4312.3</v>
      </c>
      <c r="K120" s="167">
        <v>201</v>
      </c>
      <c r="L120" s="159">
        <f>'Приложение 2'!G122</f>
        <v>5248079.2300000004</v>
      </c>
      <c r="M120" s="148">
        <v>0</v>
      </c>
      <c r="N120" s="148">
        <v>0</v>
      </c>
      <c r="O120" s="148">
        <v>0</v>
      </c>
      <c r="P120" s="148">
        <f t="shared" ref="P120" si="5">L120</f>
        <v>5248079.2300000004</v>
      </c>
      <c r="Q120" s="148">
        <v>0</v>
      </c>
      <c r="R120" s="148">
        <v>0</v>
      </c>
      <c r="S120" s="146" t="s">
        <v>199</v>
      </c>
      <c r="T120" s="169"/>
      <c r="U120" s="160"/>
    </row>
    <row r="121" spans="1:21" s="4" customFormat="1" ht="9" customHeight="1">
      <c r="A121" s="152">
        <v>107</v>
      </c>
      <c r="B121" s="162" t="s">
        <v>466</v>
      </c>
      <c r="C121" s="163" t="s">
        <v>145</v>
      </c>
      <c r="D121" s="164" t="s">
        <v>144</v>
      </c>
      <c r="E121" s="165">
        <v>1966</v>
      </c>
      <c r="F121" s="166" t="s">
        <v>23</v>
      </c>
      <c r="G121" s="167">
        <v>5</v>
      </c>
      <c r="H121" s="167">
        <v>4</v>
      </c>
      <c r="I121" s="168">
        <v>3651.56</v>
      </c>
      <c r="J121" s="168">
        <f>2340+1033.56</f>
        <v>3373.56</v>
      </c>
      <c r="K121" s="167">
        <v>87</v>
      </c>
      <c r="L121" s="159">
        <f>'Приложение 2'!G123</f>
        <v>4015782.12</v>
      </c>
      <c r="M121" s="148">
        <v>0</v>
      </c>
      <c r="N121" s="148">
        <v>0</v>
      </c>
      <c r="O121" s="148">
        <v>0</v>
      </c>
      <c r="P121" s="148">
        <f>L121</f>
        <v>4015782.12</v>
      </c>
      <c r="Q121" s="148">
        <v>0</v>
      </c>
      <c r="R121" s="148">
        <v>0</v>
      </c>
      <c r="S121" s="146" t="s">
        <v>199</v>
      </c>
      <c r="T121" s="149"/>
      <c r="U121" s="160"/>
    </row>
    <row r="122" spans="1:21" s="4" customFormat="1" ht="11.25" customHeight="1">
      <c r="A122" s="152">
        <v>108</v>
      </c>
      <c r="B122" s="162" t="s">
        <v>983</v>
      </c>
      <c r="C122" s="163" t="s">
        <v>145</v>
      </c>
      <c r="D122" s="164" t="s">
        <v>144</v>
      </c>
      <c r="E122" s="165">
        <v>1987</v>
      </c>
      <c r="F122" s="166" t="s">
        <v>23</v>
      </c>
      <c r="G122" s="167">
        <v>12</v>
      </c>
      <c r="H122" s="167">
        <v>1</v>
      </c>
      <c r="I122" s="168">
        <v>5841.1</v>
      </c>
      <c r="J122" s="168">
        <v>5138.6000000000004</v>
      </c>
      <c r="K122" s="167">
        <v>207</v>
      </c>
      <c r="L122" s="159">
        <f>'Приложение 2'!G124</f>
        <v>4565859.29</v>
      </c>
      <c r="M122" s="148">
        <v>0</v>
      </c>
      <c r="N122" s="148">
        <v>0</v>
      </c>
      <c r="O122" s="148">
        <v>0</v>
      </c>
      <c r="P122" s="148">
        <f>L122</f>
        <v>4565859.29</v>
      </c>
      <c r="Q122" s="148">
        <v>0</v>
      </c>
      <c r="R122" s="148">
        <v>0</v>
      </c>
      <c r="S122" s="146" t="s">
        <v>199</v>
      </c>
      <c r="T122" s="149"/>
      <c r="U122" s="160"/>
    </row>
    <row r="123" spans="1:21" s="4" customFormat="1" ht="11.25" customHeight="1">
      <c r="A123" s="152">
        <v>109</v>
      </c>
      <c r="B123" s="162" t="s">
        <v>984</v>
      </c>
      <c r="C123" s="163" t="s">
        <v>145</v>
      </c>
      <c r="D123" s="164" t="s">
        <v>144</v>
      </c>
      <c r="E123" s="165">
        <v>1988</v>
      </c>
      <c r="F123" s="166" t="s">
        <v>23</v>
      </c>
      <c r="G123" s="167">
        <v>12</v>
      </c>
      <c r="H123" s="167">
        <v>1</v>
      </c>
      <c r="I123" s="168">
        <v>6342.3</v>
      </c>
      <c r="J123" s="168">
        <v>5645.3</v>
      </c>
      <c r="K123" s="167">
        <v>173</v>
      </c>
      <c r="L123" s="159">
        <f>'Приложение 2'!G125</f>
        <v>4565859.29</v>
      </c>
      <c r="M123" s="148">
        <v>0</v>
      </c>
      <c r="N123" s="148">
        <v>0</v>
      </c>
      <c r="O123" s="148">
        <v>0</v>
      </c>
      <c r="P123" s="148">
        <f>L123</f>
        <v>4565859.29</v>
      </c>
      <c r="Q123" s="148">
        <v>0</v>
      </c>
      <c r="R123" s="148">
        <v>0</v>
      </c>
      <c r="S123" s="146" t="s">
        <v>199</v>
      </c>
      <c r="T123" s="149"/>
      <c r="U123" s="160"/>
    </row>
    <row r="124" spans="1:21" s="4" customFormat="1" ht="11.25" customHeight="1">
      <c r="A124" s="152">
        <v>110</v>
      </c>
      <c r="B124" s="162" t="s">
        <v>496</v>
      </c>
      <c r="C124" s="163" t="s">
        <v>145</v>
      </c>
      <c r="D124" s="164" t="s">
        <v>144</v>
      </c>
      <c r="E124" s="165">
        <v>1986</v>
      </c>
      <c r="F124" s="166" t="s">
        <v>23</v>
      </c>
      <c r="G124" s="167">
        <v>9</v>
      </c>
      <c r="H124" s="167">
        <v>3</v>
      </c>
      <c r="I124" s="168">
        <v>6815.8</v>
      </c>
      <c r="J124" s="168">
        <v>5920.1</v>
      </c>
      <c r="K124" s="167">
        <v>287</v>
      </c>
      <c r="L124" s="159">
        <f>'Приложение 2'!G126</f>
        <v>6848788.9299999997</v>
      </c>
      <c r="M124" s="148">
        <v>0</v>
      </c>
      <c r="N124" s="148">
        <v>0</v>
      </c>
      <c r="O124" s="148">
        <v>0</v>
      </c>
      <c r="P124" s="148">
        <f t="shared" ref="P124:P125" si="6">L124</f>
        <v>6848788.9299999997</v>
      </c>
      <c r="Q124" s="148">
        <v>0</v>
      </c>
      <c r="R124" s="148">
        <v>0</v>
      </c>
      <c r="S124" s="146" t="s">
        <v>199</v>
      </c>
      <c r="T124" s="149"/>
      <c r="U124" s="160"/>
    </row>
    <row r="125" spans="1:21" s="4" customFormat="1" ht="11.25" customHeight="1">
      <c r="A125" s="152">
        <v>111</v>
      </c>
      <c r="B125" s="162" t="s">
        <v>985</v>
      </c>
      <c r="C125" s="163" t="s">
        <v>145</v>
      </c>
      <c r="D125" s="164" t="s">
        <v>144</v>
      </c>
      <c r="E125" s="165">
        <v>1990</v>
      </c>
      <c r="F125" s="166" t="s">
        <v>23</v>
      </c>
      <c r="G125" s="167">
        <v>9</v>
      </c>
      <c r="H125" s="167">
        <v>5</v>
      </c>
      <c r="I125" s="168">
        <v>11371.95</v>
      </c>
      <c r="J125" s="168">
        <v>10134.450000000001</v>
      </c>
      <c r="K125" s="167">
        <v>451</v>
      </c>
      <c r="L125" s="159">
        <f>'Приложение 2'!G127</f>
        <v>11414648.220000001</v>
      </c>
      <c r="M125" s="148">
        <v>0</v>
      </c>
      <c r="N125" s="148">
        <v>0</v>
      </c>
      <c r="O125" s="148">
        <v>0</v>
      </c>
      <c r="P125" s="148">
        <f t="shared" si="6"/>
        <v>11414648.220000001</v>
      </c>
      <c r="Q125" s="148">
        <v>0</v>
      </c>
      <c r="R125" s="148">
        <v>0</v>
      </c>
      <c r="S125" s="146" t="s">
        <v>199</v>
      </c>
      <c r="T125" s="149"/>
      <c r="U125" s="160"/>
    </row>
    <row r="126" spans="1:21" s="4" customFormat="1" ht="11.25" customHeight="1">
      <c r="A126" s="152">
        <v>112</v>
      </c>
      <c r="B126" s="162" t="s">
        <v>986</v>
      </c>
      <c r="C126" s="163" t="s">
        <v>145</v>
      </c>
      <c r="D126" s="164" t="s">
        <v>144</v>
      </c>
      <c r="E126" s="165">
        <v>1984</v>
      </c>
      <c r="F126" s="166" t="s">
        <v>24</v>
      </c>
      <c r="G126" s="167">
        <v>12</v>
      </c>
      <c r="H126" s="167">
        <v>5</v>
      </c>
      <c r="I126" s="168">
        <v>18512.900000000001</v>
      </c>
      <c r="J126" s="168">
        <v>15559.3</v>
      </c>
      <c r="K126" s="167">
        <v>656</v>
      </c>
      <c r="L126" s="159">
        <f>'Приложение 2'!G128</f>
        <v>22829296.440000001</v>
      </c>
      <c r="M126" s="148">
        <v>0</v>
      </c>
      <c r="N126" s="148">
        <v>0</v>
      </c>
      <c r="O126" s="148">
        <v>0</v>
      </c>
      <c r="P126" s="148">
        <f>L126</f>
        <v>22829296.440000001</v>
      </c>
      <c r="Q126" s="148">
        <v>0</v>
      </c>
      <c r="R126" s="148">
        <v>0</v>
      </c>
      <c r="S126" s="146" t="s">
        <v>199</v>
      </c>
      <c r="T126" s="149"/>
      <c r="U126" s="160"/>
    </row>
    <row r="127" spans="1:21" s="4" customFormat="1" ht="11.25" customHeight="1">
      <c r="A127" s="152">
        <v>113</v>
      </c>
      <c r="B127" s="170" t="s">
        <v>988</v>
      </c>
      <c r="C127" s="163" t="s">
        <v>145</v>
      </c>
      <c r="D127" s="164" t="s">
        <v>144</v>
      </c>
      <c r="E127" s="165">
        <v>1959</v>
      </c>
      <c r="F127" s="166" t="s">
        <v>23</v>
      </c>
      <c r="G127" s="167">
        <v>3</v>
      </c>
      <c r="H127" s="167">
        <v>3</v>
      </c>
      <c r="I127" s="168">
        <v>1756.09</v>
      </c>
      <c r="J127" s="168">
        <v>1544.09</v>
      </c>
      <c r="K127" s="167">
        <v>28</v>
      </c>
      <c r="L127" s="159">
        <f>'Приложение 2'!G129</f>
        <v>5056308.45</v>
      </c>
      <c r="M127" s="148">
        <v>0</v>
      </c>
      <c r="N127" s="148">
        <v>0</v>
      </c>
      <c r="O127" s="148">
        <v>0</v>
      </c>
      <c r="P127" s="148">
        <f>L127</f>
        <v>5056308.45</v>
      </c>
      <c r="Q127" s="148">
        <v>0</v>
      </c>
      <c r="R127" s="148">
        <v>0</v>
      </c>
      <c r="S127" s="146" t="s">
        <v>199</v>
      </c>
      <c r="T127" s="149"/>
      <c r="U127" s="160"/>
    </row>
    <row r="128" spans="1:21" s="4" customFormat="1" ht="11.25" customHeight="1">
      <c r="A128" s="152">
        <v>114</v>
      </c>
      <c r="B128" s="170" t="s">
        <v>1006</v>
      </c>
      <c r="C128" s="163" t="s">
        <v>145</v>
      </c>
      <c r="D128" s="164" t="s">
        <v>144</v>
      </c>
      <c r="E128" s="165">
        <v>1989</v>
      </c>
      <c r="F128" s="166" t="s">
        <v>23</v>
      </c>
      <c r="G128" s="167">
        <v>9</v>
      </c>
      <c r="H128" s="167">
        <v>1</v>
      </c>
      <c r="I128" s="168">
        <v>3657</v>
      </c>
      <c r="J128" s="168">
        <v>3202</v>
      </c>
      <c r="K128" s="167">
        <v>168</v>
      </c>
      <c r="L128" s="159">
        <f>'Приложение 2'!G130</f>
        <v>2072457.5</v>
      </c>
      <c r="M128" s="148">
        <v>0</v>
      </c>
      <c r="N128" s="148">
        <v>0</v>
      </c>
      <c r="O128" s="148">
        <v>0</v>
      </c>
      <c r="P128" s="148">
        <f>L128</f>
        <v>2072457.5</v>
      </c>
      <c r="Q128" s="148">
        <v>0</v>
      </c>
      <c r="R128" s="148">
        <v>0</v>
      </c>
      <c r="S128" s="146" t="s">
        <v>199</v>
      </c>
      <c r="T128" s="149"/>
      <c r="U128" s="160"/>
    </row>
    <row r="129" spans="1:21" s="4" customFormat="1" ht="11.25" customHeight="1">
      <c r="A129" s="152">
        <v>115</v>
      </c>
      <c r="B129" s="170" t="s">
        <v>994</v>
      </c>
      <c r="C129" s="163" t="s">
        <v>145</v>
      </c>
      <c r="D129" s="164" t="s">
        <v>144</v>
      </c>
      <c r="E129" s="165">
        <v>1989</v>
      </c>
      <c r="F129" s="166" t="s">
        <v>23</v>
      </c>
      <c r="G129" s="167">
        <v>9</v>
      </c>
      <c r="H129" s="167">
        <v>3</v>
      </c>
      <c r="I129" s="168">
        <v>8718.9</v>
      </c>
      <c r="J129" s="168">
        <v>5517</v>
      </c>
      <c r="K129" s="167">
        <v>263</v>
      </c>
      <c r="L129" s="159">
        <f>'Приложение 2'!G131</f>
        <v>6848788.9299999997</v>
      </c>
      <c r="M129" s="148">
        <v>0</v>
      </c>
      <c r="N129" s="148">
        <v>0</v>
      </c>
      <c r="O129" s="148">
        <v>0</v>
      </c>
      <c r="P129" s="148">
        <f t="shared" ref="P129:P130" si="7">L129</f>
        <v>6848788.9299999997</v>
      </c>
      <c r="Q129" s="148">
        <v>0</v>
      </c>
      <c r="R129" s="148">
        <v>0</v>
      </c>
      <c r="S129" s="146" t="s">
        <v>199</v>
      </c>
      <c r="T129" s="149"/>
      <c r="U129" s="160"/>
    </row>
    <row r="130" spans="1:21" s="4" customFormat="1" ht="11.25" customHeight="1">
      <c r="A130" s="152">
        <v>116</v>
      </c>
      <c r="B130" s="170" t="s">
        <v>995</v>
      </c>
      <c r="C130" s="163" t="s">
        <v>145</v>
      </c>
      <c r="D130" s="164" t="s">
        <v>144</v>
      </c>
      <c r="E130" s="165">
        <v>1995</v>
      </c>
      <c r="F130" s="166" t="s">
        <v>24</v>
      </c>
      <c r="G130" s="167">
        <v>10</v>
      </c>
      <c r="H130" s="167">
        <v>3</v>
      </c>
      <c r="I130" s="168">
        <v>7202.1</v>
      </c>
      <c r="J130" s="168">
        <v>6527.1</v>
      </c>
      <c r="K130" s="167">
        <v>26</v>
      </c>
      <c r="L130" s="159">
        <f>'Приложение 2'!G132</f>
        <v>6848788.9299999997</v>
      </c>
      <c r="M130" s="148">
        <v>0</v>
      </c>
      <c r="N130" s="148">
        <v>0</v>
      </c>
      <c r="O130" s="148">
        <v>0</v>
      </c>
      <c r="P130" s="148">
        <f t="shared" si="7"/>
        <v>6848788.9299999997</v>
      </c>
      <c r="Q130" s="148">
        <v>0</v>
      </c>
      <c r="R130" s="148">
        <v>0</v>
      </c>
      <c r="S130" s="146" t="s">
        <v>199</v>
      </c>
      <c r="T130" s="149"/>
      <c r="U130" s="160"/>
    </row>
    <row r="131" spans="1:21" s="4" customFormat="1" ht="11.25" customHeight="1">
      <c r="A131" s="152">
        <v>117</v>
      </c>
      <c r="B131" s="170" t="s">
        <v>1000</v>
      </c>
      <c r="C131" s="163" t="s">
        <v>145</v>
      </c>
      <c r="D131" s="164" t="s">
        <v>144</v>
      </c>
      <c r="E131" s="165">
        <v>1987</v>
      </c>
      <c r="F131" s="166" t="s">
        <v>24</v>
      </c>
      <c r="G131" s="167">
        <v>5</v>
      </c>
      <c r="H131" s="167">
        <v>6</v>
      </c>
      <c r="I131" s="168">
        <v>4788.7</v>
      </c>
      <c r="J131" s="168">
        <v>4311.7</v>
      </c>
      <c r="K131" s="167">
        <v>190</v>
      </c>
      <c r="L131" s="159">
        <f>'Приложение 2'!G133</f>
        <v>4870583.8099999996</v>
      </c>
      <c r="M131" s="148">
        <v>0</v>
      </c>
      <c r="N131" s="148">
        <v>0</v>
      </c>
      <c r="O131" s="148">
        <v>0</v>
      </c>
      <c r="P131" s="148">
        <f t="shared" ref="P131" si="8">L131</f>
        <v>4870583.8099999996</v>
      </c>
      <c r="Q131" s="148">
        <v>0</v>
      </c>
      <c r="R131" s="148">
        <v>0</v>
      </c>
      <c r="S131" s="146" t="s">
        <v>199</v>
      </c>
      <c r="T131" s="149"/>
      <c r="U131" s="160"/>
    </row>
    <row r="132" spans="1:21" s="4" customFormat="1" ht="9.75" customHeight="1">
      <c r="A132" s="152">
        <v>118</v>
      </c>
      <c r="B132" s="170" t="s">
        <v>1008</v>
      </c>
      <c r="C132" s="163" t="s">
        <v>145</v>
      </c>
      <c r="D132" s="164" t="s">
        <v>144</v>
      </c>
      <c r="E132" s="165">
        <v>1986</v>
      </c>
      <c r="F132" s="166" t="s">
        <v>24</v>
      </c>
      <c r="G132" s="167">
        <v>5</v>
      </c>
      <c r="H132" s="167">
        <v>6</v>
      </c>
      <c r="I132" s="168">
        <v>4876.3999999999996</v>
      </c>
      <c r="J132" s="168">
        <v>4335.2</v>
      </c>
      <c r="K132" s="167">
        <v>218</v>
      </c>
      <c r="L132" s="159">
        <f>'Приложение 2'!G134</f>
        <v>9704590.1899999995</v>
      </c>
      <c r="M132" s="148">
        <v>0</v>
      </c>
      <c r="N132" s="148">
        <v>0</v>
      </c>
      <c r="O132" s="148">
        <v>0</v>
      </c>
      <c r="P132" s="148">
        <f t="shared" ref="P132:P135" si="9">L132</f>
        <v>9704590.1899999995</v>
      </c>
      <c r="Q132" s="148">
        <v>0</v>
      </c>
      <c r="R132" s="148">
        <v>0</v>
      </c>
      <c r="S132" s="146" t="s">
        <v>199</v>
      </c>
      <c r="T132" s="149"/>
      <c r="U132" s="160"/>
    </row>
    <row r="133" spans="1:21" s="4" customFormat="1" ht="11.25" customHeight="1">
      <c r="A133" s="152">
        <v>119</v>
      </c>
      <c r="B133" s="170" t="s">
        <v>1009</v>
      </c>
      <c r="C133" s="163" t="s">
        <v>145</v>
      </c>
      <c r="D133" s="164" t="s">
        <v>144</v>
      </c>
      <c r="E133" s="165">
        <v>1986</v>
      </c>
      <c r="F133" s="166" t="s">
        <v>24</v>
      </c>
      <c r="G133" s="167">
        <v>9</v>
      </c>
      <c r="H133" s="167">
        <v>4</v>
      </c>
      <c r="I133" s="168">
        <v>9594.7999999999993</v>
      </c>
      <c r="J133" s="168">
        <v>7746.7</v>
      </c>
      <c r="K133" s="167">
        <v>313</v>
      </c>
      <c r="L133" s="159">
        <f>'Приложение 2'!G135</f>
        <v>5339853.74</v>
      </c>
      <c r="M133" s="148">
        <v>0</v>
      </c>
      <c r="N133" s="148">
        <v>0</v>
      </c>
      <c r="O133" s="148">
        <v>0</v>
      </c>
      <c r="P133" s="148">
        <f t="shared" si="9"/>
        <v>5339853.74</v>
      </c>
      <c r="Q133" s="148">
        <v>0</v>
      </c>
      <c r="R133" s="148">
        <v>0</v>
      </c>
      <c r="S133" s="146" t="s">
        <v>199</v>
      </c>
      <c r="T133" s="149"/>
      <c r="U133" s="160"/>
    </row>
    <row r="134" spans="1:21" s="4" customFormat="1" ht="9.75" customHeight="1">
      <c r="A134" s="152">
        <v>120</v>
      </c>
      <c r="B134" s="162" t="s">
        <v>1015</v>
      </c>
      <c r="C134" s="163" t="s">
        <v>145</v>
      </c>
      <c r="D134" s="164" t="s">
        <v>143</v>
      </c>
      <c r="E134" s="165">
        <v>1981</v>
      </c>
      <c r="F134" s="166" t="s">
        <v>23</v>
      </c>
      <c r="G134" s="167">
        <v>9</v>
      </c>
      <c r="H134" s="167">
        <v>3</v>
      </c>
      <c r="I134" s="168">
        <v>6705.9</v>
      </c>
      <c r="J134" s="168">
        <v>5511.9</v>
      </c>
      <c r="K134" s="171">
        <v>212</v>
      </c>
      <c r="L134" s="159">
        <f>'Приложение 2'!G136</f>
        <v>6597486.9699999997</v>
      </c>
      <c r="M134" s="148">
        <v>0</v>
      </c>
      <c r="N134" s="148">
        <v>0</v>
      </c>
      <c r="O134" s="148">
        <v>0</v>
      </c>
      <c r="P134" s="148">
        <f t="shared" si="9"/>
        <v>6597486.9699999997</v>
      </c>
      <c r="Q134" s="148">
        <v>0</v>
      </c>
      <c r="R134" s="148">
        <v>0</v>
      </c>
      <c r="S134" s="146" t="s">
        <v>199</v>
      </c>
      <c r="T134" s="172"/>
      <c r="U134" s="160"/>
    </row>
    <row r="135" spans="1:21" s="4" customFormat="1" ht="9.75" customHeight="1">
      <c r="A135" s="152">
        <v>121</v>
      </c>
      <c r="B135" s="162" t="s">
        <v>1016</v>
      </c>
      <c r="C135" s="163" t="s">
        <v>145</v>
      </c>
      <c r="D135" s="164" t="s">
        <v>144</v>
      </c>
      <c r="E135" s="165">
        <v>1988</v>
      </c>
      <c r="F135" s="166" t="s">
        <v>24</v>
      </c>
      <c r="G135" s="167">
        <v>5</v>
      </c>
      <c r="H135" s="167">
        <v>4</v>
      </c>
      <c r="I135" s="168">
        <v>3104.7</v>
      </c>
      <c r="J135" s="168">
        <v>2856.7</v>
      </c>
      <c r="K135" s="171">
        <v>130</v>
      </c>
      <c r="L135" s="159">
        <f>'Приложение 2'!G137</f>
        <v>3243798.35</v>
      </c>
      <c r="M135" s="148">
        <v>0</v>
      </c>
      <c r="N135" s="148">
        <v>0</v>
      </c>
      <c r="O135" s="148">
        <v>0</v>
      </c>
      <c r="P135" s="148">
        <f t="shared" si="9"/>
        <v>3243798.35</v>
      </c>
      <c r="Q135" s="148">
        <v>0</v>
      </c>
      <c r="R135" s="148">
        <v>0</v>
      </c>
      <c r="S135" s="146" t="s">
        <v>199</v>
      </c>
      <c r="T135" s="172"/>
      <c r="U135" s="160"/>
    </row>
    <row r="136" spans="1:21" s="4" customFormat="1" ht="24.75" customHeight="1">
      <c r="A136" s="173" t="s">
        <v>34</v>
      </c>
      <c r="B136" s="173"/>
      <c r="C136" s="146"/>
      <c r="D136" s="152" t="s">
        <v>66</v>
      </c>
      <c r="E136" s="152" t="s">
        <v>66</v>
      </c>
      <c r="F136" s="152" t="s">
        <v>66</v>
      </c>
      <c r="G136" s="152" t="s">
        <v>66</v>
      </c>
      <c r="H136" s="152" t="s">
        <v>66</v>
      </c>
      <c r="I136" s="168">
        <f>SUM(I15:I135)</f>
        <v>550033.71000000008</v>
      </c>
      <c r="J136" s="168">
        <f>SUM(J15:J135)</f>
        <v>476970.21000000008</v>
      </c>
      <c r="K136" s="171">
        <f>SUM(K15:K135)</f>
        <v>21925</v>
      </c>
      <c r="L136" s="168">
        <f>SUM(L15:L135)</f>
        <v>623823871.47000015</v>
      </c>
      <c r="M136" s="168">
        <f t="shared" ref="M136:R136" si="10">SUM(M15:M135)</f>
        <v>0</v>
      </c>
      <c r="N136" s="168">
        <f t="shared" si="10"/>
        <v>0</v>
      </c>
      <c r="O136" s="168">
        <f t="shared" si="10"/>
        <v>0</v>
      </c>
      <c r="P136" s="168">
        <f t="shared" si="10"/>
        <v>623823871.47000015</v>
      </c>
      <c r="Q136" s="168">
        <f t="shared" si="10"/>
        <v>0</v>
      </c>
      <c r="R136" s="168">
        <f t="shared" si="10"/>
        <v>0</v>
      </c>
      <c r="S136" s="148"/>
      <c r="T136" s="151"/>
      <c r="U136" s="151"/>
    </row>
    <row r="137" spans="1:21" s="4" customFormat="1" ht="9" customHeight="1">
      <c r="A137" s="150" t="s">
        <v>37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49"/>
      <c r="U137" s="160"/>
    </row>
    <row r="138" spans="1:21" s="4" customFormat="1" ht="9" customHeight="1">
      <c r="A138" s="152">
        <v>122</v>
      </c>
      <c r="B138" s="174" t="s">
        <v>200</v>
      </c>
      <c r="C138" s="175" t="s">
        <v>145</v>
      </c>
      <c r="D138" s="164" t="s">
        <v>144</v>
      </c>
      <c r="E138" s="176">
        <v>1965</v>
      </c>
      <c r="F138" s="157" t="s">
        <v>23</v>
      </c>
      <c r="G138" s="158">
        <v>5</v>
      </c>
      <c r="H138" s="158">
        <v>4</v>
      </c>
      <c r="I138" s="177">
        <v>3495.8</v>
      </c>
      <c r="J138" s="177">
        <v>3247.8</v>
      </c>
      <c r="K138" s="178">
        <v>159</v>
      </c>
      <c r="L138" s="159">
        <f>'Приложение 2'!G140</f>
        <v>4092677.86</v>
      </c>
      <c r="M138" s="148">
        <v>0</v>
      </c>
      <c r="N138" s="148">
        <v>0</v>
      </c>
      <c r="O138" s="148">
        <v>0</v>
      </c>
      <c r="P138" s="148">
        <f t="shared" ref="P138:P145" si="11">L138</f>
        <v>4092677.86</v>
      </c>
      <c r="Q138" s="148">
        <v>0</v>
      </c>
      <c r="R138" s="148">
        <v>0</v>
      </c>
      <c r="S138" s="146" t="s">
        <v>199</v>
      </c>
      <c r="T138" s="149"/>
      <c r="U138" s="160"/>
    </row>
    <row r="139" spans="1:21" s="4" customFormat="1" ht="9" customHeight="1">
      <c r="A139" s="152">
        <v>123</v>
      </c>
      <c r="B139" s="179" t="s">
        <v>652</v>
      </c>
      <c r="C139" s="163" t="s">
        <v>145</v>
      </c>
      <c r="D139" s="164" t="s">
        <v>144</v>
      </c>
      <c r="E139" s="180">
        <v>1985</v>
      </c>
      <c r="F139" s="181" t="s">
        <v>23</v>
      </c>
      <c r="G139" s="182">
        <v>4</v>
      </c>
      <c r="H139" s="182">
        <v>1</v>
      </c>
      <c r="I139" s="183">
        <v>1621.99</v>
      </c>
      <c r="J139" s="183">
        <v>1054.9000000000001</v>
      </c>
      <c r="K139" s="182">
        <v>71</v>
      </c>
      <c r="L139" s="159">
        <f>'Приложение 2'!G141</f>
        <v>1618235.06</v>
      </c>
      <c r="M139" s="148">
        <v>0</v>
      </c>
      <c r="N139" s="148">
        <v>0</v>
      </c>
      <c r="O139" s="148">
        <v>0</v>
      </c>
      <c r="P139" s="148">
        <f t="shared" si="11"/>
        <v>1618235.06</v>
      </c>
      <c r="Q139" s="148">
        <v>0</v>
      </c>
      <c r="R139" s="148">
        <v>0</v>
      </c>
      <c r="S139" s="146" t="s">
        <v>199</v>
      </c>
      <c r="T139" s="149"/>
      <c r="U139" s="160"/>
    </row>
    <row r="140" spans="1:21" s="4" customFormat="1" ht="9" customHeight="1">
      <c r="A140" s="152">
        <v>124</v>
      </c>
      <c r="B140" s="179" t="s">
        <v>658</v>
      </c>
      <c r="C140" s="163" t="s">
        <v>145</v>
      </c>
      <c r="D140" s="164" t="s">
        <v>144</v>
      </c>
      <c r="E140" s="180">
        <v>1978</v>
      </c>
      <c r="F140" s="181" t="s">
        <v>23</v>
      </c>
      <c r="G140" s="182">
        <v>5</v>
      </c>
      <c r="H140" s="182">
        <v>4</v>
      </c>
      <c r="I140" s="183">
        <v>3093.9</v>
      </c>
      <c r="J140" s="183">
        <v>2750.1</v>
      </c>
      <c r="K140" s="182">
        <v>128</v>
      </c>
      <c r="L140" s="159">
        <f>'Приложение 2'!G142</f>
        <v>4139858.9</v>
      </c>
      <c r="M140" s="148">
        <v>0</v>
      </c>
      <c r="N140" s="148">
        <v>0</v>
      </c>
      <c r="O140" s="148">
        <v>0</v>
      </c>
      <c r="P140" s="148">
        <f t="shared" si="11"/>
        <v>4139858.9</v>
      </c>
      <c r="Q140" s="148">
        <v>0</v>
      </c>
      <c r="R140" s="148">
        <v>0</v>
      </c>
      <c r="S140" s="146" t="s">
        <v>199</v>
      </c>
      <c r="T140" s="149"/>
      <c r="U140" s="160"/>
    </row>
    <row r="141" spans="1:21" s="4" customFormat="1" ht="9" customHeight="1">
      <c r="A141" s="152">
        <v>125</v>
      </c>
      <c r="B141" s="179" t="s">
        <v>659</v>
      </c>
      <c r="C141" s="163" t="s">
        <v>145</v>
      </c>
      <c r="D141" s="164" t="s">
        <v>144</v>
      </c>
      <c r="E141" s="180">
        <v>1970</v>
      </c>
      <c r="F141" s="181" t="s">
        <v>24</v>
      </c>
      <c r="G141" s="182">
        <v>5</v>
      </c>
      <c r="H141" s="182">
        <v>4</v>
      </c>
      <c r="I141" s="183">
        <v>4270.3</v>
      </c>
      <c r="J141" s="183">
        <v>3854.6</v>
      </c>
      <c r="K141" s="182">
        <v>178</v>
      </c>
      <c r="L141" s="159">
        <f>'Приложение 2'!G143</f>
        <v>4412771.51</v>
      </c>
      <c r="M141" s="148">
        <v>0</v>
      </c>
      <c r="N141" s="148">
        <v>0</v>
      </c>
      <c r="O141" s="148">
        <v>0</v>
      </c>
      <c r="P141" s="148">
        <f t="shared" si="11"/>
        <v>4412771.51</v>
      </c>
      <c r="Q141" s="148">
        <v>0</v>
      </c>
      <c r="R141" s="148">
        <v>0</v>
      </c>
      <c r="S141" s="146" t="s">
        <v>199</v>
      </c>
      <c r="T141" s="149"/>
      <c r="U141" s="160"/>
    </row>
    <row r="142" spans="1:21" s="4" customFormat="1" ht="9" customHeight="1">
      <c r="A142" s="152">
        <v>126</v>
      </c>
      <c r="B142" s="179" t="s">
        <v>660</v>
      </c>
      <c r="C142" s="163" t="s">
        <v>145</v>
      </c>
      <c r="D142" s="164" t="s">
        <v>144</v>
      </c>
      <c r="E142" s="180">
        <v>1972</v>
      </c>
      <c r="F142" s="181" t="s">
        <v>23</v>
      </c>
      <c r="G142" s="182">
        <v>5</v>
      </c>
      <c r="H142" s="182">
        <v>6</v>
      </c>
      <c r="I142" s="183">
        <v>5870.9</v>
      </c>
      <c r="J142" s="183">
        <v>5501.1</v>
      </c>
      <c r="K142" s="182">
        <v>162</v>
      </c>
      <c r="L142" s="159">
        <f>'Приложение 2'!G144</f>
        <v>7024434.7000000002</v>
      </c>
      <c r="M142" s="148">
        <v>0</v>
      </c>
      <c r="N142" s="148">
        <v>0</v>
      </c>
      <c r="O142" s="148">
        <v>0</v>
      </c>
      <c r="P142" s="148">
        <f t="shared" si="11"/>
        <v>7024434.7000000002</v>
      </c>
      <c r="Q142" s="148">
        <v>0</v>
      </c>
      <c r="R142" s="148">
        <v>0</v>
      </c>
      <c r="S142" s="146" t="s">
        <v>199</v>
      </c>
      <c r="T142" s="149"/>
      <c r="U142" s="160"/>
    </row>
    <row r="143" spans="1:21" s="4" customFormat="1" ht="9" customHeight="1">
      <c r="A143" s="152">
        <v>127</v>
      </c>
      <c r="B143" s="179" t="s">
        <v>670</v>
      </c>
      <c r="C143" s="163" t="s">
        <v>145</v>
      </c>
      <c r="D143" s="164" t="s">
        <v>144</v>
      </c>
      <c r="E143" s="180">
        <v>1970</v>
      </c>
      <c r="F143" s="181" t="s">
        <v>23</v>
      </c>
      <c r="G143" s="182">
        <v>4</v>
      </c>
      <c r="H143" s="182">
        <v>1</v>
      </c>
      <c r="I143" s="183">
        <v>2457.1</v>
      </c>
      <c r="J143" s="183">
        <v>1711.6</v>
      </c>
      <c r="K143" s="182">
        <v>153</v>
      </c>
      <c r="L143" s="159">
        <f>'Приложение 2'!G145</f>
        <v>4186620.79</v>
      </c>
      <c r="M143" s="148">
        <v>0</v>
      </c>
      <c r="N143" s="148">
        <v>0</v>
      </c>
      <c r="O143" s="148">
        <v>0</v>
      </c>
      <c r="P143" s="148">
        <f t="shared" si="11"/>
        <v>4186620.79</v>
      </c>
      <c r="Q143" s="148">
        <v>0</v>
      </c>
      <c r="R143" s="148">
        <v>0</v>
      </c>
      <c r="S143" s="146" t="s">
        <v>199</v>
      </c>
      <c r="T143" s="149"/>
      <c r="U143" s="160"/>
    </row>
    <row r="144" spans="1:21" s="4" customFormat="1" ht="9" customHeight="1">
      <c r="A144" s="152">
        <v>128</v>
      </c>
      <c r="B144" s="179" t="s">
        <v>671</v>
      </c>
      <c r="C144" s="163" t="s">
        <v>145</v>
      </c>
      <c r="D144" s="164" t="s">
        <v>144</v>
      </c>
      <c r="E144" s="180">
        <v>1975</v>
      </c>
      <c r="F144" s="181" t="s">
        <v>23</v>
      </c>
      <c r="G144" s="182">
        <v>5</v>
      </c>
      <c r="H144" s="182">
        <v>1</v>
      </c>
      <c r="I144" s="183">
        <v>3898.6</v>
      </c>
      <c r="J144" s="183">
        <v>2215.3000000000002</v>
      </c>
      <c r="K144" s="182">
        <v>255</v>
      </c>
      <c r="L144" s="159">
        <f>'Приложение 2'!G146</f>
        <v>3429519.94</v>
      </c>
      <c r="M144" s="148">
        <v>0</v>
      </c>
      <c r="N144" s="148">
        <v>0</v>
      </c>
      <c r="O144" s="148">
        <v>0</v>
      </c>
      <c r="P144" s="148">
        <f t="shared" si="11"/>
        <v>3429519.94</v>
      </c>
      <c r="Q144" s="148">
        <v>0</v>
      </c>
      <c r="R144" s="148">
        <v>0</v>
      </c>
      <c r="S144" s="146" t="s">
        <v>199</v>
      </c>
      <c r="T144" s="149"/>
      <c r="U144" s="160"/>
    </row>
    <row r="145" spans="1:22" s="4" customFormat="1" ht="9" customHeight="1">
      <c r="A145" s="152">
        <v>129</v>
      </c>
      <c r="B145" s="179" t="s">
        <v>673</v>
      </c>
      <c r="C145" s="163" t="s">
        <v>145</v>
      </c>
      <c r="D145" s="164" t="s">
        <v>144</v>
      </c>
      <c r="E145" s="180">
        <v>1961</v>
      </c>
      <c r="F145" s="181" t="s">
        <v>23</v>
      </c>
      <c r="G145" s="182">
        <v>3</v>
      </c>
      <c r="H145" s="182">
        <v>3</v>
      </c>
      <c r="I145" s="183">
        <v>1676</v>
      </c>
      <c r="J145" s="183">
        <v>1548.4</v>
      </c>
      <c r="K145" s="182">
        <v>30</v>
      </c>
      <c r="L145" s="159">
        <f>'Приложение 2'!G147</f>
        <v>3323574.92</v>
      </c>
      <c r="M145" s="148">
        <v>0</v>
      </c>
      <c r="N145" s="148">
        <v>0</v>
      </c>
      <c r="O145" s="148">
        <v>0</v>
      </c>
      <c r="P145" s="148">
        <f t="shared" si="11"/>
        <v>3323574.92</v>
      </c>
      <c r="Q145" s="148">
        <v>0</v>
      </c>
      <c r="R145" s="148">
        <v>0</v>
      </c>
      <c r="S145" s="146" t="s">
        <v>199</v>
      </c>
      <c r="T145" s="151"/>
      <c r="U145" s="151"/>
    </row>
    <row r="146" spans="1:22" s="4" customFormat="1" ht="9" customHeight="1">
      <c r="A146" s="152">
        <v>130</v>
      </c>
      <c r="B146" s="179" t="s">
        <v>972</v>
      </c>
      <c r="C146" s="163" t="s">
        <v>145</v>
      </c>
      <c r="D146" s="164" t="s">
        <v>144</v>
      </c>
      <c r="E146" s="180">
        <v>1988</v>
      </c>
      <c r="F146" s="181" t="s">
        <v>23</v>
      </c>
      <c r="G146" s="182">
        <v>9</v>
      </c>
      <c r="H146" s="182">
        <v>1</v>
      </c>
      <c r="I146" s="183">
        <v>3638.9</v>
      </c>
      <c r="J146" s="183">
        <v>3197.6</v>
      </c>
      <c r="K146" s="182">
        <v>187</v>
      </c>
      <c r="L146" s="159">
        <f>'Приложение 2'!G148</f>
        <v>2044284.83</v>
      </c>
      <c r="M146" s="148">
        <v>0</v>
      </c>
      <c r="N146" s="148">
        <v>0</v>
      </c>
      <c r="O146" s="148">
        <v>0</v>
      </c>
      <c r="P146" s="148">
        <f t="shared" ref="P146" si="12">L146</f>
        <v>2044284.83</v>
      </c>
      <c r="Q146" s="148">
        <v>0</v>
      </c>
      <c r="R146" s="148">
        <v>0</v>
      </c>
      <c r="S146" s="146" t="s">
        <v>199</v>
      </c>
      <c r="T146" s="151"/>
      <c r="U146" s="151"/>
    </row>
    <row r="147" spans="1:22" s="4" customFormat="1" ht="9" customHeight="1">
      <c r="A147" s="152">
        <v>131</v>
      </c>
      <c r="B147" s="179" t="s">
        <v>1010</v>
      </c>
      <c r="C147" s="163" t="s">
        <v>145</v>
      </c>
      <c r="D147" s="164" t="s">
        <v>144</v>
      </c>
      <c r="E147" s="180">
        <v>1984</v>
      </c>
      <c r="F147" s="181" t="s">
        <v>23</v>
      </c>
      <c r="G147" s="182">
        <v>9</v>
      </c>
      <c r="H147" s="182">
        <v>1</v>
      </c>
      <c r="I147" s="183">
        <v>3966.4</v>
      </c>
      <c r="J147" s="183">
        <v>3480.5</v>
      </c>
      <c r="K147" s="182">
        <v>148</v>
      </c>
      <c r="L147" s="159">
        <f>'Приложение 2'!G149</f>
        <v>2282929.64</v>
      </c>
      <c r="M147" s="148">
        <v>0</v>
      </c>
      <c r="N147" s="148">
        <v>0</v>
      </c>
      <c r="O147" s="148">
        <v>0</v>
      </c>
      <c r="P147" s="148">
        <f t="shared" ref="P147" si="13">L147</f>
        <v>2282929.64</v>
      </c>
      <c r="Q147" s="148">
        <v>0</v>
      </c>
      <c r="R147" s="148">
        <v>0</v>
      </c>
      <c r="S147" s="146" t="s">
        <v>199</v>
      </c>
      <c r="T147" s="151"/>
      <c r="U147" s="151"/>
    </row>
    <row r="148" spans="1:22" s="4" customFormat="1" ht="24.75" customHeight="1">
      <c r="A148" s="173" t="s">
        <v>38</v>
      </c>
      <c r="B148" s="173"/>
      <c r="C148" s="146"/>
      <c r="D148" s="53"/>
      <c r="E148" s="6" t="s">
        <v>66</v>
      </c>
      <c r="F148" s="6" t="s">
        <v>66</v>
      </c>
      <c r="G148" s="6" t="s">
        <v>66</v>
      </c>
      <c r="H148" s="6" t="s">
        <v>66</v>
      </c>
      <c r="I148" s="147">
        <f>SUM(I138:I147)</f>
        <v>33989.89</v>
      </c>
      <c r="J148" s="147">
        <f>SUM(J138:J147)</f>
        <v>28561.899999999998</v>
      </c>
      <c r="K148" s="33">
        <f>SUM(K138:K147)</f>
        <v>1471</v>
      </c>
      <c r="L148" s="147">
        <f>SUM(L138:L147)</f>
        <v>36554908.149999999</v>
      </c>
      <c r="M148" s="147">
        <f t="shared" ref="M148:R148" si="14">SUM(M138:M147)</f>
        <v>0</v>
      </c>
      <c r="N148" s="147">
        <f t="shared" si="14"/>
        <v>0</v>
      </c>
      <c r="O148" s="147">
        <f t="shared" si="14"/>
        <v>0</v>
      </c>
      <c r="P148" s="147">
        <f t="shared" si="14"/>
        <v>36554908.149999999</v>
      </c>
      <c r="Q148" s="147">
        <f t="shared" si="14"/>
        <v>0</v>
      </c>
      <c r="R148" s="147">
        <f t="shared" si="14"/>
        <v>0</v>
      </c>
      <c r="S148" s="148"/>
      <c r="T148" s="151"/>
      <c r="U148" s="151"/>
    </row>
    <row r="149" spans="1:22" s="4" customFormat="1" ht="9" customHeight="1">
      <c r="A149" s="150" t="s">
        <v>1002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49"/>
      <c r="U149" s="160"/>
    </row>
    <row r="150" spans="1:22" s="4" customFormat="1" ht="9" customHeight="1">
      <c r="A150" s="152">
        <v>132</v>
      </c>
      <c r="B150" s="184" t="s">
        <v>204</v>
      </c>
      <c r="C150" s="185" t="s">
        <v>145</v>
      </c>
      <c r="D150" s="186" t="s">
        <v>144</v>
      </c>
      <c r="E150" s="187">
        <v>1960</v>
      </c>
      <c r="F150" s="157" t="s">
        <v>23</v>
      </c>
      <c r="G150" s="188">
        <v>2</v>
      </c>
      <c r="H150" s="188">
        <v>1</v>
      </c>
      <c r="I150" s="189">
        <v>495.6</v>
      </c>
      <c r="J150" s="189">
        <v>457.3</v>
      </c>
      <c r="K150" s="188">
        <v>22</v>
      </c>
      <c r="L150" s="159">
        <f>'Приложение 2'!G152</f>
        <v>316755.46000000002</v>
      </c>
      <c r="M150" s="190">
        <v>0</v>
      </c>
      <c r="N150" s="191">
        <v>0</v>
      </c>
      <c r="O150" s="148">
        <v>0</v>
      </c>
      <c r="P150" s="148">
        <f t="shared" ref="P150:P155" si="15">L150</f>
        <v>316755.46000000002</v>
      </c>
      <c r="Q150" s="148">
        <v>0</v>
      </c>
      <c r="R150" s="148">
        <v>0</v>
      </c>
      <c r="S150" s="146" t="s">
        <v>199</v>
      </c>
      <c r="T150" s="149"/>
      <c r="U150" s="160"/>
    </row>
    <row r="151" spans="1:22" s="4" customFormat="1" ht="9" customHeight="1">
      <c r="A151" s="152">
        <v>133</v>
      </c>
      <c r="B151" s="184" t="s">
        <v>206</v>
      </c>
      <c r="C151" s="185" t="s">
        <v>145</v>
      </c>
      <c r="D151" s="164" t="s">
        <v>144</v>
      </c>
      <c r="E151" s="187">
        <v>1978</v>
      </c>
      <c r="F151" s="157" t="s">
        <v>23</v>
      </c>
      <c r="G151" s="188">
        <v>2</v>
      </c>
      <c r="H151" s="188">
        <v>3</v>
      </c>
      <c r="I151" s="189">
        <v>935.5</v>
      </c>
      <c r="J151" s="189">
        <v>852.1</v>
      </c>
      <c r="K151" s="188">
        <v>34</v>
      </c>
      <c r="L151" s="159">
        <f>'Приложение 2'!G153</f>
        <v>1099476.53</v>
      </c>
      <c r="M151" s="148">
        <v>0</v>
      </c>
      <c r="N151" s="148">
        <v>0</v>
      </c>
      <c r="O151" s="148">
        <v>0</v>
      </c>
      <c r="P151" s="148">
        <f t="shared" si="15"/>
        <v>1099476.53</v>
      </c>
      <c r="Q151" s="148">
        <v>0</v>
      </c>
      <c r="R151" s="148">
        <v>0</v>
      </c>
      <c r="S151" s="146" t="s">
        <v>199</v>
      </c>
      <c r="T151" s="149"/>
      <c r="U151" s="160"/>
    </row>
    <row r="152" spans="1:22" s="4" customFormat="1" ht="9" customHeight="1">
      <c r="A152" s="152">
        <v>134</v>
      </c>
      <c r="B152" s="184" t="s">
        <v>208</v>
      </c>
      <c r="C152" s="185" t="s">
        <v>145</v>
      </c>
      <c r="D152" s="164" t="s">
        <v>144</v>
      </c>
      <c r="E152" s="187">
        <v>1985</v>
      </c>
      <c r="F152" s="157" t="s">
        <v>23</v>
      </c>
      <c r="G152" s="188">
        <v>5</v>
      </c>
      <c r="H152" s="188">
        <v>5</v>
      </c>
      <c r="I152" s="189">
        <v>3623.5</v>
      </c>
      <c r="J152" s="189">
        <v>3238</v>
      </c>
      <c r="K152" s="188">
        <v>36</v>
      </c>
      <c r="L152" s="159">
        <f>'Приложение 2'!G154</f>
        <v>4158626.05</v>
      </c>
      <c r="M152" s="148">
        <v>0</v>
      </c>
      <c r="N152" s="148">
        <v>0</v>
      </c>
      <c r="O152" s="148">
        <v>0</v>
      </c>
      <c r="P152" s="148">
        <f t="shared" si="15"/>
        <v>4158626.05</v>
      </c>
      <c r="Q152" s="148">
        <v>0</v>
      </c>
      <c r="R152" s="148">
        <v>0</v>
      </c>
      <c r="S152" s="146" t="s">
        <v>199</v>
      </c>
      <c r="T152" s="149"/>
      <c r="U152" s="160"/>
    </row>
    <row r="153" spans="1:22" s="4" customFormat="1" ht="9" customHeight="1">
      <c r="A153" s="152">
        <v>135</v>
      </c>
      <c r="B153" s="184" t="s">
        <v>211</v>
      </c>
      <c r="C153" s="185" t="s">
        <v>145</v>
      </c>
      <c r="D153" s="164" t="s">
        <v>144</v>
      </c>
      <c r="E153" s="187">
        <v>1985</v>
      </c>
      <c r="F153" s="157" t="s">
        <v>23</v>
      </c>
      <c r="G153" s="188">
        <v>3</v>
      </c>
      <c r="H153" s="188">
        <v>1</v>
      </c>
      <c r="I153" s="189">
        <v>1835.3</v>
      </c>
      <c r="J153" s="189">
        <v>1506.1</v>
      </c>
      <c r="K153" s="188">
        <v>55</v>
      </c>
      <c r="L153" s="159">
        <f>'Приложение 2'!G155</f>
        <v>2025684.87</v>
      </c>
      <c r="M153" s="148">
        <v>0</v>
      </c>
      <c r="N153" s="148">
        <v>0</v>
      </c>
      <c r="O153" s="148">
        <v>0</v>
      </c>
      <c r="P153" s="148">
        <f t="shared" si="15"/>
        <v>2025684.87</v>
      </c>
      <c r="Q153" s="148">
        <v>0</v>
      </c>
      <c r="R153" s="148">
        <v>0</v>
      </c>
      <c r="S153" s="146" t="s">
        <v>199</v>
      </c>
      <c r="T153" s="149"/>
      <c r="U153" s="160"/>
    </row>
    <row r="154" spans="1:22" s="4" customFormat="1" ht="9" customHeight="1">
      <c r="A154" s="152">
        <v>136</v>
      </c>
      <c r="B154" s="192" t="s">
        <v>675</v>
      </c>
      <c r="C154" s="154" t="s">
        <v>145</v>
      </c>
      <c r="D154" s="164" t="s">
        <v>144</v>
      </c>
      <c r="E154" s="193">
        <v>1974</v>
      </c>
      <c r="F154" s="194" t="s">
        <v>23</v>
      </c>
      <c r="G154" s="195">
        <v>5</v>
      </c>
      <c r="H154" s="195">
        <v>4</v>
      </c>
      <c r="I154" s="196">
        <v>3532.6</v>
      </c>
      <c r="J154" s="196">
        <v>3251.7</v>
      </c>
      <c r="K154" s="195">
        <v>154</v>
      </c>
      <c r="L154" s="159">
        <f>'Приложение 2'!G156</f>
        <v>4615389.6900000004</v>
      </c>
      <c r="M154" s="148">
        <v>0</v>
      </c>
      <c r="N154" s="148">
        <v>0</v>
      </c>
      <c r="O154" s="148">
        <v>0</v>
      </c>
      <c r="P154" s="148">
        <f t="shared" si="15"/>
        <v>4615389.6900000004</v>
      </c>
      <c r="Q154" s="148">
        <v>0</v>
      </c>
      <c r="R154" s="148">
        <v>0</v>
      </c>
      <c r="S154" s="146" t="s">
        <v>199</v>
      </c>
      <c r="T154" s="149"/>
      <c r="U154" s="160"/>
    </row>
    <row r="155" spans="1:22" s="4" customFormat="1" ht="9" customHeight="1">
      <c r="A155" s="152">
        <v>137</v>
      </c>
      <c r="B155" s="192" t="s">
        <v>676</v>
      </c>
      <c r="C155" s="154" t="s">
        <v>145</v>
      </c>
      <c r="D155" s="164" t="s">
        <v>144</v>
      </c>
      <c r="E155" s="193">
        <v>1984</v>
      </c>
      <c r="F155" s="194" t="s">
        <v>23</v>
      </c>
      <c r="G155" s="195">
        <v>5</v>
      </c>
      <c r="H155" s="195">
        <v>2</v>
      </c>
      <c r="I155" s="196">
        <v>3308.2</v>
      </c>
      <c r="J155" s="196">
        <v>3142.9</v>
      </c>
      <c r="K155" s="195">
        <v>182</v>
      </c>
      <c r="L155" s="159">
        <f>'Приложение 2'!G157</f>
        <v>5714426.8600000003</v>
      </c>
      <c r="M155" s="148">
        <v>0</v>
      </c>
      <c r="N155" s="148">
        <v>0</v>
      </c>
      <c r="O155" s="148">
        <v>0</v>
      </c>
      <c r="P155" s="148">
        <f t="shared" si="15"/>
        <v>5714426.8600000003</v>
      </c>
      <c r="Q155" s="148">
        <v>0</v>
      </c>
      <c r="R155" s="148">
        <v>0</v>
      </c>
      <c r="S155" s="146" t="s">
        <v>199</v>
      </c>
      <c r="T155" s="197"/>
      <c r="U155" s="160"/>
      <c r="V155" s="14"/>
    </row>
    <row r="156" spans="1:22" s="4" customFormat="1" ht="9" customHeight="1">
      <c r="A156" s="152">
        <v>138</v>
      </c>
      <c r="B156" s="198" t="s">
        <v>843</v>
      </c>
      <c r="C156" s="199" t="s">
        <v>145</v>
      </c>
      <c r="D156" s="164" t="s">
        <v>144</v>
      </c>
      <c r="E156" s="200">
        <v>1980</v>
      </c>
      <c r="F156" s="152" t="s">
        <v>23</v>
      </c>
      <c r="G156" s="200">
        <v>2</v>
      </c>
      <c r="H156" s="200">
        <v>3</v>
      </c>
      <c r="I156" s="148">
        <v>957.8</v>
      </c>
      <c r="J156" s="148">
        <v>869.4</v>
      </c>
      <c r="K156" s="200">
        <v>28</v>
      </c>
      <c r="L156" s="159">
        <f>'Приложение 2'!G158</f>
        <v>3051766.61</v>
      </c>
      <c r="M156" s="148">
        <v>0</v>
      </c>
      <c r="N156" s="148">
        <v>0</v>
      </c>
      <c r="O156" s="148">
        <v>0</v>
      </c>
      <c r="P156" s="148">
        <f>L156</f>
        <v>3051766.61</v>
      </c>
      <c r="Q156" s="148">
        <v>0</v>
      </c>
      <c r="R156" s="148">
        <v>0</v>
      </c>
      <c r="S156" s="146" t="s">
        <v>199</v>
      </c>
      <c r="T156" s="149"/>
      <c r="U156" s="160"/>
    </row>
    <row r="157" spans="1:22" s="4" customFormat="1" ht="9" customHeight="1">
      <c r="A157" s="152">
        <v>139</v>
      </c>
      <c r="B157" s="198" t="s">
        <v>1014</v>
      </c>
      <c r="C157" s="199" t="s">
        <v>145</v>
      </c>
      <c r="D157" s="164" t="s">
        <v>144</v>
      </c>
      <c r="E157" s="200">
        <v>1980</v>
      </c>
      <c r="F157" s="152" t="s">
        <v>23</v>
      </c>
      <c r="G157" s="200">
        <v>2</v>
      </c>
      <c r="H157" s="200">
        <v>3</v>
      </c>
      <c r="I157" s="148">
        <v>1098.0999999999999</v>
      </c>
      <c r="J157" s="148">
        <v>957.5</v>
      </c>
      <c r="K157" s="200">
        <v>46</v>
      </c>
      <c r="L157" s="159">
        <f>'[1]Приложение 2'!G157</f>
        <v>3372527.3</v>
      </c>
      <c r="M157" s="148">
        <f>'[1]Приложение 2'!H157</f>
        <v>0</v>
      </c>
      <c r="N157" s="148">
        <f>'[1]Приложение 2'!I157</f>
        <v>0</v>
      </c>
      <c r="O157" s="148">
        <f>'[1]Приложение 2'!J157</f>
        <v>0</v>
      </c>
      <c r="P157" s="148">
        <f>L157</f>
        <v>3372527.3</v>
      </c>
      <c r="Q157" s="148">
        <f>'[1]Приложение 2'!L157</f>
        <v>0</v>
      </c>
      <c r="R157" s="148">
        <f>'[1]Приложение 2'!M157</f>
        <v>0</v>
      </c>
      <c r="S157" s="146" t="s">
        <v>199</v>
      </c>
      <c r="T157" s="149"/>
      <c r="U157" s="160"/>
    </row>
    <row r="158" spans="1:22" s="4" customFormat="1" ht="24" customHeight="1">
      <c r="A158" s="173" t="s">
        <v>1003</v>
      </c>
      <c r="B158" s="173"/>
      <c r="C158" s="146"/>
      <c r="D158" s="53"/>
      <c r="E158" s="6" t="s">
        <v>66</v>
      </c>
      <c r="F158" s="6" t="s">
        <v>66</v>
      </c>
      <c r="G158" s="6" t="s">
        <v>66</v>
      </c>
      <c r="H158" s="6" t="s">
        <v>66</v>
      </c>
      <c r="I158" s="147">
        <f>SUM(I150:I157)</f>
        <v>15786.6</v>
      </c>
      <c r="J158" s="147">
        <f t="shared" ref="J158:R158" si="16">SUM(J150:J157)</f>
        <v>14275</v>
      </c>
      <c r="K158" s="33">
        <f t="shared" si="16"/>
        <v>557</v>
      </c>
      <c r="L158" s="147">
        <f t="shared" si="16"/>
        <v>24354653.370000001</v>
      </c>
      <c r="M158" s="147">
        <f t="shared" si="16"/>
        <v>0</v>
      </c>
      <c r="N158" s="147">
        <f t="shared" si="16"/>
        <v>0</v>
      </c>
      <c r="O158" s="147">
        <f t="shared" si="16"/>
        <v>0</v>
      </c>
      <c r="P158" s="147">
        <f t="shared" si="16"/>
        <v>24354653.370000001</v>
      </c>
      <c r="Q158" s="147">
        <f t="shared" si="16"/>
        <v>0</v>
      </c>
      <c r="R158" s="147">
        <f t="shared" si="16"/>
        <v>0</v>
      </c>
      <c r="S158" s="147"/>
      <c r="T158" s="151"/>
      <c r="U158" s="151"/>
      <c r="V158" s="14"/>
    </row>
    <row r="159" spans="1:22" s="4" customFormat="1" ht="9" customHeight="1">
      <c r="A159" s="150" t="s">
        <v>39</v>
      </c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49"/>
      <c r="U159" s="160"/>
      <c r="V159" s="14"/>
    </row>
    <row r="160" spans="1:22" s="4" customFormat="1" ht="9" customHeight="1">
      <c r="A160" s="152">
        <v>140</v>
      </c>
      <c r="B160" s="201" t="s">
        <v>212</v>
      </c>
      <c r="C160" s="202" t="s">
        <v>145</v>
      </c>
      <c r="D160" s="164" t="s">
        <v>144</v>
      </c>
      <c r="E160" s="203">
        <v>1972</v>
      </c>
      <c r="F160" s="157" t="s">
        <v>23</v>
      </c>
      <c r="G160" s="204">
        <v>3</v>
      </c>
      <c r="H160" s="204">
        <v>2</v>
      </c>
      <c r="I160" s="205">
        <v>598</v>
      </c>
      <c r="J160" s="205">
        <v>448.65</v>
      </c>
      <c r="K160" s="188">
        <v>56</v>
      </c>
      <c r="L160" s="159">
        <f>'Приложение 2'!G162</f>
        <v>1119448.3600000001</v>
      </c>
      <c r="M160" s="148">
        <v>0</v>
      </c>
      <c r="N160" s="148">
        <v>0</v>
      </c>
      <c r="O160" s="148">
        <v>0</v>
      </c>
      <c r="P160" s="148">
        <f>L160</f>
        <v>1119448.3600000001</v>
      </c>
      <c r="Q160" s="148">
        <v>0</v>
      </c>
      <c r="R160" s="148">
        <v>0</v>
      </c>
      <c r="S160" s="146" t="s">
        <v>199</v>
      </c>
      <c r="T160" s="149"/>
      <c r="U160" s="160"/>
      <c r="V160" s="14"/>
    </row>
    <row r="161" spans="1:22" s="4" customFormat="1" ht="9" customHeight="1">
      <c r="A161" s="152">
        <v>141</v>
      </c>
      <c r="B161" s="201" t="s">
        <v>215</v>
      </c>
      <c r="C161" s="202" t="s">
        <v>145</v>
      </c>
      <c r="D161" s="164" t="s">
        <v>144</v>
      </c>
      <c r="E161" s="203">
        <v>1961</v>
      </c>
      <c r="F161" s="157" t="s">
        <v>23</v>
      </c>
      <c r="G161" s="204">
        <v>2</v>
      </c>
      <c r="H161" s="204">
        <v>1</v>
      </c>
      <c r="I161" s="205">
        <v>275.2</v>
      </c>
      <c r="J161" s="205">
        <v>253.8</v>
      </c>
      <c r="K161" s="188">
        <v>8</v>
      </c>
      <c r="L161" s="159">
        <f>'Приложение 2'!G163</f>
        <v>329098.44</v>
      </c>
      <c r="M161" s="148">
        <v>0</v>
      </c>
      <c r="N161" s="148">
        <v>0</v>
      </c>
      <c r="O161" s="148">
        <v>0</v>
      </c>
      <c r="P161" s="148">
        <f t="shared" ref="P161:P162" si="17">L161</f>
        <v>329098.44</v>
      </c>
      <c r="Q161" s="148">
        <v>0</v>
      </c>
      <c r="R161" s="148">
        <v>0</v>
      </c>
      <c r="S161" s="146" t="s">
        <v>199</v>
      </c>
      <c r="T161" s="149"/>
      <c r="U161" s="160"/>
      <c r="V161" s="14"/>
    </row>
    <row r="162" spans="1:22" s="4" customFormat="1" ht="9" customHeight="1">
      <c r="A162" s="152">
        <v>142</v>
      </c>
      <c r="B162" s="201" t="s">
        <v>217</v>
      </c>
      <c r="C162" s="202" t="s">
        <v>145</v>
      </c>
      <c r="D162" s="164" t="s">
        <v>144</v>
      </c>
      <c r="E162" s="203">
        <v>1982</v>
      </c>
      <c r="F162" s="157" t="s">
        <v>23</v>
      </c>
      <c r="G162" s="204">
        <v>5</v>
      </c>
      <c r="H162" s="204">
        <v>4</v>
      </c>
      <c r="I162" s="205">
        <v>3422.3</v>
      </c>
      <c r="J162" s="205">
        <v>2764.1</v>
      </c>
      <c r="K162" s="188">
        <v>114</v>
      </c>
      <c r="L162" s="159">
        <f>'Приложение 2'!G164</f>
        <v>3328963.61</v>
      </c>
      <c r="M162" s="148">
        <v>0</v>
      </c>
      <c r="N162" s="148">
        <v>0</v>
      </c>
      <c r="O162" s="148">
        <v>0</v>
      </c>
      <c r="P162" s="148">
        <f t="shared" si="17"/>
        <v>3328963.61</v>
      </c>
      <c r="Q162" s="148">
        <v>0</v>
      </c>
      <c r="R162" s="148">
        <v>0</v>
      </c>
      <c r="S162" s="146" t="s">
        <v>199</v>
      </c>
      <c r="T162" s="149"/>
      <c r="U162" s="160"/>
      <c r="V162" s="14"/>
    </row>
    <row r="163" spans="1:22" s="4" customFormat="1" ht="24.75" customHeight="1">
      <c r="A163" s="173" t="s">
        <v>73</v>
      </c>
      <c r="B163" s="173"/>
      <c r="C163" s="146"/>
      <c r="D163" s="53"/>
      <c r="E163" s="152" t="s">
        <v>66</v>
      </c>
      <c r="F163" s="152" t="s">
        <v>66</v>
      </c>
      <c r="G163" s="152" t="s">
        <v>66</v>
      </c>
      <c r="H163" s="152" t="s">
        <v>66</v>
      </c>
      <c r="I163" s="148">
        <f t="shared" ref="I163:R163" si="18">SUM(I160:I162)</f>
        <v>4295.5</v>
      </c>
      <c r="J163" s="148">
        <f t="shared" si="18"/>
        <v>3466.55</v>
      </c>
      <c r="K163" s="206">
        <f t="shared" si="18"/>
        <v>178</v>
      </c>
      <c r="L163" s="148">
        <f t="shared" si="18"/>
        <v>4777510.41</v>
      </c>
      <c r="M163" s="148">
        <f t="shared" si="18"/>
        <v>0</v>
      </c>
      <c r="N163" s="148">
        <f t="shared" si="18"/>
        <v>0</v>
      </c>
      <c r="O163" s="148">
        <f t="shared" si="18"/>
        <v>0</v>
      </c>
      <c r="P163" s="148">
        <f t="shared" si="18"/>
        <v>4777510.41</v>
      </c>
      <c r="Q163" s="148">
        <f t="shared" si="18"/>
        <v>0</v>
      </c>
      <c r="R163" s="148">
        <f t="shared" si="18"/>
        <v>0</v>
      </c>
      <c r="S163" s="148"/>
      <c r="T163" s="207"/>
      <c r="U163" s="207"/>
      <c r="V163" s="14"/>
    </row>
    <row r="164" spans="1:22" s="4" customFormat="1" ht="9" customHeight="1">
      <c r="A164" s="208" t="s">
        <v>42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149"/>
      <c r="U164" s="160"/>
      <c r="V164" s="14"/>
    </row>
    <row r="165" spans="1:22" s="4" customFormat="1" ht="9" customHeight="1">
      <c r="A165" s="209">
        <v>143</v>
      </c>
      <c r="B165" s="53" t="s">
        <v>218</v>
      </c>
      <c r="C165" s="146" t="s">
        <v>145</v>
      </c>
      <c r="D165" s="164" t="s">
        <v>144</v>
      </c>
      <c r="E165" s="200">
        <v>1959</v>
      </c>
      <c r="F165" s="157" t="s">
        <v>23</v>
      </c>
      <c r="G165" s="200">
        <v>2</v>
      </c>
      <c r="H165" s="200">
        <v>2</v>
      </c>
      <c r="I165" s="148">
        <v>589.29999999999995</v>
      </c>
      <c r="J165" s="148">
        <v>564.70000000000005</v>
      </c>
      <c r="K165" s="200">
        <v>41</v>
      </c>
      <c r="L165" s="159">
        <f>'Приложение 2'!G167</f>
        <v>2018632.34</v>
      </c>
      <c r="M165" s="148">
        <v>0</v>
      </c>
      <c r="N165" s="148">
        <v>0</v>
      </c>
      <c r="O165" s="148">
        <v>0</v>
      </c>
      <c r="P165" s="148">
        <f>L165</f>
        <v>2018632.34</v>
      </c>
      <c r="Q165" s="148">
        <v>0</v>
      </c>
      <c r="R165" s="148">
        <v>0</v>
      </c>
      <c r="S165" s="146" t="s">
        <v>199</v>
      </c>
      <c r="T165" s="149"/>
      <c r="U165" s="160"/>
      <c r="V165" s="14"/>
    </row>
    <row r="166" spans="1:22" s="4" customFormat="1" ht="9" customHeight="1">
      <c r="A166" s="209">
        <v>144</v>
      </c>
      <c r="B166" s="53" t="s">
        <v>220</v>
      </c>
      <c r="C166" s="146" t="s">
        <v>145</v>
      </c>
      <c r="D166" s="164" t="s">
        <v>144</v>
      </c>
      <c r="E166" s="200">
        <v>1965</v>
      </c>
      <c r="F166" s="157" t="s">
        <v>23</v>
      </c>
      <c r="G166" s="200">
        <v>2</v>
      </c>
      <c r="H166" s="200">
        <v>3</v>
      </c>
      <c r="I166" s="148">
        <v>885.8</v>
      </c>
      <c r="J166" s="148">
        <v>839.1</v>
      </c>
      <c r="K166" s="200">
        <v>39</v>
      </c>
      <c r="L166" s="159">
        <f>'Приложение 2'!G168</f>
        <v>3800209.98</v>
      </c>
      <c r="M166" s="148">
        <v>0</v>
      </c>
      <c r="N166" s="148">
        <v>0</v>
      </c>
      <c r="O166" s="148">
        <v>0</v>
      </c>
      <c r="P166" s="148">
        <f>L166</f>
        <v>3800209.98</v>
      </c>
      <c r="Q166" s="148">
        <v>0</v>
      </c>
      <c r="R166" s="148">
        <v>0</v>
      </c>
      <c r="S166" s="146" t="s">
        <v>199</v>
      </c>
      <c r="T166" s="149"/>
      <c r="U166" s="160"/>
    </row>
    <row r="167" spans="1:22" s="4" customFormat="1" ht="9" customHeight="1">
      <c r="A167" s="209">
        <v>145</v>
      </c>
      <c r="B167" s="53" t="s">
        <v>695</v>
      </c>
      <c r="C167" s="146" t="s">
        <v>145</v>
      </c>
      <c r="D167" s="164" t="s">
        <v>144</v>
      </c>
      <c r="E167" s="200">
        <v>1973</v>
      </c>
      <c r="F167" s="152" t="s">
        <v>24</v>
      </c>
      <c r="G167" s="200">
        <v>5</v>
      </c>
      <c r="H167" s="200">
        <v>6</v>
      </c>
      <c r="I167" s="148">
        <v>5614.4</v>
      </c>
      <c r="J167" s="148">
        <v>4580.5</v>
      </c>
      <c r="K167" s="200">
        <v>214</v>
      </c>
      <c r="L167" s="159">
        <f>'Приложение 2'!G169</f>
        <v>5851561.6799999997</v>
      </c>
      <c r="M167" s="148">
        <v>0</v>
      </c>
      <c r="N167" s="148">
        <v>0</v>
      </c>
      <c r="O167" s="148">
        <v>0</v>
      </c>
      <c r="P167" s="148">
        <f>L167</f>
        <v>5851561.6799999997</v>
      </c>
      <c r="Q167" s="148">
        <v>0</v>
      </c>
      <c r="R167" s="148">
        <v>0</v>
      </c>
      <c r="S167" s="146" t="s">
        <v>199</v>
      </c>
      <c r="T167" s="210"/>
      <c r="U167" s="211"/>
      <c r="V167" s="14"/>
    </row>
    <row r="168" spans="1:22" s="4" customFormat="1" ht="25.5" customHeight="1">
      <c r="A168" s="212" t="s">
        <v>43</v>
      </c>
      <c r="B168" s="212"/>
      <c r="C168" s="213"/>
      <c r="D168" s="214"/>
      <c r="E168" s="152" t="s">
        <v>66</v>
      </c>
      <c r="F168" s="152" t="s">
        <v>66</v>
      </c>
      <c r="G168" s="152" t="s">
        <v>66</v>
      </c>
      <c r="H168" s="152" t="s">
        <v>66</v>
      </c>
      <c r="I168" s="148">
        <f>SUM(I165:I167)</f>
        <v>7089.5</v>
      </c>
      <c r="J168" s="148">
        <f>SUM(J165:J167)</f>
        <v>5984.3</v>
      </c>
      <c r="K168" s="200">
        <f t="shared" ref="K168:R168" si="19">SUM(K165:K167)</f>
        <v>294</v>
      </c>
      <c r="L168" s="148">
        <f t="shared" si="19"/>
        <v>11670404</v>
      </c>
      <c r="M168" s="148">
        <f t="shared" si="19"/>
        <v>0</v>
      </c>
      <c r="N168" s="148">
        <f t="shared" si="19"/>
        <v>0</v>
      </c>
      <c r="O168" s="148">
        <f t="shared" si="19"/>
        <v>0</v>
      </c>
      <c r="P168" s="148">
        <f t="shared" si="19"/>
        <v>11670404</v>
      </c>
      <c r="Q168" s="148">
        <f t="shared" si="19"/>
        <v>0</v>
      </c>
      <c r="R168" s="148">
        <f t="shared" si="19"/>
        <v>0</v>
      </c>
      <c r="S168" s="148"/>
      <c r="T168" s="151"/>
      <c r="U168" s="151"/>
    </row>
    <row r="169" spans="1:22" s="4" customFormat="1" ht="9" customHeight="1">
      <c r="A169" s="150" t="s">
        <v>41</v>
      </c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49"/>
      <c r="U169" s="160"/>
    </row>
    <row r="170" spans="1:22" s="4" customFormat="1" ht="9" customHeight="1">
      <c r="A170" s="152">
        <v>146</v>
      </c>
      <c r="B170" s="215" t="s">
        <v>678</v>
      </c>
      <c r="C170" s="146" t="s">
        <v>145</v>
      </c>
      <c r="D170" s="164" t="s">
        <v>144</v>
      </c>
      <c r="E170" s="200">
        <v>1959</v>
      </c>
      <c r="F170" s="152" t="s">
        <v>23</v>
      </c>
      <c r="G170" s="200">
        <v>3</v>
      </c>
      <c r="H170" s="200">
        <v>4</v>
      </c>
      <c r="I170" s="148">
        <v>2112.4</v>
      </c>
      <c r="J170" s="148">
        <v>1897</v>
      </c>
      <c r="K170" s="200">
        <v>68</v>
      </c>
      <c r="L170" s="159">
        <f>'Приложение 2'!G172</f>
        <v>5087548.4800000004</v>
      </c>
      <c r="M170" s="148">
        <v>0</v>
      </c>
      <c r="N170" s="148">
        <v>0</v>
      </c>
      <c r="O170" s="148">
        <v>0</v>
      </c>
      <c r="P170" s="148">
        <f t="shared" ref="P170:P173" si="20">L170</f>
        <v>5087548.4800000004</v>
      </c>
      <c r="Q170" s="148">
        <v>0</v>
      </c>
      <c r="R170" s="148">
        <v>0</v>
      </c>
      <c r="S170" s="146" t="s">
        <v>199</v>
      </c>
      <c r="T170" s="149"/>
      <c r="U170" s="160"/>
    </row>
    <row r="171" spans="1:22" s="4" customFormat="1" ht="9" customHeight="1">
      <c r="A171" s="152">
        <v>147</v>
      </c>
      <c r="B171" s="215" t="s">
        <v>693</v>
      </c>
      <c r="C171" s="146" t="s">
        <v>145</v>
      </c>
      <c r="D171" s="164" t="s">
        <v>144</v>
      </c>
      <c r="E171" s="200">
        <v>1988</v>
      </c>
      <c r="F171" s="152" t="s">
        <v>23</v>
      </c>
      <c r="G171" s="200">
        <v>5</v>
      </c>
      <c r="H171" s="200">
        <v>8</v>
      </c>
      <c r="I171" s="148">
        <v>5729.18</v>
      </c>
      <c r="J171" s="148">
        <v>4903.4799999999996</v>
      </c>
      <c r="K171" s="200">
        <v>188</v>
      </c>
      <c r="L171" s="159">
        <f>'Приложение 2'!G173</f>
        <v>5880245.9000000004</v>
      </c>
      <c r="M171" s="148">
        <v>0</v>
      </c>
      <c r="N171" s="148">
        <v>0</v>
      </c>
      <c r="O171" s="148">
        <v>0</v>
      </c>
      <c r="P171" s="148">
        <f t="shared" si="20"/>
        <v>5880245.9000000004</v>
      </c>
      <c r="Q171" s="148">
        <v>0</v>
      </c>
      <c r="R171" s="148">
        <v>0</v>
      </c>
      <c r="S171" s="146" t="s">
        <v>199</v>
      </c>
      <c r="T171" s="151"/>
      <c r="U171" s="151"/>
      <c r="V171" s="14"/>
    </row>
    <row r="172" spans="1:22" s="4" customFormat="1" ht="9" customHeight="1">
      <c r="A172" s="152">
        <v>148</v>
      </c>
      <c r="B172" s="215" t="s">
        <v>680</v>
      </c>
      <c r="C172" s="146" t="s">
        <v>145</v>
      </c>
      <c r="D172" s="164" t="s">
        <v>144</v>
      </c>
      <c r="E172" s="200">
        <v>1981</v>
      </c>
      <c r="F172" s="152" t="s">
        <v>23</v>
      </c>
      <c r="G172" s="200">
        <v>5</v>
      </c>
      <c r="H172" s="200">
        <v>6</v>
      </c>
      <c r="I172" s="148">
        <v>4339.1000000000004</v>
      </c>
      <c r="J172" s="148">
        <v>3841.4</v>
      </c>
      <c r="K172" s="200">
        <v>190</v>
      </c>
      <c r="L172" s="159">
        <f>'Приложение 2'!G174</f>
        <v>4763843.6399999997</v>
      </c>
      <c r="M172" s="148">
        <v>0</v>
      </c>
      <c r="N172" s="148">
        <v>0</v>
      </c>
      <c r="O172" s="148">
        <v>0</v>
      </c>
      <c r="P172" s="148">
        <f t="shared" si="20"/>
        <v>4763843.6399999997</v>
      </c>
      <c r="Q172" s="148">
        <v>0</v>
      </c>
      <c r="R172" s="148">
        <v>0</v>
      </c>
      <c r="S172" s="146" t="s">
        <v>199</v>
      </c>
      <c r="T172" s="149"/>
      <c r="U172" s="160"/>
    </row>
    <row r="173" spans="1:22" s="4" customFormat="1" ht="9" customHeight="1">
      <c r="A173" s="152">
        <v>149</v>
      </c>
      <c r="B173" s="215" t="s">
        <v>950</v>
      </c>
      <c r="C173" s="146" t="s">
        <v>145</v>
      </c>
      <c r="D173" s="164" t="s">
        <v>144</v>
      </c>
      <c r="E173" s="200">
        <v>1977</v>
      </c>
      <c r="F173" s="152" t="s">
        <v>23</v>
      </c>
      <c r="G173" s="200">
        <v>5</v>
      </c>
      <c r="H173" s="200">
        <v>4</v>
      </c>
      <c r="I173" s="148">
        <v>3735.1</v>
      </c>
      <c r="J173" s="148">
        <v>3464.3</v>
      </c>
      <c r="K173" s="200">
        <v>117</v>
      </c>
      <c r="L173" s="159">
        <f>'Приложение 2'!G175</f>
        <v>4576026.95</v>
      </c>
      <c r="M173" s="148">
        <v>0</v>
      </c>
      <c r="N173" s="148">
        <v>0</v>
      </c>
      <c r="O173" s="148">
        <v>0</v>
      </c>
      <c r="P173" s="148">
        <f t="shared" si="20"/>
        <v>4576026.95</v>
      </c>
      <c r="Q173" s="148">
        <v>0</v>
      </c>
      <c r="R173" s="148">
        <v>0</v>
      </c>
      <c r="S173" s="146" t="s">
        <v>199</v>
      </c>
      <c r="T173" s="149"/>
      <c r="U173" s="160"/>
    </row>
    <row r="174" spans="1:22" s="4" customFormat="1" ht="24" customHeight="1">
      <c r="A174" s="173" t="s">
        <v>40</v>
      </c>
      <c r="B174" s="173"/>
      <c r="C174" s="146"/>
      <c r="D174" s="53"/>
      <c r="E174" s="152" t="s">
        <v>66</v>
      </c>
      <c r="F174" s="152" t="s">
        <v>66</v>
      </c>
      <c r="G174" s="152" t="s">
        <v>66</v>
      </c>
      <c r="H174" s="152" t="s">
        <v>66</v>
      </c>
      <c r="I174" s="148">
        <f>SUM(I170:I173)</f>
        <v>15915.78</v>
      </c>
      <c r="J174" s="148">
        <f t="shared" ref="J174:R174" si="21">SUM(J170:J173)</f>
        <v>14106.18</v>
      </c>
      <c r="K174" s="206">
        <f t="shared" si="21"/>
        <v>563</v>
      </c>
      <c r="L174" s="148">
        <f>SUM(L170:L173)</f>
        <v>20307664.969999999</v>
      </c>
      <c r="M174" s="148">
        <f t="shared" si="21"/>
        <v>0</v>
      </c>
      <c r="N174" s="148">
        <f t="shared" si="21"/>
        <v>0</v>
      </c>
      <c r="O174" s="148">
        <f t="shared" si="21"/>
        <v>0</v>
      </c>
      <c r="P174" s="148">
        <f>SUM(P170:P173)</f>
        <v>20307664.969999999</v>
      </c>
      <c r="Q174" s="148">
        <f t="shared" si="21"/>
        <v>0</v>
      </c>
      <c r="R174" s="148">
        <f t="shared" si="21"/>
        <v>0</v>
      </c>
      <c r="S174" s="148"/>
      <c r="T174" s="151"/>
      <c r="U174" s="151"/>
      <c r="V174" s="14"/>
    </row>
    <row r="175" spans="1:22" s="4" customFormat="1" ht="9" customHeight="1">
      <c r="A175" s="150" t="s">
        <v>44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49"/>
      <c r="U175" s="160"/>
      <c r="V175" s="14"/>
    </row>
    <row r="176" spans="1:22" s="4" customFormat="1" ht="9" customHeight="1">
      <c r="A176" s="152">
        <v>150</v>
      </c>
      <c r="B176" s="53" t="s">
        <v>699</v>
      </c>
      <c r="C176" s="146" t="s">
        <v>145</v>
      </c>
      <c r="D176" s="164" t="s">
        <v>144</v>
      </c>
      <c r="E176" s="200">
        <v>1977</v>
      </c>
      <c r="F176" s="152" t="s">
        <v>23</v>
      </c>
      <c r="G176" s="200">
        <v>2</v>
      </c>
      <c r="H176" s="200">
        <v>1</v>
      </c>
      <c r="I176" s="148">
        <v>704.43</v>
      </c>
      <c r="J176" s="148">
        <v>606.62</v>
      </c>
      <c r="K176" s="200">
        <v>37</v>
      </c>
      <c r="L176" s="159">
        <f>'Приложение 2'!G178</f>
        <v>2628315.59</v>
      </c>
      <c r="M176" s="148">
        <v>0</v>
      </c>
      <c r="N176" s="148">
        <v>0</v>
      </c>
      <c r="O176" s="148">
        <v>0</v>
      </c>
      <c r="P176" s="148">
        <f>L176</f>
        <v>2628315.59</v>
      </c>
      <c r="Q176" s="148">
        <v>0</v>
      </c>
      <c r="R176" s="148">
        <v>0</v>
      </c>
      <c r="S176" s="146" t="s">
        <v>199</v>
      </c>
      <c r="T176" s="149"/>
      <c r="U176" s="160"/>
      <c r="V176" s="14"/>
    </row>
    <row r="177" spans="1:22" s="4" customFormat="1" ht="9" customHeight="1">
      <c r="A177" s="152">
        <v>151</v>
      </c>
      <c r="B177" s="53" t="s">
        <v>700</v>
      </c>
      <c r="C177" s="146" t="s">
        <v>145</v>
      </c>
      <c r="D177" s="164" t="s">
        <v>144</v>
      </c>
      <c r="E177" s="200">
        <v>1964</v>
      </c>
      <c r="F177" s="152" t="s">
        <v>23</v>
      </c>
      <c r="G177" s="200">
        <v>2</v>
      </c>
      <c r="H177" s="200">
        <v>2</v>
      </c>
      <c r="I177" s="148">
        <v>550.6</v>
      </c>
      <c r="J177" s="148">
        <v>500</v>
      </c>
      <c r="K177" s="200">
        <v>17</v>
      </c>
      <c r="L177" s="159">
        <f>'Приложение 2'!G179</f>
        <v>2094736.9</v>
      </c>
      <c r="M177" s="148">
        <v>0</v>
      </c>
      <c r="N177" s="148">
        <v>0</v>
      </c>
      <c r="O177" s="148">
        <v>0</v>
      </c>
      <c r="P177" s="148">
        <f t="shared" ref="P177:P178" si="22">L177</f>
        <v>2094736.9</v>
      </c>
      <c r="Q177" s="148">
        <v>0</v>
      </c>
      <c r="R177" s="148">
        <v>0</v>
      </c>
      <c r="S177" s="146" t="s">
        <v>199</v>
      </c>
      <c r="T177" s="149"/>
      <c r="U177" s="160"/>
      <c r="V177" s="14"/>
    </row>
    <row r="178" spans="1:22" s="4" customFormat="1" ht="9" customHeight="1">
      <c r="A178" s="152">
        <v>152</v>
      </c>
      <c r="B178" s="53" t="s">
        <v>702</v>
      </c>
      <c r="C178" s="146" t="s">
        <v>145</v>
      </c>
      <c r="D178" s="164" t="s">
        <v>144</v>
      </c>
      <c r="E178" s="200">
        <v>1977</v>
      </c>
      <c r="F178" s="152" t="s">
        <v>23</v>
      </c>
      <c r="G178" s="200">
        <v>2</v>
      </c>
      <c r="H178" s="200">
        <v>3</v>
      </c>
      <c r="I178" s="148">
        <v>969.44</v>
      </c>
      <c r="J178" s="148">
        <v>851.14</v>
      </c>
      <c r="K178" s="200">
        <v>31</v>
      </c>
      <c r="L178" s="159">
        <f>'Приложение 2'!G180</f>
        <v>3671977.73</v>
      </c>
      <c r="M178" s="148">
        <v>0</v>
      </c>
      <c r="N178" s="148">
        <v>0</v>
      </c>
      <c r="O178" s="148">
        <v>0</v>
      </c>
      <c r="P178" s="148">
        <f t="shared" si="22"/>
        <v>3671977.73</v>
      </c>
      <c r="Q178" s="148">
        <v>0</v>
      </c>
      <c r="R178" s="148">
        <v>0</v>
      </c>
      <c r="S178" s="146" t="s">
        <v>199</v>
      </c>
      <c r="T178" s="149"/>
      <c r="U178" s="160"/>
      <c r="V178" s="14"/>
    </row>
    <row r="179" spans="1:22" s="4" customFormat="1" ht="9" customHeight="1">
      <c r="A179" s="152">
        <v>153</v>
      </c>
      <c r="B179" s="53" t="s">
        <v>980</v>
      </c>
      <c r="C179" s="146" t="s">
        <v>145</v>
      </c>
      <c r="D179" s="164" t="s">
        <v>144</v>
      </c>
      <c r="E179" s="200">
        <v>1981</v>
      </c>
      <c r="F179" s="152" t="s">
        <v>23</v>
      </c>
      <c r="G179" s="200">
        <v>2</v>
      </c>
      <c r="H179" s="200">
        <v>3</v>
      </c>
      <c r="I179" s="148">
        <v>954.1</v>
      </c>
      <c r="J179" s="148">
        <v>836.1</v>
      </c>
      <c r="K179" s="200">
        <v>46</v>
      </c>
      <c r="L179" s="159">
        <f>'Приложение 2'!G181</f>
        <v>3868174.91</v>
      </c>
      <c r="M179" s="148">
        <v>0</v>
      </c>
      <c r="N179" s="148">
        <v>0</v>
      </c>
      <c r="O179" s="148">
        <v>0</v>
      </c>
      <c r="P179" s="148">
        <f t="shared" ref="P179:P180" si="23">L179</f>
        <v>3868174.91</v>
      </c>
      <c r="Q179" s="148">
        <v>0</v>
      </c>
      <c r="R179" s="148">
        <v>0</v>
      </c>
      <c r="S179" s="146" t="s">
        <v>199</v>
      </c>
      <c r="T179" s="149"/>
      <c r="U179" s="160"/>
      <c r="V179" s="14"/>
    </row>
    <row r="180" spans="1:22" s="4" customFormat="1" ht="9" customHeight="1">
      <c r="A180" s="152">
        <v>154</v>
      </c>
      <c r="B180" s="53" t="s">
        <v>981</v>
      </c>
      <c r="C180" s="146" t="s">
        <v>145</v>
      </c>
      <c r="D180" s="164" t="s">
        <v>144</v>
      </c>
      <c r="E180" s="200">
        <v>1984</v>
      </c>
      <c r="F180" s="152" t="s">
        <v>23</v>
      </c>
      <c r="G180" s="200">
        <v>2</v>
      </c>
      <c r="H180" s="200">
        <v>3</v>
      </c>
      <c r="I180" s="148">
        <v>994.2</v>
      </c>
      <c r="J180" s="148">
        <v>838.1</v>
      </c>
      <c r="K180" s="200">
        <v>49</v>
      </c>
      <c r="L180" s="159">
        <f>'Приложение 2'!G182</f>
        <v>2433115.58</v>
      </c>
      <c r="M180" s="148">
        <v>0</v>
      </c>
      <c r="N180" s="148">
        <v>0</v>
      </c>
      <c r="O180" s="148">
        <v>0</v>
      </c>
      <c r="P180" s="148">
        <f t="shared" si="23"/>
        <v>2433115.58</v>
      </c>
      <c r="Q180" s="148">
        <v>0</v>
      </c>
      <c r="R180" s="148">
        <v>0</v>
      </c>
      <c r="S180" s="146" t="s">
        <v>199</v>
      </c>
      <c r="T180" s="149"/>
      <c r="U180" s="160"/>
      <c r="V180" s="14"/>
    </row>
    <row r="181" spans="1:22" s="4" customFormat="1" ht="24.75" customHeight="1">
      <c r="A181" s="173" t="s">
        <v>84</v>
      </c>
      <c r="B181" s="173"/>
      <c r="C181" s="146"/>
      <c r="D181" s="53"/>
      <c r="E181" s="152" t="s">
        <v>66</v>
      </c>
      <c r="F181" s="152" t="s">
        <v>66</v>
      </c>
      <c r="G181" s="152" t="s">
        <v>66</v>
      </c>
      <c r="H181" s="152" t="s">
        <v>66</v>
      </c>
      <c r="I181" s="148">
        <f>SUM(I176:I180)</f>
        <v>4172.7700000000004</v>
      </c>
      <c r="J181" s="148">
        <f>SUM(J176:J180)</f>
        <v>3631.9599999999996</v>
      </c>
      <c r="K181" s="200">
        <f>SUM(K176:K180)</f>
        <v>180</v>
      </c>
      <c r="L181" s="148">
        <f>SUM(L176:L180)</f>
        <v>14696320.710000001</v>
      </c>
      <c r="M181" s="148">
        <f t="shared" ref="M181:R181" si="24">SUM(M176:M180)</f>
        <v>0</v>
      </c>
      <c r="N181" s="148">
        <f t="shared" si="24"/>
        <v>0</v>
      </c>
      <c r="O181" s="148">
        <f t="shared" si="24"/>
        <v>0</v>
      </c>
      <c r="P181" s="148">
        <f t="shared" si="24"/>
        <v>14696320.710000001</v>
      </c>
      <c r="Q181" s="148">
        <f t="shared" si="24"/>
        <v>0</v>
      </c>
      <c r="R181" s="148">
        <f t="shared" si="24"/>
        <v>0</v>
      </c>
      <c r="S181" s="148"/>
      <c r="T181" s="151"/>
      <c r="U181" s="151"/>
      <c r="V181" s="14"/>
    </row>
    <row r="182" spans="1:22" s="4" customFormat="1" ht="9" customHeight="1">
      <c r="A182" s="150" t="s">
        <v>68</v>
      </c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49"/>
      <c r="U182" s="160"/>
      <c r="V182" s="14"/>
    </row>
    <row r="183" spans="1:22" s="4" customFormat="1" ht="9" customHeight="1">
      <c r="A183" s="152">
        <v>155</v>
      </c>
      <c r="B183" s="53" t="s">
        <v>222</v>
      </c>
      <c r="C183" s="146" t="s">
        <v>145</v>
      </c>
      <c r="D183" s="164" t="s">
        <v>144</v>
      </c>
      <c r="E183" s="200">
        <v>1987</v>
      </c>
      <c r="F183" s="157" t="s">
        <v>23</v>
      </c>
      <c r="G183" s="200">
        <v>3</v>
      </c>
      <c r="H183" s="200">
        <v>3</v>
      </c>
      <c r="I183" s="148">
        <v>2623.3</v>
      </c>
      <c r="J183" s="148">
        <v>1860</v>
      </c>
      <c r="K183" s="200">
        <v>102</v>
      </c>
      <c r="L183" s="159">
        <f>'Приложение 2'!G185</f>
        <v>3486787.49</v>
      </c>
      <c r="M183" s="148">
        <v>0</v>
      </c>
      <c r="N183" s="148">
        <v>0</v>
      </c>
      <c r="O183" s="148">
        <v>0</v>
      </c>
      <c r="P183" s="148">
        <f t="shared" ref="P183:P190" si="25">L183</f>
        <v>3486787.49</v>
      </c>
      <c r="Q183" s="148">
        <v>0</v>
      </c>
      <c r="R183" s="148">
        <v>0</v>
      </c>
      <c r="S183" s="146" t="s">
        <v>199</v>
      </c>
      <c r="T183" s="149"/>
      <c r="U183" s="160"/>
    </row>
    <row r="184" spans="1:22" s="4" customFormat="1" ht="9" customHeight="1">
      <c r="A184" s="152">
        <v>156</v>
      </c>
      <c r="B184" s="53" t="s">
        <v>716</v>
      </c>
      <c r="C184" s="146" t="s">
        <v>145</v>
      </c>
      <c r="D184" s="164" t="s">
        <v>144</v>
      </c>
      <c r="E184" s="200">
        <v>1982</v>
      </c>
      <c r="F184" s="152" t="s">
        <v>23</v>
      </c>
      <c r="G184" s="200">
        <v>2</v>
      </c>
      <c r="H184" s="200">
        <v>1</v>
      </c>
      <c r="I184" s="148">
        <v>1040.8</v>
      </c>
      <c r="J184" s="148">
        <v>598.9</v>
      </c>
      <c r="K184" s="200">
        <v>45</v>
      </c>
      <c r="L184" s="159">
        <f>'Приложение 2'!G186</f>
        <v>2619928.08</v>
      </c>
      <c r="M184" s="148">
        <v>0</v>
      </c>
      <c r="N184" s="148">
        <v>0</v>
      </c>
      <c r="O184" s="148">
        <v>0</v>
      </c>
      <c r="P184" s="148">
        <f>L184</f>
        <v>2619928.08</v>
      </c>
      <c r="Q184" s="148">
        <v>0</v>
      </c>
      <c r="R184" s="148">
        <v>0</v>
      </c>
      <c r="S184" s="146" t="s">
        <v>199</v>
      </c>
      <c r="T184" s="149"/>
      <c r="U184" s="160"/>
    </row>
    <row r="185" spans="1:22" s="4" customFormat="1" ht="9" customHeight="1">
      <c r="A185" s="152">
        <v>157</v>
      </c>
      <c r="B185" s="53" t="s">
        <v>717</v>
      </c>
      <c r="C185" s="146" t="s">
        <v>145</v>
      </c>
      <c r="D185" s="164" t="s">
        <v>144</v>
      </c>
      <c r="E185" s="200">
        <v>1977</v>
      </c>
      <c r="F185" s="152" t="s">
        <v>23</v>
      </c>
      <c r="G185" s="200">
        <v>2</v>
      </c>
      <c r="H185" s="200">
        <v>3</v>
      </c>
      <c r="I185" s="148">
        <v>956.3</v>
      </c>
      <c r="J185" s="148">
        <v>866.6</v>
      </c>
      <c r="K185" s="200">
        <v>50</v>
      </c>
      <c r="L185" s="159">
        <f>'Приложение 2'!G187</f>
        <v>1876863.01</v>
      </c>
      <c r="M185" s="148">
        <v>0</v>
      </c>
      <c r="N185" s="148">
        <v>0</v>
      </c>
      <c r="O185" s="148">
        <v>0</v>
      </c>
      <c r="P185" s="148">
        <f t="shared" si="25"/>
        <v>1876863.01</v>
      </c>
      <c r="Q185" s="148">
        <v>0</v>
      </c>
      <c r="R185" s="148">
        <v>0</v>
      </c>
      <c r="S185" s="146" t="s">
        <v>199</v>
      </c>
      <c r="T185" s="149"/>
      <c r="U185" s="160"/>
    </row>
    <row r="186" spans="1:22" s="4" customFormat="1" ht="9" customHeight="1">
      <c r="A186" s="152">
        <v>158</v>
      </c>
      <c r="B186" s="53" t="s">
        <v>276</v>
      </c>
      <c r="C186" s="146" t="s">
        <v>145</v>
      </c>
      <c r="D186" s="164" t="s">
        <v>144</v>
      </c>
      <c r="E186" s="200">
        <v>1974</v>
      </c>
      <c r="F186" s="152" t="s">
        <v>24</v>
      </c>
      <c r="G186" s="200">
        <v>5</v>
      </c>
      <c r="H186" s="200">
        <v>3</v>
      </c>
      <c r="I186" s="148">
        <v>3379</v>
      </c>
      <c r="J186" s="148">
        <v>3153.2</v>
      </c>
      <c r="K186" s="200">
        <v>51</v>
      </c>
      <c r="L186" s="159">
        <f>'Приложение 2'!G188</f>
        <v>3419401.74</v>
      </c>
      <c r="M186" s="148">
        <v>0</v>
      </c>
      <c r="N186" s="148">
        <v>0</v>
      </c>
      <c r="O186" s="148">
        <v>0</v>
      </c>
      <c r="P186" s="148">
        <f t="shared" si="25"/>
        <v>3419401.74</v>
      </c>
      <c r="Q186" s="148">
        <v>0</v>
      </c>
      <c r="R186" s="148">
        <v>0</v>
      </c>
      <c r="S186" s="146" t="s">
        <v>199</v>
      </c>
      <c r="T186" s="149"/>
      <c r="U186" s="160"/>
    </row>
    <row r="187" spans="1:22" s="4" customFormat="1" ht="9" customHeight="1">
      <c r="A187" s="152">
        <v>159</v>
      </c>
      <c r="B187" s="53" t="s">
        <v>277</v>
      </c>
      <c r="C187" s="146" t="s">
        <v>145</v>
      </c>
      <c r="D187" s="164" t="s">
        <v>144</v>
      </c>
      <c r="E187" s="200">
        <v>1987</v>
      </c>
      <c r="F187" s="152" t="s">
        <v>24</v>
      </c>
      <c r="G187" s="200">
        <v>5</v>
      </c>
      <c r="H187" s="200">
        <v>5</v>
      </c>
      <c r="I187" s="148">
        <v>4749.5</v>
      </c>
      <c r="J187" s="148">
        <v>4454</v>
      </c>
      <c r="K187" s="200">
        <v>38</v>
      </c>
      <c r="L187" s="159">
        <f>'Приложение 2'!G189</f>
        <v>4931029.17</v>
      </c>
      <c r="M187" s="148">
        <v>0</v>
      </c>
      <c r="N187" s="148">
        <v>0</v>
      </c>
      <c r="O187" s="148">
        <v>0</v>
      </c>
      <c r="P187" s="148">
        <f t="shared" si="25"/>
        <v>4931029.17</v>
      </c>
      <c r="Q187" s="148">
        <v>0</v>
      </c>
      <c r="R187" s="148">
        <v>0</v>
      </c>
      <c r="S187" s="146" t="s">
        <v>199</v>
      </c>
      <c r="T187" s="149"/>
      <c r="U187" s="160"/>
    </row>
    <row r="188" spans="1:22" s="4" customFormat="1" ht="9" customHeight="1">
      <c r="A188" s="152">
        <v>160</v>
      </c>
      <c r="B188" s="53" t="s">
        <v>280</v>
      </c>
      <c r="C188" s="146" t="s">
        <v>145</v>
      </c>
      <c r="D188" s="164" t="s">
        <v>144</v>
      </c>
      <c r="E188" s="200">
        <v>1984</v>
      </c>
      <c r="F188" s="152" t="s">
        <v>24</v>
      </c>
      <c r="G188" s="200">
        <v>3</v>
      </c>
      <c r="H188" s="200">
        <v>3</v>
      </c>
      <c r="I188" s="148">
        <v>1397</v>
      </c>
      <c r="J188" s="148">
        <v>1288.9000000000001</v>
      </c>
      <c r="K188" s="200">
        <v>55</v>
      </c>
      <c r="L188" s="159">
        <f>'Приложение 2'!G190</f>
        <v>2263269.41</v>
      </c>
      <c r="M188" s="148">
        <v>0</v>
      </c>
      <c r="N188" s="148">
        <v>0</v>
      </c>
      <c r="O188" s="148">
        <v>0</v>
      </c>
      <c r="P188" s="148">
        <f t="shared" si="25"/>
        <v>2263269.41</v>
      </c>
      <c r="Q188" s="148">
        <v>0</v>
      </c>
      <c r="R188" s="148">
        <v>0</v>
      </c>
      <c r="S188" s="146" t="s">
        <v>199</v>
      </c>
      <c r="T188" s="149"/>
      <c r="U188" s="160"/>
    </row>
    <row r="189" spans="1:22" s="4" customFormat="1" ht="9" customHeight="1">
      <c r="A189" s="152">
        <v>161</v>
      </c>
      <c r="B189" s="53" t="s">
        <v>281</v>
      </c>
      <c r="C189" s="146" t="s">
        <v>145</v>
      </c>
      <c r="D189" s="164" t="s">
        <v>144</v>
      </c>
      <c r="E189" s="200">
        <v>1987</v>
      </c>
      <c r="F189" s="152" t="s">
        <v>24</v>
      </c>
      <c r="G189" s="200">
        <v>3</v>
      </c>
      <c r="H189" s="200">
        <v>3</v>
      </c>
      <c r="I189" s="148">
        <v>1395.03</v>
      </c>
      <c r="J189" s="148">
        <v>1286.93</v>
      </c>
      <c r="K189" s="200">
        <v>68</v>
      </c>
      <c r="L189" s="159">
        <f>'Приложение 2'!G191</f>
        <v>2265130.61</v>
      </c>
      <c r="M189" s="148">
        <v>0</v>
      </c>
      <c r="N189" s="148">
        <v>0</v>
      </c>
      <c r="O189" s="148">
        <v>0</v>
      </c>
      <c r="P189" s="148">
        <f t="shared" si="25"/>
        <v>2265130.61</v>
      </c>
      <c r="Q189" s="148">
        <v>0</v>
      </c>
      <c r="R189" s="148">
        <v>0</v>
      </c>
      <c r="S189" s="146" t="s">
        <v>199</v>
      </c>
      <c r="T189" s="149"/>
      <c r="U189" s="160"/>
    </row>
    <row r="190" spans="1:22" s="4" customFormat="1" ht="9" customHeight="1">
      <c r="A190" s="152">
        <v>162</v>
      </c>
      <c r="B190" s="53" t="s">
        <v>710</v>
      </c>
      <c r="C190" s="146" t="s">
        <v>145</v>
      </c>
      <c r="D190" s="164" t="s">
        <v>144</v>
      </c>
      <c r="E190" s="200">
        <v>1977</v>
      </c>
      <c r="F190" s="152" t="s">
        <v>23</v>
      </c>
      <c r="G190" s="200">
        <v>5</v>
      </c>
      <c r="H190" s="200">
        <v>4</v>
      </c>
      <c r="I190" s="148">
        <v>4365.8599999999997</v>
      </c>
      <c r="J190" s="148">
        <v>2860.5</v>
      </c>
      <c r="K190" s="200">
        <v>39</v>
      </c>
      <c r="L190" s="159">
        <f>'Приложение 2'!G192</f>
        <v>3576658.05</v>
      </c>
      <c r="M190" s="148">
        <v>0</v>
      </c>
      <c r="N190" s="148">
        <v>0</v>
      </c>
      <c r="O190" s="148">
        <v>0</v>
      </c>
      <c r="P190" s="148">
        <f t="shared" si="25"/>
        <v>3576658.05</v>
      </c>
      <c r="Q190" s="148">
        <v>0</v>
      </c>
      <c r="R190" s="148">
        <v>0</v>
      </c>
      <c r="S190" s="146" t="s">
        <v>199</v>
      </c>
      <c r="T190" s="197"/>
      <c r="U190" s="160"/>
      <c r="V190" s="14"/>
    </row>
    <row r="191" spans="1:22" s="4" customFormat="1" ht="23.25" customHeight="1">
      <c r="A191" s="173" t="s">
        <v>45</v>
      </c>
      <c r="B191" s="173"/>
      <c r="C191" s="146"/>
      <c r="D191" s="53"/>
      <c r="E191" s="6" t="s">
        <v>66</v>
      </c>
      <c r="F191" s="6" t="s">
        <v>66</v>
      </c>
      <c r="G191" s="6" t="s">
        <v>66</v>
      </c>
      <c r="H191" s="6" t="s">
        <v>66</v>
      </c>
      <c r="I191" s="147">
        <f t="shared" ref="I191:R191" si="26">SUM(I183:I190)</f>
        <v>19906.79</v>
      </c>
      <c r="J191" s="147">
        <f t="shared" si="26"/>
        <v>16369.03</v>
      </c>
      <c r="K191" s="200">
        <f t="shared" si="26"/>
        <v>448</v>
      </c>
      <c r="L191" s="147">
        <f t="shared" si="26"/>
        <v>24439067.559999999</v>
      </c>
      <c r="M191" s="147">
        <f t="shared" si="26"/>
        <v>0</v>
      </c>
      <c r="N191" s="147">
        <f t="shared" si="26"/>
        <v>0</v>
      </c>
      <c r="O191" s="147">
        <f t="shared" si="26"/>
        <v>0</v>
      </c>
      <c r="P191" s="147">
        <f t="shared" si="26"/>
        <v>24439067.559999999</v>
      </c>
      <c r="Q191" s="147">
        <f t="shared" si="26"/>
        <v>0</v>
      </c>
      <c r="R191" s="147">
        <f t="shared" si="26"/>
        <v>0</v>
      </c>
      <c r="S191" s="148"/>
      <c r="T191" s="207"/>
      <c r="U191" s="207"/>
      <c r="V191" s="14"/>
    </row>
    <row r="192" spans="1:22" s="4" customFormat="1" ht="9" customHeight="1">
      <c r="A192" s="208" t="s">
        <v>86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149"/>
      <c r="U192" s="160"/>
      <c r="V192" s="14"/>
    </row>
    <row r="193" spans="1:21" s="4" customFormat="1" ht="9" customHeight="1">
      <c r="A193" s="209">
        <v>163</v>
      </c>
      <c r="B193" s="53" t="s">
        <v>721</v>
      </c>
      <c r="C193" s="146" t="s">
        <v>145</v>
      </c>
      <c r="D193" s="164" t="s">
        <v>144</v>
      </c>
      <c r="E193" s="200">
        <v>1982</v>
      </c>
      <c r="F193" s="152" t="s">
        <v>23</v>
      </c>
      <c r="G193" s="200">
        <v>2</v>
      </c>
      <c r="H193" s="200">
        <v>3</v>
      </c>
      <c r="I193" s="148">
        <v>961.9</v>
      </c>
      <c r="J193" s="148">
        <v>884.5</v>
      </c>
      <c r="K193" s="216">
        <v>33</v>
      </c>
      <c r="L193" s="159">
        <f>'Приложение 2'!G195</f>
        <v>3683859.97</v>
      </c>
      <c r="M193" s="148">
        <v>0</v>
      </c>
      <c r="N193" s="148">
        <v>0</v>
      </c>
      <c r="O193" s="148">
        <v>0</v>
      </c>
      <c r="P193" s="148">
        <f>L193</f>
        <v>3683859.97</v>
      </c>
      <c r="Q193" s="148">
        <v>0</v>
      </c>
      <c r="R193" s="148">
        <v>0</v>
      </c>
      <c r="S193" s="146" t="s">
        <v>199</v>
      </c>
      <c r="T193" s="149"/>
      <c r="U193" s="160"/>
    </row>
    <row r="194" spans="1:21" s="4" customFormat="1" ht="9" customHeight="1">
      <c r="A194" s="209">
        <v>164</v>
      </c>
      <c r="B194" s="53" t="s">
        <v>722</v>
      </c>
      <c r="C194" s="146" t="s">
        <v>145</v>
      </c>
      <c r="D194" s="164" t="s">
        <v>144</v>
      </c>
      <c r="E194" s="200">
        <v>1980</v>
      </c>
      <c r="F194" s="152" t="s">
        <v>23</v>
      </c>
      <c r="G194" s="200">
        <v>2</v>
      </c>
      <c r="H194" s="200">
        <v>3</v>
      </c>
      <c r="I194" s="148">
        <v>1028.4000000000001</v>
      </c>
      <c r="J194" s="148">
        <v>898.9</v>
      </c>
      <c r="K194" s="216">
        <v>35</v>
      </c>
      <c r="L194" s="159">
        <f>'Приложение 2'!G196</f>
        <v>2834122.96</v>
      </c>
      <c r="M194" s="148">
        <v>0</v>
      </c>
      <c r="N194" s="148">
        <v>0</v>
      </c>
      <c r="O194" s="148">
        <v>0</v>
      </c>
      <c r="P194" s="148">
        <f t="shared" ref="P194" si="27">L194</f>
        <v>2834122.96</v>
      </c>
      <c r="Q194" s="148">
        <v>0</v>
      </c>
      <c r="R194" s="148">
        <v>0</v>
      </c>
      <c r="S194" s="146" t="s">
        <v>199</v>
      </c>
      <c r="T194" s="149"/>
      <c r="U194" s="160"/>
    </row>
    <row r="195" spans="1:21" s="4" customFormat="1" ht="9" customHeight="1">
      <c r="A195" s="209">
        <v>165</v>
      </c>
      <c r="B195" s="53" t="s">
        <v>225</v>
      </c>
      <c r="C195" s="146" t="s">
        <v>145</v>
      </c>
      <c r="D195" s="164" t="s">
        <v>144</v>
      </c>
      <c r="E195" s="200">
        <v>1982</v>
      </c>
      <c r="F195" s="152" t="s">
        <v>24</v>
      </c>
      <c r="G195" s="200">
        <v>3</v>
      </c>
      <c r="H195" s="200">
        <v>3</v>
      </c>
      <c r="I195" s="148">
        <v>1484.7</v>
      </c>
      <c r="J195" s="148">
        <v>1343.6</v>
      </c>
      <c r="K195" s="200">
        <v>57</v>
      </c>
      <c r="L195" s="159">
        <f>'Приложение 2'!G197</f>
        <v>2899029.46</v>
      </c>
      <c r="M195" s="148">
        <v>0</v>
      </c>
      <c r="N195" s="148">
        <v>0</v>
      </c>
      <c r="O195" s="148">
        <v>0</v>
      </c>
      <c r="P195" s="148">
        <f>L195</f>
        <v>2899029.46</v>
      </c>
      <c r="Q195" s="148">
        <v>0</v>
      </c>
      <c r="R195" s="148">
        <v>0</v>
      </c>
      <c r="S195" s="146" t="s">
        <v>199</v>
      </c>
      <c r="T195" s="149"/>
      <c r="U195" s="160"/>
    </row>
    <row r="196" spans="1:21" s="4" customFormat="1" ht="33.75" customHeight="1">
      <c r="A196" s="212" t="s">
        <v>87</v>
      </c>
      <c r="B196" s="212"/>
      <c r="C196" s="213"/>
      <c r="D196" s="214"/>
      <c r="E196" s="209" t="s">
        <v>66</v>
      </c>
      <c r="F196" s="209" t="s">
        <v>66</v>
      </c>
      <c r="G196" s="209" t="s">
        <v>66</v>
      </c>
      <c r="H196" s="209" t="s">
        <v>66</v>
      </c>
      <c r="I196" s="217">
        <f>SUM(I193:I195)</f>
        <v>3475</v>
      </c>
      <c r="J196" s="217">
        <f t="shared" ref="J196:R196" si="28">SUM(J193:J195)</f>
        <v>3127</v>
      </c>
      <c r="K196" s="218">
        <f t="shared" si="28"/>
        <v>125</v>
      </c>
      <c r="L196" s="217">
        <f>SUM(L193:L195)</f>
        <v>9417012.3900000006</v>
      </c>
      <c r="M196" s="217">
        <f t="shared" si="28"/>
        <v>0</v>
      </c>
      <c r="N196" s="217">
        <f t="shared" si="28"/>
        <v>0</v>
      </c>
      <c r="O196" s="217">
        <f t="shared" si="28"/>
        <v>0</v>
      </c>
      <c r="P196" s="217">
        <f>SUM(P193:P195)</f>
        <v>9417012.3900000006</v>
      </c>
      <c r="Q196" s="217">
        <f t="shared" si="28"/>
        <v>0</v>
      </c>
      <c r="R196" s="217">
        <f t="shared" si="28"/>
        <v>0</v>
      </c>
      <c r="S196" s="148"/>
      <c r="T196" s="151"/>
      <c r="U196" s="151"/>
    </row>
    <row r="197" spans="1:21" s="4" customFormat="1" ht="9" customHeight="1">
      <c r="A197" s="208" t="s">
        <v>80</v>
      </c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149"/>
      <c r="U197" s="160"/>
    </row>
    <row r="198" spans="1:21" s="4" customFormat="1" ht="9" customHeight="1">
      <c r="A198" s="209">
        <v>166</v>
      </c>
      <c r="B198" s="53" t="s">
        <v>740</v>
      </c>
      <c r="C198" s="146" t="s">
        <v>145</v>
      </c>
      <c r="D198" s="164" t="s">
        <v>144</v>
      </c>
      <c r="E198" s="200">
        <v>1970</v>
      </c>
      <c r="F198" s="152" t="s">
        <v>23</v>
      </c>
      <c r="G198" s="200">
        <v>2</v>
      </c>
      <c r="H198" s="200">
        <v>1</v>
      </c>
      <c r="I198" s="148">
        <v>590.79999999999995</v>
      </c>
      <c r="J198" s="148">
        <v>386.2</v>
      </c>
      <c r="K198" s="200">
        <v>21</v>
      </c>
      <c r="L198" s="159">
        <f>'Приложение 2'!G200</f>
        <v>2104451.9300000002</v>
      </c>
      <c r="M198" s="148">
        <v>0</v>
      </c>
      <c r="N198" s="148">
        <v>0</v>
      </c>
      <c r="O198" s="148">
        <v>0</v>
      </c>
      <c r="P198" s="148">
        <f t="shared" ref="P198:P199" si="29">L198</f>
        <v>2104451.9300000002</v>
      </c>
      <c r="Q198" s="148">
        <v>0</v>
      </c>
      <c r="R198" s="148">
        <v>0</v>
      </c>
      <c r="S198" s="146" t="s">
        <v>199</v>
      </c>
      <c r="T198" s="151"/>
      <c r="U198" s="151"/>
    </row>
    <row r="199" spans="1:21" s="4" customFormat="1" ht="9" customHeight="1">
      <c r="A199" s="209">
        <v>167</v>
      </c>
      <c r="B199" s="53" t="s">
        <v>741</v>
      </c>
      <c r="C199" s="146" t="s">
        <v>145</v>
      </c>
      <c r="D199" s="164" t="s">
        <v>144</v>
      </c>
      <c r="E199" s="200">
        <v>1982</v>
      </c>
      <c r="F199" s="152" t="s">
        <v>23</v>
      </c>
      <c r="G199" s="200">
        <v>2</v>
      </c>
      <c r="H199" s="200">
        <v>1</v>
      </c>
      <c r="I199" s="148">
        <v>466.8</v>
      </c>
      <c r="J199" s="148">
        <v>360.2</v>
      </c>
      <c r="K199" s="200">
        <v>30</v>
      </c>
      <c r="L199" s="159">
        <f>'Приложение 2'!G201</f>
        <v>1019005.93</v>
      </c>
      <c r="M199" s="148">
        <v>0</v>
      </c>
      <c r="N199" s="148">
        <v>0</v>
      </c>
      <c r="O199" s="148">
        <v>0</v>
      </c>
      <c r="P199" s="148">
        <f t="shared" si="29"/>
        <v>1019005.93</v>
      </c>
      <c r="Q199" s="148">
        <v>0</v>
      </c>
      <c r="R199" s="148">
        <v>0</v>
      </c>
      <c r="S199" s="146" t="s">
        <v>199</v>
      </c>
      <c r="T199" s="149"/>
      <c r="U199" s="160"/>
    </row>
    <row r="200" spans="1:21" s="4" customFormat="1" ht="24" customHeight="1">
      <c r="A200" s="173" t="s">
        <v>81</v>
      </c>
      <c r="B200" s="173"/>
      <c r="C200" s="146"/>
      <c r="D200" s="53"/>
      <c r="E200" s="209" t="s">
        <v>66</v>
      </c>
      <c r="F200" s="209" t="s">
        <v>66</v>
      </c>
      <c r="G200" s="209" t="s">
        <v>66</v>
      </c>
      <c r="H200" s="209" t="s">
        <v>66</v>
      </c>
      <c r="I200" s="217">
        <f t="shared" ref="I200:R200" si="30">SUM(I198:I199)</f>
        <v>1057.5999999999999</v>
      </c>
      <c r="J200" s="217">
        <f t="shared" si="30"/>
        <v>746.4</v>
      </c>
      <c r="K200" s="218">
        <f t="shared" si="30"/>
        <v>51</v>
      </c>
      <c r="L200" s="217">
        <f t="shared" si="30"/>
        <v>3123457.8600000003</v>
      </c>
      <c r="M200" s="217">
        <f t="shared" si="30"/>
        <v>0</v>
      </c>
      <c r="N200" s="217">
        <f t="shared" si="30"/>
        <v>0</v>
      </c>
      <c r="O200" s="217">
        <f t="shared" si="30"/>
        <v>0</v>
      </c>
      <c r="P200" s="217">
        <f t="shared" si="30"/>
        <v>3123457.8600000003</v>
      </c>
      <c r="Q200" s="217">
        <f t="shared" si="30"/>
        <v>0</v>
      </c>
      <c r="R200" s="217">
        <f t="shared" si="30"/>
        <v>0</v>
      </c>
      <c r="S200" s="148"/>
      <c r="T200" s="151"/>
      <c r="U200" s="151"/>
    </row>
    <row r="201" spans="1:21" s="4" customFormat="1" ht="9" customHeight="1">
      <c r="A201" s="150" t="s">
        <v>46</v>
      </c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49"/>
      <c r="U201" s="160"/>
    </row>
    <row r="202" spans="1:21" s="4" customFormat="1" ht="9" customHeight="1">
      <c r="A202" s="152">
        <v>168</v>
      </c>
      <c r="B202" s="53" t="s">
        <v>742</v>
      </c>
      <c r="C202" s="146" t="s">
        <v>145</v>
      </c>
      <c r="D202" s="164" t="s">
        <v>144</v>
      </c>
      <c r="E202" s="200">
        <v>1981</v>
      </c>
      <c r="F202" s="152" t="s">
        <v>23</v>
      </c>
      <c r="G202" s="200">
        <v>3</v>
      </c>
      <c r="H202" s="200">
        <v>2</v>
      </c>
      <c r="I202" s="148">
        <v>1987.2</v>
      </c>
      <c r="J202" s="148">
        <v>1828.2</v>
      </c>
      <c r="K202" s="200">
        <v>79</v>
      </c>
      <c r="L202" s="159">
        <f>'Приложение 2'!G204</f>
        <v>4245865.93</v>
      </c>
      <c r="M202" s="148">
        <v>0</v>
      </c>
      <c r="N202" s="148">
        <v>0</v>
      </c>
      <c r="O202" s="148">
        <v>0</v>
      </c>
      <c r="P202" s="148">
        <f t="shared" ref="P202:P204" si="31">L202</f>
        <v>4245865.93</v>
      </c>
      <c r="Q202" s="148">
        <v>0</v>
      </c>
      <c r="R202" s="148">
        <v>0</v>
      </c>
      <c r="S202" s="146" t="s">
        <v>199</v>
      </c>
      <c r="T202" s="149"/>
      <c r="U202" s="160"/>
    </row>
    <row r="203" spans="1:21" s="4" customFormat="1" ht="9" customHeight="1">
      <c r="A203" s="152">
        <v>169</v>
      </c>
      <c r="B203" s="53" t="s">
        <v>743</v>
      </c>
      <c r="C203" s="146" t="s">
        <v>145</v>
      </c>
      <c r="D203" s="164" t="s">
        <v>144</v>
      </c>
      <c r="E203" s="200">
        <v>1985</v>
      </c>
      <c r="F203" s="152" t="s">
        <v>23</v>
      </c>
      <c r="G203" s="200">
        <v>3</v>
      </c>
      <c r="H203" s="200">
        <v>2</v>
      </c>
      <c r="I203" s="148">
        <v>1990.7</v>
      </c>
      <c r="J203" s="148">
        <v>1821.4</v>
      </c>
      <c r="K203" s="200">
        <v>82</v>
      </c>
      <c r="L203" s="159">
        <f>'Приложение 2'!G205</f>
        <v>4245865.93</v>
      </c>
      <c r="M203" s="148">
        <v>0</v>
      </c>
      <c r="N203" s="148">
        <v>0</v>
      </c>
      <c r="O203" s="148">
        <v>0</v>
      </c>
      <c r="P203" s="148">
        <f t="shared" si="31"/>
        <v>4245865.93</v>
      </c>
      <c r="Q203" s="148">
        <v>0</v>
      </c>
      <c r="R203" s="148">
        <v>0</v>
      </c>
      <c r="S203" s="146" t="s">
        <v>199</v>
      </c>
      <c r="T203" s="149"/>
      <c r="U203" s="160"/>
    </row>
    <row r="204" spans="1:21" s="4" customFormat="1" ht="11.25" customHeight="1">
      <c r="A204" s="152">
        <v>170</v>
      </c>
      <c r="B204" s="53" t="s">
        <v>989</v>
      </c>
      <c r="C204" s="146" t="s">
        <v>145</v>
      </c>
      <c r="D204" s="164" t="s">
        <v>144</v>
      </c>
      <c r="E204" s="200">
        <v>1989</v>
      </c>
      <c r="F204" s="152" t="s">
        <v>24</v>
      </c>
      <c r="G204" s="200">
        <v>5</v>
      </c>
      <c r="H204" s="200">
        <v>8</v>
      </c>
      <c r="I204" s="148">
        <v>6171.1</v>
      </c>
      <c r="J204" s="148">
        <v>5663.1</v>
      </c>
      <c r="K204" s="200">
        <v>207</v>
      </c>
      <c r="L204" s="159">
        <f>'Приложение 2'!G206</f>
        <v>7768496.8700000001</v>
      </c>
      <c r="M204" s="159">
        <f>'Приложение 2'!H206</f>
        <v>0</v>
      </c>
      <c r="N204" s="159">
        <f>'Приложение 2'!I206</f>
        <v>0</v>
      </c>
      <c r="O204" s="159">
        <f>'Приложение 2'!J206</f>
        <v>0</v>
      </c>
      <c r="P204" s="159">
        <f t="shared" si="31"/>
        <v>7768496.8700000001</v>
      </c>
      <c r="Q204" s="159">
        <f>'Приложение 2'!L206</f>
        <v>0</v>
      </c>
      <c r="R204" s="159">
        <f>'Приложение 2'!M206</f>
        <v>0</v>
      </c>
      <c r="S204" s="146" t="s">
        <v>199</v>
      </c>
      <c r="T204" s="149"/>
      <c r="U204" s="160"/>
    </row>
    <row r="205" spans="1:21" s="4" customFormat="1" ht="24" customHeight="1">
      <c r="A205" s="173" t="s">
        <v>51</v>
      </c>
      <c r="B205" s="173"/>
      <c r="C205" s="146"/>
      <c r="D205" s="152"/>
      <c r="E205" s="152" t="s">
        <v>66</v>
      </c>
      <c r="F205" s="152" t="s">
        <v>66</v>
      </c>
      <c r="G205" s="152" t="s">
        <v>66</v>
      </c>
      <c r="H205" s="152" t="s">
        <v>66</v>
      </c>
      <c r="I205" s="148">
        <f>SUM(I202:I204)</f>
        <v>10149</v>
      </c>
      <c r="J205" s="148">
        <f>SUM(J202:J204)</f>
        <v>9312.7000000000007</v>
      </c>
      <c r="K205" s="206">
        <f>SUM(K202:K204)</f>
        <v>368</v>
      </c>
      <c r="L205" s="148">
        <f>SUM(L202:L204)</f>
        <v>16260228.73</v>
      </c>
      <c r="M205" s="148">
        <f t="shared" ref="M205:R205" si="32">SUM(M202:M204)</f>
        <v>0</v>
      </c>
      <c r="N205" s="148">
        <f t="shared" si="32"/>
        <v>0</v>
      </c>
      <c r="O205" s="148">
        <f t="shared" si="32"/>
        <v>0</v>
      </c>
      <c r="P205" s="148">
        <f t="shared" si="32"/>
        <v>16260228.73</v>
      </c>
      <c r="Q205" s="148">
        <f t="shared" si="32"/>
        <v>0</v>
      </c>
      <c r="R205" s="148">
        <f t="shared" si="32"/>
        <v>0</v>
      </c>
      <c r="S205" s="148"/>
      <c r="T205" s="151"/>
      <c r="U205" s="151"/>
    </row>
    <row r="206" spans="1:21" s="4" customFormat="1" ht="9" customHeight="1">
      <c r="A206" s="150" t="s">
        <v>47</v>
      </c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49"/>
      <c r="U206" s="160"/>
    </row>
    <row r="207" spans="1:21" s="4" customFormat="1" ht="9" customHeight="1">
      <c r="A207" s="152">
        <v>171</v>
      </c>
      <c r="B207" s="198" t="s">
        <v>745</v>
      </c>
      <c r="C207" s="146" t="s">
        <v>145</v>
      </c>
      <c r="D207" s="164" t="s">
        <v>144</v>
      </c>
      <c r="E207" s="200">
        <v>1974</v>
      </c>
      <c r="F207" s="152" t="s">
        <v>23</v>
      </c>
      <c r="G207" s="200">
        <v>5</v>
      </c>
      <c r="H207" s="200">
        <v>4</v>
      </c>
      <c r="I207" s="148">
        <v>4565.8</v>
      </c>
      <c r="J207" s="148">
        <v>3226.3</v>
      </c>
      <c r="K207" s="200">
        <v>133</v>
      </c>
      <c r="L207" s="159">
        <f>'Приложение 2'!G209</f>
        <v>4428533.3899999997</v>
      </c>
      <c r="M207" s="148">
        <v>0</v>
      </c>
      <c r="N207" s="148">
        <v>0</v>
      </c>
      <c r="O207" s="148">
        <v>0</v>
      </c>
      <c r="P207" s="148">
        <f t="shared" ref="P207:P212" si="33">L207</f>
        <v>4428533.3899999997</v>
      </c>
      <c r="Q207" s="148">
        <v>0</v>
      </c>
      <c r="R207" s="148">
        <v>0</v>
      </c>
      <c r="S207" s="146" t="s">
        <v>199</v>
      </c>
      <c r="T207" s="149"/>
      <c r="U207" s="160"/>
    </row>
    <row r="208" spans="1:21" s="4" customFormat="1" ht="9" customHeight="1">
      <c r="A208" s="152">
        <v>172</v>
      </c>
      <c r="B208" s="198" t="s">
        <v>747</v>
      </c>
      <c r="C208" s="146" t="s">
        <v>145</v>
      </c>
      <c r="D208" s="164" t="s">
        <v>144</v>
      </c>
      <c r="E208" s="200">
        <v>1975</v>
      </c>
      <c r="F208" s="152" t="s">
        <v>23</v>
      </c>
      <c r="G208" s="200">
        <v>2</v>
      </c>
      <c r="H208" s="200">
        <v>2</v>
      </c>
      <c r="I208" s="148">
        <v>1183.4000000000001</v>
      </c>
      <c r="J208" s="148">
        <v>692.5</v>
      </c>
      <c r="K208" s="200">
        <v>20</v>
      </c>
      <c r="L208" s="159">
        <f>'Приложение 2'!G210</f>
        <v>2539294.0299999998</v>
      </c>
      <c r="M208" s="148">
        <v>0</v>
      </c>
      <c r="N208" s="148">
        <v>0</v>
      </c>
      <c r="O208" s="148">
        <v>0</v>
      </c>
      <c r="P208" s="148">
        <f>L208</f>
        <v>2539294.0299999998</v>
      </c>
      <c r="Q208" s="148">
        <v>0</v>
      </c>
      <c r="R208" s="148">
        <v>0</v>
      </c>
      <c r="S208" s="146" t="s">
        <v>199</v>
      </c>
      <c r="T208" s="149"/>
      <c r="U208" s="160"/>
    </row>
    <row r="209" spans="1:22" s="4" customFormat="1" ht="9" customHeight="1">
      <c r="A209" s="152">
        <v>173</v>
      </c>
      <c r="B209" s="198" t="s">
        <v>748</v>
      </c>
      <c r="C209" s="146" t="s">
        <v>145</v>
      </c>
      <c r="D209" s="164" t="s">
        <v>144</v>
      </c>
      <c r="E209" s="200">
        <v>1955</v>
      </c>
      <c r="F209" s="152" t="s">
        <v>23</v>
      </c>
      <c r="G209" s="200">
        <v>2</v>
      </c>
      <c r="H209" s="200">
        <v>2</v>
      </c>
      <c r="I209" s="148">
        <v>372.4</v>
      </c>
      <c r="J209" s="148">
        <v>349.6</v>
      </c>
      <c r="K209" s="200">
        <v>19</v>
      </c>
      <c r="L209" s="159">
        <f>'Приложение 2'!G211</f>
        <v>1749806.41</v>
      </c>
      <c r="M209" s="148">
        <v>0</v>
      </c>
      <c r="N209" s="148">
        <v>0</v>
      </c>
      <c r="O209" s="148">
        <v>0</v>
      </c>
      <c r="P209" s="148">
        <f>L209</f>
        <v>1749806.41</v>
      </c>
      <c r="Q209" s="148">
        <v>0</v>
      </c>
      <c r="R209" s="148">
        <v>0</v>
      </c>
      <c r="S209" s="146" t="s">
        <v>199</v>
      </c>
      <c r="T209" s="149"/>
      <c r="U209" s="160"/>
    </row>
    <row r="210" spans="1:22" s="4" customFormat="1" ht="9" customHeight="1">
      <c r="A210" s="152">
        <v>174</v>
      </c>
      <c r="B210" s="198" t="s">
        <v>749</v>
      </c>
      <c r="C210" s="146" t="s">
        <v>145</v>
      </c>
      <c r="D210" s="164" t="s">
        <v>144</v>
      </c>
      <c r="E210" s="200">
        <v>1953</v>
      </c>
      <c r="F210" s="152" t="s">
        <v>23</v>
      </c>
      <c r="G210" s="200">
        <v>2</v>
      </c>
      <c r="H210" s="200">
        <v>2</v>
      </c>
      <c r="I210" s="148">
        <v>395.2</v>
      </c>
      <c r="J210" s="148">
        <v>372.6</v>
      </c>
      <c r="K210" s="200">
        <v>21</v>
      </c>
      <c r="L210" s="159">
        <f>'Приложение 2'!G212</f>
        <v>1412412.25</v>
      </c>
      <c r="M210" s="148">
        <v>0</v>
      </c>
      <c r="N210" s="148">
        <v>0</v>
      </c>
      <c r="O210" s="148">
        <v>0</v>
      </c>
      <c r="P210" s="148">
        <f>L210</f>
        <v>1412412.25</v>
      </c>
      <c r="Q210" s="148">
        <v>0</v>
      </c>
      <c r="R210" s="148">
        <v>0</v>
      </c>
      <c r="S210" s="146" t="s">
        <v>199</v>
      </c>
      <c r="T210" s="149"/>
      <c r="U210" s="160"/>
    </row>
    <row r="211" spans="1:22" s="4" customFormat="1" ht="9" customHeight="1">
      <c r="A211" s="152">
        <v>175</v>
      </c>
      <c r="B211" s="198" t="s">
        <v>750</v>
      </c>
      <c r="C211" s="146" t="s">
        <v>145</v>
      </c>
      <c r="D211" s="164" t="s">
        <v>144</v>
      </c>
      <c r="E211" s="200">
        <v>1964</v>
      </c>
      <c r="F211" s="152" t="s">
        <v>23</v>
      </c>
      <c r="G211" s="200">
        <v>2</v>
      </c>
      <c r="H211" s="200">
        <v>2</v>
      </c>
      <c r="I211" s="148">
        <v>1105.9000000000001</v>
      </c>
      <c r="J211" s="148">
        <v>570.9</v>
      </c>
      <c r="K211" s="200">
        <v>26</v>
      </c>
      <c r="L211" s="159">
        <f>'Приложение 2'!G213</f>
        <v>2110783.79</v>
      </c>
      <c r="M211" s="148">
        <v>0</v>
      </c>
      <c r="N211" s="148">
        <v>0</v>
      </c>
      <c r="O211" s="148">
        <v>0</v>
      </c>
      <c r="P211" s="148">
        <f>L211</f>
        <v>2110783.79</v>
      </c>
      <c r="Q211" s="148">
        <v>0</v>
      </c>
      <c r="R211" s="148">
        <v>0</v>
      </c>
      <c r="S211" s="146" t="s">
        <v>199</v>
      </c>
      <c r="T211" s="149"/>
      <c r="U211" s="160"/>
    </row>
    <row r="212" spans="1:22" s="4" customFormat="1" ht="9" customHeight="1">
      <c r="A212" s="152">
        <v>176</v>
      </c>
      <c r="B212" s="198" t="s">
        <v>746</v>
      </c>
      <c r="C212" s="146" t="s">
        <v>145</v>
      </c>
      <c r="D212" s="164" t="s">
        <v>144</v>
      </c>
      <c r="E212" s="200">
        <v>1962</v>
      </c>
      <c r="F212" s="152" t="s">
        <v>23</v>
      </c>
      <c r="G212" s="200">
        <v>3</v>
      </c>
      <c r="H212" s="200">
        <v>2</v>
      </c>
      <c r="I212" s="148">
        <v>1378</v>
      </c>
      <c r="J212" s="148">
        <v>979.8</v>
      </c>
      <c r="K212" s="200">
        <v>45</v>
      </c>
      <c r="L212" s="159">
        <f>'Приложение 2'!G214</f>
        <v>2473661.63</v>
      </c>
      <c r="M212" s="148">
        <v>0</v>
      </c>
      <c r="N212" s="148">
        <v>0</v>
      </c>
      <c r="O212" s="148">
        <v>0</v>
      </c>
      <c r="P212" s="148">
        <f t="shared" si="33"/>
        <v>2473661.63</v>
      </c>
      <c r="Q212" s="148">
        <v>0</v>
      </c>
      <c r="R212" s="148">
        <v>0</v>
      </c>
      <c r="S212" s="146" t="s">
        <v>199</v>
      </c>
      <c r="T212" s="149"/>
      <c r="U212" s="160"/>
    </row>
    <row r="213" spans="1:22" s="4" customFormat="1" ht="24" customHeight="1">
      <c r="A213" s="173" t="s">
        <v>52</v>
      </c>
      <c r="B213" s="173"/>
      <c r="C213" s="146"/>
      <c r="D213" s="53"/>
      <c r="E213" s="152" t="s">
        <v>66</v>
      </c>
      <c r="F213" s="152" t="s">
        <v>66</v>
      </c>
      <c r="G213" s="152" t="s">
        <v>66</v>
      </c>
      <c r="H213" s="152" t="s">
        <v>66</v>
      </c>
      <c r="I213" s="148">
        <f>SUM(I207:I212)</f>
        <v>9000.7000000000007</v>
      </c>
      <c r="J213" s="148">
        <f t="shared" ref="J213:R213" si="34">SUM(J207:J212)</f>
        <v>6191.7000000000007</v>
      </c>
      <c r="K213" s="200">
        <f t="shared" si="34"/>
        <v>264</v>
      </c>
      <c r="L213" s="148">
        <f t="shared" si="34"/>
        <v>14714491.5</v>
      </c>
      <c r="M213" s="148">
        <f t="shared" si="34"/>
        <v>0</v>
      </c>
      <c r="N213" s="148">
        <f t="shared" si="34"/>
        <v>0</v>
      </c>
      <c r="O213" s="148">
        <f t="shared" si="34"/>
        <v>0</v>
      </c>
      <c r="P213" s="148">
        <f t="shared" si="34"/>
        <v>14714491.5</v>
      </c>
      <c r="Q213" s="148">
        <f t="shared" si="34"/>
        <v>0</v>
      </c>
      <c r="R213" s="148">
        <f t="shared" si="34"/>
        <v>0</v>
      </c>
      <c r="S213" s="148"/>
      <c r="T213" s="151"/>
      <c r="U213" s="151"/>
    </row>
    <row r="214" spans="1:22" s="4" customFormat="1" ht="9" customHeight="1">
      <c r="A214" s="150" t="s">
        <v>49</v>
      </c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1"/>
      <c r="U214" s="151"/>
    </row>
    <row r="215" spans="1:22" s="4" customFormat="1" ht="9" customHeight="1">
      <c r="A215" s="152">
        <v>177</v>
      </c>
      <c r="B215" s="53" t="s">
        <v>755</v>
      </c>
      <c r="C215" s="146" t="s">
        <v>145</v>
      </c>
      <c r="D215" s="164" t="s">
        <v>144</v>
      </c>
      <c r="E215" s="200">
        <v>1975</v>
      </c>
      <c r="F215" s="152" t="s">
        <v>23</v>
      </c>
      <c r="G215" s="200">
        <v>5</v>
      </c>
      <c r="H215" s="200">
        <v>4</v>
      </c>
      <c r="I215" s="148">
        <v>4593.3999999999996</v>
      </c>
      <c r="J215" s="148">
        <v>3214.6</v>
      </c>
      <c r="K215" s="200">
        <v>133</v>
      </c>
      <c r="L215" s="159">
        <f>'Приложение 2'!G217</f>
        <v>3683413.45</v>
      </c>
      <c r="M215" s="148">
        <v>0</v>
      </c>
      <c r="N215" s="148">
        <v>0</v>
      </c>
      <c r="O215" s="148">
        <v>0</v>
      </c>
      <c r="P215" s="148">
        <f t="shared" ref="P215" si="35">L215</f>
        <v>3683413.45</v>
      </c>
      <c r="Q215" s="148">
        <v>0</v>
      </c>
      <c r="R215" s="148">
        <v>0</v>
      </c>
      <c r="S215" s="146" t="s">
        <v>199</v>
      </c>
      <c r="T215" s="197"/>
      <c r="U215" s="160"/>
    </row>
    <row r="216" spans="1:22" s="4" customFormat="1" ht="24" customHeight="1">
      <c r="A216" s="173" t="s">
        <v>53</v>
      </c>
      <c r="B216" s="173"/>
      <c r="C216" s="146"/>
      <c r="D216" s="53"/>
      <c r="E216" s="152" t="s">
        <v>66</v>
      </c>
      <c r="F216" s="152" t="s">
        <v>66</v>
      </c>
      <c r="G216" s="152" t="s">
        <v>66</v>
      </c>
      <c r="H216" s="152" t="s">
        <v>66</v>
      </c>
      <c r="I216" s="148">
        <f t="shared" ref="I216:R216" si="36">SUM(I215:I215)</f>
        <v>4593.3999999999996</v>
      </c>
      <c r="J216" s="148">
        <f t="shared" si="36"/>
        <v>3214.6</v>
      </c>
      <c r="K216" s="152">
        <f t="shared" si="36"/>
        <v>133</v>
      </c>
      <c r="L216" s="148">
        <f t="shared" si="36"/>
        <v>3683413.45</v>
      </c>
      <c r="M216" s="148">
        <f t="shared" si="36"/>
        <v>0</v>
      </c>
      <c r="N216" s="148">
        <f t="shared" si="36"/>
        <v>0</v>
      </c>
      <c r="O216" s="148">
        <f t="shared" si="36"/>
        <v>0</v>
      </c>
      <c r="P216" s="148">
        <f t="shared" si="36"/>
        <v>3683413.45</v>
      </c>
      <c r="Q216" s="148">
        <f t="shared" si="36"/>
        <v>0</v>
      </c>
      <c r="R216" s="148">
        <f t="shared" si="36"/>
        <v>0</v>
      </c>
      <c r="S216" s="148"/>
      <c r="T216" s="219"/>
      <c r="U216" s="219"/>
    </row>
    <row r="217" spans="1:22" s="4" customFormat="1" ht="9" customHeight="1">
      <c r="A217" s="220" t="s">
        <v>101</v>
      </c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149"/>
      <c r="U217" s="160"/>
    </row>
    <row r="218" spans="1:22" s="4" customFormat="1" ht="9" customHeight="1">
      <c r="A218" s="221">
        <v>178</v>
      </c>
      <c r="B218" s="53" t="s">
        <v>777</v>
      </c>
      <c r="C218" s="146" t="s">
        <v>145</v>
      </c>
      <c r="D218" s="164" t="s">
        <v>144</v>
      </c>
      <c r="E218" s="200">
        <v>1991</v>
      </c>
      <c r="F218" s="152" t="s">
        <v>24</v>
      </c>
      <c r="G218" s="200">
        <v>2</v>
      </c>
      <c r="H218" s="200">
        <v>2</v>
      </c>
      <c r="I218" s="148">
        <v>661.36</v>
      </c>
      <c r="J218" s="148">
        <v>584.96</v>
      </c>
      <c r="K218" s="200">
        <v>29</v>
      </c>
      <c r="L218" s="159">
        <f>'Приложение 2'!G220</f>
        <v>2401924.1800000002</v>
      </c>
      <c r="M218" s="148">
        <v>0</v>
      </c>
      <c r="N218" s="148">
        <v>0</v>
      </c>
      <c r="O218" s="148">
        <v>0</v>
      </c>
      <c r="P218" s="148">
        <f>L218</f>
        <v>2401924.1800000002</v>
      </c>
      <c r="Q218" s="148">
        <v>0</v>
      </c>
      <c r="R218" s="148">
        <v>0</v>
      </c>
      <c r="S218" s="146" t="s">
        <v>199</v>
      </c>
      <c r="T218" s="222"/>
      <c r="U218" s="223"/>
    </row>
    <row r="219" spans="1:22" s="4" customFormat="1" ht="24.75" customHeight="1">
      <c r="A219" s="224" t="s">
        <v>102</v>
      </c>
      <c r="B219" s="224"/>
      <c r="C219" s="225"/>
      <c r="D219" s="226"/>
      <c r="E219" s="152" t="s">
        <v>66</v>
      </c>
      <c r="F219" s="152" t="s">
        <v>66</v>
      </c>
      <c r="G219" s="152" t="s">
        <v>66</v>
      </c>
      <c r="H219" s="152" t="s">
        <v>66</v>
      </c>
      <c r="I219" s="148">
        <f>SUM(I218)</f>
        <v>661.36</v>
      </c>
      <c r="J219" s="148">
        <f t="shared" ref="J219:R219" si="37">SUM(J218)</f>
        <v>584.96</v>
      </c>
      <c r="K219" s="206">
        <f t="shared" si="37"/>
        <v>29</v>
      </c>
      <c r="L219" s="148">
        <f>SUM(L218)</f>
        <v>2401924.1800000002</v>
      </c>
      <c r="M219" s="148">
        <f t="shared" si="37"/>
        <v>0</v>
      </c>
      <c r="N219" s="148">
        <f t="shared" si="37"/>
        <v>0</v>
      </c>
      <c r="O219" s="148">
        <f t="shared" si="37"/>
        <v>0</v>
      </c>
      <c r="P219" s="148">
        <f t="shared" si="37"/>
        <v>2401924.1800000002</v>
      </c>
      <c r="Q219" s="148">
        <f t="shared" si="37"/>
        <v>0</v>
      </c>
      <c r="R219" s="148">
        <f t="shared" si="37"/>
        <v>0</v>
      </c>
      <c r="S219" s="148"/>
      <c r="T219" s="219"/>
      <c r="U219" s="219"/>
      <c r="V219" s="14"/>
    </row>
    <row r="220" spans="1:22" s="4" customFormat="1" ht="9" customHeight="1">
      <c r="A220" s="220" t="s">
        <v>55</v>
      </c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149"/>
      <c r="U220" s="160"/>
      <c r="V220" s="14"/>
    </row>
    <row r="221" spans="1:22" s="4" customFormat="1" ht="9" customHeight="1">
      <c r="A221" s="221">
        <v>179</v>
      </c>
      <c r="B221" s="53" t="s">
        <v>226</v>
      </c>
      <c r="C221" s="146" t="s">
        <v>145</v>
      </c>
      <c r="D221" s="164" t="s">
        <v>144</v>
      </c>
      <c r="E221" s="200">
        <v>1986</v>
      </c>
      <c r="F221" s="152" t="s">
        <v>24</v>
      </c>
      <c r="G221" s="200">
        <v>5</v>
      </c>
      <c r="H221" s="200">
        <v>10</v>
      </c>
      <c r="I221" s="148">
        <v>10091.200000000001</v>
      </c>
      <c r="J221" s="148">
        <v>7242.16</v>
      </c>
      <c r="K221" s="200">
        <v>261</v>
      </c>
      <c r="L221" s="159">
        <f>'Приложение 2'!G223</f>
        <v>6952053.0999999996</v>
      </c>
      <c r="M221" s="148">
        <v>0</v>
      </c>
      <c r="N221" s="148">
        <v>0</v>
      </c>
      <c r="O221" s="148">
        <v>0</v>
      </c>
      <c r="P221" s="148">
        <f>L221</f>
        <v>6952053.0999999996</v>
      </c>
      <c r="Q221" s="148">
        <v>0</v>
      </c>
      <c r="R221" s="148">
        <v>0</v>
      </c>
      <c r="S221" s="146" t="s">
        <v>199</v>
      </c>
      <c r="T221" s="149"/>
      <c r="U221" s="160"/>
      <c r="V221" s="14"/>
    </row>
    <row r="222" spans="1:22" s="4" customFormat="1" ht="9" customHeight="1">
      <c r="A222" s="221">
        <v>180</v>
      </c>
      <c r="B222" s="53" t="s">
        <v>228</v>
      </c>
      <c r="C222" s="146" t="s">
        <v>145</v>
      </c>
      <c r="D222" s="164" t="s">
        <v>144</v>
      </c>
      <c r="E222" s="200">
        <v>1989</v>
      </c>
      <c r="F222" s="152" t="s">
        <v>24</v>
      </c>
      <c r="G222" s="200">
        <v>3</v>
      </c>
      <c r="H222" s="200">
        <v>3</v>
      </c>
      <c r="I222" s="148">
        <v>1674.5</v>
      </c>
      <c r="J222" s="148">
        <v>1497.4</v>
      </c>
      <c r="K222" s="200">
        <v>44</v>
      </c>
      <c r="L222" s="159">
        <f>'Приложение 2'!G224</f>
        <v>3076059.16</v>
      </c>
      <c r="M222" s="148">
        <v>0</v>
      </c>
      <c r="N222" s="148">
        <v>0</v>
      </c>
      <c r="O222" s="148">
        <v>0</v>
      </c>
      <c r="P222" s="148">
        <f>L222</f>
        <v>3076059.16</v>
      </c>
      <c r="Q222" s="148">
        <v>0</v>
      </c>
      <c r="R222" s="148">
        <v>0</v>
      </c>
      <c r="S222" s="146" t="s">
        <v>199</v>
      </c>
      <c r="T222" s="149"/>
      <c r="U222" s="160"/>
      <c r="V222" s="14"/>
    </row>
    <row r="223" spans="1:22" s="4" customFormat="1" ht="9" customHeight="1">
      <c r="A223" s="221">
        <v>181</v>
      </c>
      <c r="B223" s="53" t="s">
        <v>229</v>
      </c>
      <c r="C223" s="146" t="s">
        <v>145</v>
      </c>
      <c r="D223" s="164" t="s">
        <v>144</v>
      </c>
      <c r="E223" s="200">
        <v>1967</v>
      </c>
      <c r="F223" s="152" t="s">
        <v>24</v>
      </c>
      <c r="G223" s="200">
        <v>2</v>
      </c>
      <c r="H223" s="200">
        <v>2</v>
      </c>
      <c r="I223" s="148">
        <v>690.8</v>
      </c>
      <c r="J223" s="148">
        <v>638.79999999999995</v>
      </c>
      <c r="K223" s="200">
        <v>22</v>
      </c>
      <c r="L223" s="159">
        <f>'Приложение 2'!G225</f>
        <v>1380346.75</v>
      </c>
      <c r="M223" s="148">
        <v>0</v>
      </c>
      <c r="N223" s="148">
        <v>0</v>
      </c>
      <c r="O223" s="148">
        <v>0</v>
      </c>
      <c r="P223" s="148">
        <f>L223</f>
        <v>1380346.75</v>
      </c>
      <c r="Q223" s="148">
        <v>0</v>
      </c>
      <c r="R223" s="148">
        <v>0</v>
      </c>
      <c r="S223" s="146" t="s">
        <v>199</v>
      </c>
      <c r="T223" s="149"/>
      <c r="U223" s="160"/>
    </row>
    <row r="224" spans="1:22" s="4" customFormat="1" ht="9" customHeight="1">
      <c r="A224" s="221">
        <v>182</v>
      </c>
      <c r="B224" s="53" t="s">
        <v>780</v>
      </c>
      <c r="C224" s="146" t="s">
        <v>145</v>
      </c>
      <c r="D224" s="164" t="s">
        <v>144</v>
      </c>
      <c r="E224" s="200">
        <v>1987</v>
      </c>
      <c r="F224" s="152" t="s">
        <v>24</v>
      </c>
      <c r="G224" s="200">
        <v>3</v>
      </c>
      <c r="H224" s="200">
        <v>3</v>
      </c>
      <c r="I224" s="148">
        <v>2099</v>
      </c>
      <c r="J224" s="148">
        <v>1298.7</v>
      </c>
      <c r="K224" s="200">
        <v>52</v>
      </c>
      <c r="L224" s="159">
        <f>'Приложение 2'!G226</f>
        <v>3075023.57</v>
      </c>
      <c r="M224" s="148">
        <v>0</v>
      </c>
      <c r="N224" s="148">
        <v>0</v>
      </c>
      <c r="O224" s="148">
        <v>0</v>
      </c>
      <c r="P224" s="148">
        <f>L224</f>
        <v>3075023.57</v>
      </c>
      <c r="Q224" s="148">
        <v>0</v>
      </c>
      <c r="R224" s="148">
        <v>0</v>
      </c>
      <c r="S224" s="146" t="s">
        <v>199</v>
      </c>
      <c r="T224" s="222"/>
      <c r="U224" s="223"/>
      <c r="V224" s="14"/>
    </row>
    <row r="225" spans="1:22" s="4" customFormat="1" ht="9" customHeight="1">
      <c r="A225" s="221">
        <v>183</v>
      </c>
      <c r="B225" s="53" t="s">
        <v>996</v>
      </c>
      <c r="C225" s="146" t="s">
        <v>145</v>
      </c>
      <c r="D225" s="164" t="s">
        <v>144</v>
      </c>
      <c r="E225" s="200">
        <v>1993</v>
      </c>
      <c r="F225" s="152" t="s">
        <v>24</v>
      </c>
      <c r="G225" s="200">
        <v>5</v>
      </c>
      <c r="H225" s="200">
        <v>3</v>
      </c>
      <c r="I225" s="148">
        <v>3414</v>
      </c>
      <c r="J225" s="148">
        <v>2504.5</v>
      </c>
      <c r="K225" s="200">
        <v>27</v>
      </c>
      <c r="L225" s="159">
        <f>'Приложение 2'!G227</f>
        <v>2970211.7</v>
      </c>
      <c r="M225" s="148">
        <v>0</v>
      </c>
      <c r="N225" s="148">
        <v>0</v>
      </c>
      <c r="O225" s="148">
        <v>0</v>
      </c>
      <c r="P225" s="148">
        <f>L225</f>
        <v>2970211.7</v>
      </c>
      <c r="Q225" s="148">
        <v>0</v>
      </c>
      <c r="R225" s="148">
        <v>0</v>
      </c>
      <c r="S225" s="146" t="s">
        <v>199</v>
      </c>
      <c r="T225" s="222"/>
      <c r="U225" s="223"/>
      <c r="V225" s="14"/>
    </row>
    <row r="226" spans="1:22" s="4" customFormat="1" ht="29.25" customHeight="1">
      <c r="A226" s="224" t="s">
        <v>56</v>
      </c>
      <c r="B226" s="224"/>
      <c r="C226" s="225"/>
      <c r="D226" s="221"/>
      <c r="E226" s="152" t="s">
        <v>66</v>
      </c>
      <c r="F226" s="152" t="s">
        <v>66</v>
      </c>
      <c r="G226" s="152" t="s">
        <v>66</v>
      </c>
      <c r="H226" s="152" t="s">
        <v>66</v>
      </c>
      <c r="I226" s="148">
        <f>SUM(I221:I225)</f>
        <v>17969.5</v>
      </c>
      <c r="J226" s="148">
        <f>SUM(J221:J225)</f>
        <v>13181.56</v>
      </c>
      <c r="K226" s="200">
        <f>SUM(K221:K225)</f>
        <v>406</v>
      </c>
      <c r="L226" s="148">
        <f>SUM(L221:L225)</f>
        <v>17453694.280000001</v>
      </c>
      <c r="M226" s="148">
        <f t="shared" ref="M226:R226" si="38">SUM(M221:M225)</f>
        <v>0</v>
      </c>
      <c r="N226" s="148">
        <f t="shared" si="38"/>
        <v>0</v>
      </c>
      <c r="O226" s="148">
        <f t="shared" si="38"/>
        <v>0</v>
      </c>
      <c r="P226" s="148">
        <f t="shared" si="38"/>
        <v>17453694.280000001</v>
      </c>
      <c r="Q226" s="148">
        <f t="shared" si="38"/>
        <v>0</v>
      </c>
      <c r="R226" s="148">
        <f t="shared" si="38"/>
        <v>0</v>
      </c>
      <c r="S226" s="148"/>
      <c r="T226" s="151"/>
      <c r="U226" s="151"/>
    </row>
    <row r="227" spans="1:22" s="4" customFormat="1" ht="9" customHeight="1">
      <c r="A227" s="150" t="s">
        <v>957</v>
      </c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1"/>
      <c r="U227" s="151"/>
    </row>
    <row r="228" spans="1:22" s="4" customFormat="1" ht="9" customHeight="1">
      <c r="A228" s="152">
        <v>184</v>
      </c>
      <c r="B228" s="53" t="s">
        <v>782</v>
      </c>
      <c r="C228" s="146" t="s">
        <v>145</v>
      </c>
      <c r="D228" s="164" t="s">
        <v>144</v>
      </c>
      <c r="E228" s="200">
        <v>1968</v>
      </c>
      <c r="F228" s="152" t="s">
        <v>23</v>
      </c>
      <c r="G228" s="200">
        <v>2</v>
      </c>
      <c r="H228" s="200">
        <v>2</v>
      </c>
      <c r="I228" s="148">
        <v>756.5</v>
      </c>
      <c r="J228" s="148">
        <v>701.7</v>
      </c>
      <c r="K228" s="200">
        <v>18</v>
      </c>
      <c r="L228" s="159">
        <f>'Приложение 2'!G230</f>
        <v>2794546.84</v>
      </c>
      <c r="M228" s="148">
        <v>0</v>
      </c>
      <c r="N228" s="148">
        <v>0</v>
      </c>
      <c r="O228" s="148">
        <v>0</v>
      </c>
      <c r="P228" s="148">
        <f t="shared" ref="P228" si="39">L228</f>
        <v>2794546.84</v>
      </c>
      <c r="Q228" s="148">
        <v>0</v>
      </c>
      <c r="R228" s="148">
        <v>0</v>
      </c>
      <c r="S228" s="146" t="s">
        <v>199</v>
      </c>
      <c r="T228" s="197"/>
      <c r="U228" s="160"/>
    </row>
    <row r="229" spans="1:22" s="4" customFormat="1" ht="24.75" customHeight="1">
      <c r="A229" s="173" t="s">
        <v>958</v>
      </c>
      <c r="B229" s="173"/>
      <c r="C229" s="146"/>
      <c r="D229" s="53"/>
      <c r="E229" s="152" t="s">
        <v>66</v>
      </c>
      <c r="F229" s="152" t="s">
        <v>66</v>
      </c>
      <c r="G229" s="152" t="s">
        <v>66</v>
      </c>
      <c r="H229" s="152" t="s">
        <v>66</v>
      </c>
      <c r="I229" s="148">
        <f t="shared" ref="I229:R229" si="40">SUM(I228:I228)</f>
        <v>756.5</v>
      </c>
      <c r="J229" s="148">
        <f t="shared" si="40"/>
        <v>701.7</v>
      </c>
      <c r="K229" s="200">
        <f t="shared" si="40"/>
        <v>18</v>
      </c>
      <c r="L229" s="148">
        <f t="shared" si="40"/>
        <v>2794546.84</v>
      </c>
      <c r="M229" s="148">
        <f t="shared" si="40"/>
        <v>0</v>
      </c>
      <c r="N229" s="148">
        <f t="shared" si="40"/>
        <v>0</v>
      </c>
      <c r="O229" s="148">
        <f t="shared" si="40"/>
        <v>0</v>
      </c>
      <c r="P229" s="148">
        <f t="shared" si="40"/>
        <v>2794546.84</v>
      </c>
      <c r="Q229" s="148">
        <f t="shared" si="40"/>
        <v>0</v>
      </c>
      <c r="R229" s="148">
        <f t="shared" si="40"/>
        <v>0</v>
      </c>
      <c r="S229" s="148"/>
      <c r="T229" s="151"/>
      <c r="U229" s="151"/>
    </row>
    <row r="230" spans="1:22" s="4" customFormat="1" ht="9" customHeight="1">
      <c r="A230" s="150" t="s">
        <v>74</v>
      </c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49"/>
      <c r="U230" s="160"/>
    </row>
    <row r="231" spans="1:22" s="4" customFormat="1" ht="9" customHeight="1">
      <c r="A231" s="152">
        <v>185</v>
      </c>
      <c r="B231" s="198" t="s">
        <v>787</v>
      </c>
      <c r="C231" s="146" t="s">
        <v>145</v>
      </c>
      <c r="D231" s="164" t="s">
        <v>144</v>
      </c>
      <c r="E231" s="200">
        <v>1952</v>
      </c>
      <c r="F231" s="152" t="s">
        <v>23</v>
      </c>
      <c r="G231" s="200">
        <v>2</v>
      </c>
      <c r="H231" s="200">
        <v>2</v>
      </c>
      <c r="I231" s="148">
        <v>412.9</v>
      </c>
      <c r="J231" s="148">
        <v>361.7</v>
      </c>
      <c r="K231" s="200">
        <v>34</v>
      </c>
      <c r="L231" s="159">
        <f>'Приложение 2'!G233</f>
        <v>1297946.53</v>
      </c>
      <c r="M231" s="148">
        <v>0</v>
      </c>
      <c r="N231" s="148">
        <v>0</v>
      </c>
      <c r="O231" s="148">
        <v>0</v>
      </c>
      <c r="P231" s="148">
        <f t="shared" ref="P231:P236" si="41">L231</f>
        <v>1297946.53</v>
      </c>
      <c r="Q231" s="148">
        <v>0</v>
      </c>
      <c r="R231" s="148">
        <v>0</v>
      </c>
      <c r="S231" s="146" t="s">
        <v>199</v>
      </c>
      <c r="T231" s="149"/>
      <c r="U231" s="160"/>
    </row>
    <row r="232" spans="1:22" s="4" customFormat="1" ht="9" customHeight="1">
      <c r="A232" s="152">
        <v>186</v>
      </c>
      <c r="B232" s="198" t="s">
        <v>785</v>
      </c>
      <c r="C232" s="146" t="s">
        <v>145</v>
      </c>
      <c r="D232" s="164" t="s">
        <v>144</v>
      </c>
      <c r="E232" s="200">
        <v>1972</v>
      </c>
      <c r="F232" s="152" t="s">
        <v>23</v>
      </c>
      <c r="G232" s="200">
        <v>2</v>
      </c>
      <c r="H232" s="200">
        <v>1</v>
      </c>
      <c r="I232" s="148">
        <v>467.5</v>
      </c>
      <c r="J232" s="148">
        <v>377.8</v>
      </c>
      <c r="K232" s="200">
        <v>13</v>
      </c>
      <c r="L232" s="159">
        <f>'Приложение 2'!G234</f>
        <v>1493840.5</v>
      </c>
      <c r="M232" s="148">
        <v>0</v>
      </c>
      <c r="N232" s="148">
        <v>0</v>
      </c>
      <c r="O232" s="148">
        <v>0</v>
      </c>
      <c r="P232" s="148">
        <f t="shared" si="41"/>
        <v>1493840.5</v>
      </c>
      <c r="Q232" s="148">
        <v>0</v>
      </c>
      <c r="R232" s="148">
        <v>0</v>
      </c>
      <c r="S232" s="146" t="s">
        <v>199</v>
      </c>
      <c r="T232" s="149"/>
      <c r="U232" s="160"/>
    </row>
    <row r="233" spans="1:22" s="4" customFormat="1" ht="9" customHeight="1">
      <c r="A233" s="152">
        <v>187</v>
      </c>
      <c r="B233" s="198" t="s">
        <v>796</v>
      </c>
      <c r="C233" s="146" t="s">
        <v>145</v>
      </c>
      <c r="D233" s="164" t="s">
        <v>144</v>
      </c>
      <c r="E233" s="200">
        <v>1983</v>
      </c>
      <c r="F233" s="152" t="s">
        <v>24</v>
      </c>
      <c r="G233" s="200">
        <v>2</v>
      </c>
      <c r="H233" s="200">
        <v>2</v>
      </c>
      <c r="I233" s="148">
        <v>653</v>
      </c>
      <c r="J233" s="148">
        <v>588</v>
      </c>
      <c r="K233" s="200">
        <v>231</v>
      </c>
      <c r="L233" s="159">
        <f>'Приложение 2'!G235</f>
        <v>1720157.71</v>
      </c>
      <c r="M233" s="148">
        <v>0</v>
      </c>
      <c r="N233" s="148">
        <v>0</v>
      </c>
      <c r="O233" s="148">
        <v>0</v>
      </c>
      <c r="P233" s="148">
        <f t="shared" si="41"/>
        <v>1720157.71</v>
      </c>
      <c r="Q233" s="148">
        <v>0</v>
      </c>
      <c r="R233" s="148">
        <v>0</v>
      </c>
      <c r="S233" s="146" t="s">
        <v>199</v>
      </c>
      <c r="T233" s="149"/>
      <c r="U233" s="160"/>
    </row>
    <row r="234" spans="1:22" s="4" customFormat="1" ht="9" customHeight="1">
      <c r="A234" s="152">
        <v>188</v>
      </c>
      <c r="B234" s="198" t="s">
        <v>797</v>
      </c>
      <c r="C234" s="146" t="s">
        <v>145</v>
      </c>
      <c r="D234" s="164" t="s">
        <v>144</v>
      </c>
      <c r="E234" s="200">
        <v>1976</v>
      </c>
      <c r="F234" s="152" t="s">
        <v>23</v>
      </c>
      <c r="G234" s="200">
        <v>3</v>
      </c>
      <c r="H234" s="200">
        <v>2</v>
      </c>
      <c r="I234" s="148">
        <v>1162.8399999999999</v>
      </c>
      <c r="J234" s="148">
        <v>1092.5999999999999</v>
      </c>
      <c r="K234" s="200">
        <v>54</v>
      </c>
      <c r="L234" s="159">
        <f>'Приложение 2'!G236</f>
        <v>2656821.42</v>
      </c>
      <c r="M234" s="148">
        <v>0</v>
      </c>
      <c r="N234" s="148">
        <v>0</v>
      </c>
      <c r="O234" s="148">
        <v>0</v>
      </c>
      <c r="P234" s="148">
        <f t="shared" si="41"/>
        <v>2656821.42</v>
      </c>
      <c r="Q234" s="148">
        <v>0</v>
      </c>
      <c r="R234" s="148">
        <v>0</v>
      </c>
      <c r="S234" s="146" t="s">
        <v>199</v>
      </c>
      <c r="T234" s="149"/>
      <c r="U234" s="160"/>
    </row>
    <row r="235" spans="1:22" s="4" customFormat="1" ht="9" customHeight="1">
      <c r="A235" s="152">
        <v>189</v>
      </c>
      <c r="B235" s="198" t="s">
        <v>798</v>
      </c>
      <c r="C235" s="146" t="s">
        <v>145</v>
      </c>
      <c r="D235" s="164" t="s">
        <v>144</v>
      </c>
      <c r="E235" s="200">
        <v>1965</v>
      </c>
      <c r="F235" s="152" t="s">
        <v>24</v>
      </c>
      <c r="G235" s="200">
        <v>3</v>
      </c>
      <c r="H235" s="200">
        <v>2</v>
      </c>
      <c r="I235" s="148">
        <v>1073.6199999999999</v>
      </c>
      <c r="J235" s="148">
        <v>994</v>
      </c>
      <c r="K235" s="200">
        <v>49</v>
      </c>
      <c r="L235" s="159">
        <f>'Приложение 2'!G237</f>
        <v>2181188.9700000002</v>
      </c>
      <c r="M235" s="148">
        <v>0</v>
      </c>
      <c r="N235" s="148">
        <v>0</v>
      </c>
      <c r="O235" s="148">
        <v>0</v>
      </c>
      <c r="P235" s="148">
        <f t="shared" si="41"/>
        <v>2181188.9700000002</v>
      </c>
      <c r="Q235" s="148">
        <v>0</v>
      </c>
      <c r="R235" s="148">
        <v>0</v>
      </c>
      <c r="S235" s="146" t="s">
        <v>199</v>
      </c>
      <c r="T235" s="149"/>
      <c r="U235" s="160"/>
    </row>
    <row r="236" spans="1:22" s="4" customFormat="1" ht="9" customHeight="1">
      <c r="A236" s="152">
        <v>190</v>
      </c>
      <c r="B236" s="198" t="s">
        <v>804</v>
      </c>
      <c r="C236" s="146" t="s">
        <v>145</v>
      </c>
      <c r="D236" s="164" t="s">
        <v>144</v>
      </c>
      <c r="E236" s="200">
        <v>1975</v>
      </c>
      <c r="F236" s="152" t="s">
        <v>23</v>
      </c>
      <c r="G236" s="200">
        <v>3</v>
      </c>
      <c r="H236" s="200">
        <v>2</v>
      </c>
      <c r="I236" s="148">
        <v>1185.5999999999999</v>
      </c>
      <c r="J236" s="148">
        <v>1102.8</v>
      </c>
      <c r="K236" s="200">
        <v>141</v>
      </c>
      <c r="L236" s="159">
        <f>'Приложение 2'!G238</f>
        <v>2809976.88</v>
      </c>
      <c r="M236" s="148">
        <v>0</v>
      </c>
      <c r="N236" s="148">
        <v>0</v>
      </c>
      <c r="O236" s="148">
        <v>0</v>
      </c>
      <c r="P236" s="148">
        <f t="shared" si="41"/>
        <v>2809976.88</v>
      </c>
      <c r="Q236" s="148">
        <v>0</v>
      </c>
      <c r="R236" s="148">
        <v>0</v>
      </c>
      <c r="S236" s="146" t="s">
        <v>199</v>
      </c>
      <c r="T236" s="197"/>
      <c r="U236" s="160"/>
    </row>
    <row r="237" spans="1:22" s="4" customFormat="1" ht="9" customHeight="1">
      <c r="A237" s="152">
        <v>191</v>
      </c>
      <c r="B237" s="198" t="s">
        <v>990</v>
      </c>
      <c r="C237" s="146" t="s">
        <v>145</v>
      </c>
      <c r="D237" s="164" t="s">
        <v>144</v>
      </c>
      <c r="E237" s="200">
        <v>1981</v>
      </c>
      <c r="F237" s="152" t="s">
        <v>24</v>
      </c>
      <c r="G237" s="200">
        <v>5</v>
      </c>
      <c r="H237" s="200">
        <v>5</v>
      </c>
      <c r="I237" s="148">
        <f>J237+O237</f>
        <v>3657.1</v>
      </c>
      <c r="J237" s="148">
        <v>3657.1</v>
      </c>
      <c r="K237" s="200">
        <v>144</v>
      </c>
      <c r="L237" s="159">
        <f>'Приложение 2'!G239</f>
        <v>4388003.78</v>
      </c>
      <c r="M237" s="148">
        <v>0</v>
      </c>
      <c r="N237" s="148">
        <v>0</v>
      </c>
      <c r="O237" s="148">
        <v>0</v>
      </c>
      <c r="P237" s="148">
        <f t="shared" ref="P237" si="42">L237</f>
        <v>4388003.78</v>
      </c>
      <c r="Q237" s="148">
        <v>0</v>
      </c>
      <c r="R237" s="148">
        <v>0</v>
      </c>
      <c r="S237" s="146" t="s">
        <v>199</v>
      </c>
      <c r="T237" s="197"/>
      <c r="U237" s="160"/>
    </row>
    <row r="238" spans="1:22" s="4" customFormat="1" ht="24.75" customHeight="1">
      <c r="A238" s="173" t="s">
        <v>75</v>
      </c>
      <c r="B238" s="173"/>
      <c r="C238" s="146"/>
      <c r="D238" s="53"/>
      <c r="E238" s="6" t="s">
        <v>66</v>
      </c>
      <c r="F238" s="6" t="s">
        <v>66</v>
      </c>
      <c r="G238" s="6" t="s">
        <v>66</v>
      </c>
      <c r="H238" s="6" t="s">
        <v>66</v>
      </c>
      <c r="I238" s="147">
        <f>SUM(I231:I237)</f>
        <v>8612.56</v>
      </c>
      <c r="J238" s="147">
        <f t="shared" ref="J238:R238" si="43">SUM(J231:J237)</f>
        <v>8174</v>
      </c>
      <c r="K238" s="227">
        <f t="shared" si="43"/>
        <v>666</v>
      </c>
      <c r="L238" s="147">
        <f t="shared" si="43"/>
        <v>16547935.790000003</v>
      </c>
      <c r="M238" s="147">
        <f t="shared" si="43"/>
        <v>0</v>
      </c>
      <c r="N238" s="147">
        <f t="shared" si="43"/>
        <v>0</v>
      </c>
      <c r="O238" s="147">
        <f t="shared" si="43"/>
        <v>0</v>
      </c>
      <c r="P238" s="147">
        <f t="shared" si="43"/>
        <v>16547935.790000003</v>
      </c>
      <c r="Q238" s="147">
        <f t="shared" si="43"/>
        <v>0</v>
      </c>
      <c r="R238" s="147">
        <f t="shared" si="43"/>
        <v>0</v>
      </c>
      <c r="S238" s="148"/>
      <c r="T238" s="197"/>
      <c r="U238" s="160"/>
    </row>
    <row r="239" spans="1:22" s="4" customFormat="1" ht="9" customHeight="1">
      <c r="A239" s="150" t="s">
        <v>805</v>
      </c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97"/>
      <c r="U239" s="160"/>
    </row>
    <row r="240" spans="1:22" s="4" customFormat="1" ht="9" customHeight="1">
      <c r="A240" s="152">
        <v>192</v>
      </c>
      <c r="B240" s="53" t="s">
        <v>808</v>
      </c>
      <c r="C240" s="146" t="s">
        <v>145</v>
      </c>
      <c r="D240" s="164" t="s">
        <v>144</v>
      </c>
      <c r="E240" s="227">
        <v>1981</v>
      </c>
      <c r="F240" s="6" t="s">
        <v>23</v>
      </c>
      <c r="G240" s="227">
        <v>2</v>
      </c>
      <c r="H240" s="227">
        <v>3</v>
      </c>
      <c r="I240" s="147">
        <v>948.2</v>
      </c>
      <c r="J240" s="147">
        <v>932.5</v>
      </c>
      <c r="K240" s="200">
        <v>32</v>
      </c>
      <c r="L240" s="159">
        <f>'Приложение 2'!G242</f>
        <v>3001975.64</v>
      </c>
      <c r="M240" s="148">
        <v>0</v>
      </c>
      <c r="N240" s="148">
        <v>0</v>
      </c>
      <c r="O240" s="148">
        <v>0</v>
      </c>
      <c r="P240" s="148">
        <f t="shared" ref="P240" si="44">L240</f>
        <v>3001975.64</v>
      </c>
      <c r="Q240" s="148">
        <v>0</v>
      </c>
      <c r="R240" s="148">
        <v>0</v>
      </c>
      <c r="S240" s="146" t="s">
        <v>199</v>
      </c>
      <c r="T240" s="197"/>
      <c r="U240" s="160"/>
    </row>
    <row r="241" spans="1:22" s="4" customFormat="1" ht="22.5" customHeight="1">
      <c r="A241" s="173" t="s">
        <v>806</v>
      </c>
      <c r="B241" s="173"/>
      <c r="C241" s="146"/>
      <c r="D241" s="53"/>
      <c r="E241" s="6" t="s">
        <v>66</v>
      </c>
      <c r="F241" s="6" t="s">
        <v>66</v>
      </c>
      <c r="G241" s="6" t="s">
        <v>66</v>
      </c>
      <c r="H241" s="6" t="s">
        <v>66</v>
      </c>
      <c r="I241" s="147">
        <f t="shared" ref="I241:R241" si="45">SUM(I240:I240)</f>
        <v>948.2</v>
      </c>
      <c r="J241" s="147">
        <f t="shared" si="45"/>
        <v>932.5</v>
      </c>
      <c r="K241" s="200">
        <f t="shared" si="45"/>
        <v>32</v>
      </c>
      <c r="L241" s="147">
        <f t="shared" si="45"/>
        <v>3001975.64</v>
      </c>
      <c r="M241" s="147">
        <f t="shared" si="45"/>
        <v>0</v>
      </c>
      <c r="N241" s="147">
        <f t="shared" si="45"/>
        <v>0</v>
      </c>
      <c r="O241" s="147">
        <f t="shared" si="45"/>
        <v>0</v>
      </c>
      <c r="P241" s="147">
        <f t="shared" si="45"/>
        <v>3001975.64</v>
      </c>
      <c r="Q241" s="147">
        <f t="shared" si="45"/>
        <v>0</v>
      </c>
      <c r="R241" s="147">
        <f t="shared" si="45"/>
        <v>0</v>
      </c>
      <c r="S241" s="148"/>
      <c r="T241" s="151"/>
      <c r="U241" s="151"/>
      <c r="V241" s="14"/>
    </row>
    <row r="242" spans="1:22" s="4" customFormat="1" ht="9" customHeight="1">
      <c r="A242" s="150" t="s">
        <v>117</v>
      </c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49"/>
      <c r="U242" s="160"/>
      <c r="V242" s="14"/>
    </row>
    <row r="243" spans="1:22" s="4" customFormat="1" ht="9" customHeight="1">
      <c r="A243" s="152">
        <v>193</v>
      </c>
      <c r="B243" s="198" t="s">
        <v>231</v>
      </c>
      <c r="C243" s="146" t="s">
        <v>145</v>
      </c>
      <c r="D243" s="164" t="s">
        <v>144</v>
      </c>
      <c r="E243" s="200">
        <v>1972</v>
      </c>
      <c r="F243" s="152" t="s">
        <v>23</v>
      </c>
      <c r="G243" s="200">
        <v>2</v>
      </c>
      <c r="H243" s="200">
        <v>3</v>
      </c>
      <c r="I243" s="148">
        <v>970.8</v>
      </c>
      <c r="J243" s="148">
        <v>879.5</v>
      </c>
      <c r="K243" s="200">
        <v>39</v>
      </c>
      <c r="L243" s="159">
        <f>'Приложение 2'!G245</f>
        <v>3240485.7</v>
      </c>
      <c r="M243" s="148">
        <v>0</v>
      </c>
      <c r="N243" s="148">
        <v>0</v>
      </c>
      <c r="O243" s="148">
        <v>0</v>
      </c>
      <c r="P243" s="148">
        <f>L243</f>
        <v>3240485.7</v>
      </c>
      <c r="Q243" s="148">
        <v>0</v>
      </c>
      <c r="R243" s="148">
        <v>0</v>
      </c>
      <c r="S243" s="146" t="s">
        <v>199</v>
      </c>
      <c r="T243" s="149"/>
      <c r="U243" s="160"/>
    </row>
    <row r="244" spans="1:22" s="4" customFormat="1" ht="9" customHeight="1">
      <c r="A244" s="152">
        <v>194</v>
      </c>
      <c r="B244" s="198" t="s">
        <v>809</v>
      </c>
      <c r="C244" s="146" t="s">
        <v>145</v>
      </c>
      <c r="D244" s="164" t="s">
        <v>144</v>
      </c>
      <c r="E244" s="200">
        <v>1986</v>
      </c>
      <c r="F244" s="152" t="s">
        <v>23</v>
      </c>
      <c r="G244" s="200">
        <v>3</v>
      </c>
      <c r="H244" s="200">
        <v>2</v>
      </c>
      <c r="I244" s="148">
        <v>1363.8</v>
      </c>
      <c r="J244" s="148">
        <v>1262.0999999999999</v>
      </c>
      <c r="K244" s="200">
        <v>49</v>
      </c>
      <c r="L244" s="159">
        <f>'Приложение 2'!G246</f>
        <v>3579542.52</v>
      </c>
      <c r="M244" s="148">
        <v>0</v>
      </c>
      <c r="N244" s="148">
        <v>0</v>
      </c>
      <c r="O244" s="148">
        <v>0</v>
      </c>
      <c r="P244" s="148">
        <f>L244</f>
        <v>3579542.52</v>
      </c>
      <c r="Q244" s="148">
        <v>0</v>
      </c>
      <c r="R244" s="148">
        <v>0</v>
      </c>
      <c r="S244" s="146" t="s">
        <v>199</v>
      </c>
      <c r="T244" s="197"/>
      <c r="U244" s="160"/>
      <c r="V244" s="14"/>
    </row>
    <row r="245" spans="1:22" s="4" customFormat="1" ht="24" customHeight="1">
      <c r="A245" s="173" t="s">
        <v>104</v>
      </c>
      <c r="B245" s="173"/>
      <c r="C245" s="146"/>
      <c r="D245" s="53"/>
      <c r="E245" s="6" t="s">
        <v>66</v>
      </c>
      <c r="F245" s="6" t="s">
        <v>66</v>
      </c>
      <c r="G245" s="6" t="s">
        <v>66</v>
      </c>
      <c r="H245" s="6" t="s">
        <v>66</v>
      </c>
      <c r="I245" s="147">
        <f t="shared" ref="I245:R245" si="46">SUM(I243:I244)</f>
        <v>2334.6</v>
      </c>
      <c r="J245" s="147">
        <f t="shared" si="46"/>
        <v>2141.6</v>
      </c>
      <c r="K245" s="200">
        <f t="shared" si="46"/>
        <v>88</v>
      </c>
      <c r="L245" s="147">
        <f t="shared" si="46"/>
        <v>6820028.2200000007</v>
      </c>
      <c r="M245" s="147">
        <f t="shared" si="46"/>
        <v>0</v>
      </c>
      <c r="N245" s="147">
        <f t="shared" si="46"/>
        <v>0</v>
      </c>
      <c r="O245" s="147">
        <f t="shared" si="46"/>
        <v>0</v>
      </c>
      <c r="P245" s="147">
        <f t="shared" si="46"/>
        <v>6820028.2200000007</v>
      </c>
      <c r="Q245" s="147">
        <f t="shared" si="46"/>
        <v>0</v>
      </c>
      <c r="R245" s="147">
        <f t="shared" si="46"/>
        <v>0</v>
      </c>
      <c r="S245" s="148"/>
      <c r="T245" s="151"/>
      <c r="U245" s="151"/>
    </row>
    <row r="246" spans="1:22" s="4" customFormat="1" ht="9" customHeight="1">
      <c r="A246" s="150" t="s">
        <v>72</v>
      </c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49"/>
      <c r="U246" s="160"/>
    </row>
    <row r="247" spans="1:22" s="4" customFormat="1" ht="9" customHeight="1">
      <c r="A247" s="152">
        <v>195</v>
      </c>
      <c r="B247" s="198" t="s">
        <v>814</v>
      </c>
      <c r="C247" s="146" t="s">
        <v>145</v>
      </c>
      <c r="D247" s="164" t="s">
        <v>144</v>
      </c>
      <c r="E247" s="200">
        <v>1980</v>
      </c>
      <c r="F247" s="152" t="s">
        <v>24</v>
      </c>
      <c r="G247" s="200">
        <v>2</v>
      </c>
      <c r="H247" s="200">
        <v>3</v>
      </c>
      <c r="I247" s="148">
        <v>971.2</v>
      </c>
      <c r="J247" s="148">
        <v>546</v>
      </c>
      <c r="K247" s="200">
        <v>13</v>
      </c>
      <c r="L247" s="159">
        <f>'Приложение 2'!G249</f>
        <v>2438116.5699999998</v>
      </c>
      <c r="M247" s="148">
        <v>0</v>
      </c>
      <c r="N247" s="148">
        <v>0</v>
      </c>
      <c r="O247" s="148">
        <v>0</v>
      </c>
      <c r="P247" s="148">
        <f>L247</f>
        <v>2438116.5699999998</v>
      </c>
      <c r="Q247" s="148">
        <v>0</v>
      </c>
      <c r="R247" s="148">
        <v>0</v>
      </c>
      <c r="S247" s="146" t="s">
        <v>199</v>
      </c>
      <c r="T247" s="149"/>
      <c r="U247" s="160"/>
    </row>
    <row r="248" spans="1:22" s="4" customFormat="1" ht="9" customHeight="1">
      <c r="A248" s="152">
        <v>196</v>
      </c>
      <c r="B248" s="198" t="s">
        <v>813</v>
      </c>
      <c r="C248" s="146" t="s">
        <v>145</v>
      </c>
      <c r="D248" s="164" t="s">
        <v>144</v>
      </c>
      <c r="E248" s="200">
        <v>1978</v>
      </c>
      <c r="F248" s="152" t="s">
        <v>23</v>
      </c>
      <c r="G248" s="200">
        <v>2</v>
      </c>
      <c r="H248" s="200">
        <v>1</v>
      </c>
      <c r="I248" s="148">
        <v>379</v>
      </c>
      <c r="J248" s="148">
        <v>234.3</v>
      </c>
      <c r="K248" s="200">
        <v>6</v>
      </c>
      <c r="L248" s="159">
        <f>'Приложение 2'!G250</f>
        <v>1245158.54</v>
      </c>
      <c r="M248" s="148">
        <v>0</v>
      </c>
      <c r="N248" s="148">
        <v>0</v>
      </c>
      <c r="O248" s="148">
        <v>0</v>
      </c>
      <c r="P248" s="148">
        <f>L248</f>
        <v>1245158.54</v>
      </c>
      <c r="Q248" s="148">
        <v>0</v>
      </c>
      <c r="R248" s="148">
        <v>0</v>
      </c>
      <c r="S248" s="146" t="s">
        <v>199</v>
      </c>
      <c r="T248" s="149"/>
      <c r="U248" s="149"/>
    </row>
    <row r="249" spans="1:22" s="4" customFormat="1" ht="9" customHeight="1">
      <c r="A249" s="152">
        <v>197</v>
      </c>
      <c r="B249" s="198" t="s">
        <v>1017</v>
      </c>
      <c r="C249" s="146" t="s">
        <v>145</v>
      </c>
      <c r="D249" s="164" t="s">
        <v>144</v>
      </c>
      <c r="E249" s="200">
        <v>1975</v>
      </c>
      <c r="F249" s="152" t="s">
        <v>23</v>
      </c>
      <c r="G249" s="200">
        <v>2</v>
      </c>
      <c r="H249" s="200">
        <v>2</v>
      </c>
      <c r="I249" s="148">
        <v>378.4</v>
      </c>
      <c r="J249" s="148">
        <v>334</v>
      </c>
      <c r="K249" s="200">
        <v>31</v>
      </c>
      <c r="L249" s="159">
        <f>'Приложение 2'!G251</f>
        <v>2162601.33</v>
      </c>
      <c r="M249" s="148">
        <v>0</v>
      </c>
      <c r="N249" s="148">
        <v>0</v>
      </c>
      <c r="O249" s="148">
        <v>0</v>
      </c>
      <c r="P249" s="148">
        <f>L249</f>
        <v>2162601.33</v>
      </c>
      <c r="Q249" s="148">
        <v>0</v>
      </c>
      <c r="R249" s="148">
        <v>0</v>
      </c>
      <c r="S249" s="146" t="s">
        <v>199</v>
      </c>
      <c r="T249" s="149"/>
      <c r="U249" s="149"/>
    </row>
    <row r="250" spans="1:22" s="4" customFormat="1" ht="26.25" customHeight="1">
      <c r="A250" s="173" t="s">
        <v>71</v>
      </c>
      <c r="B250" s="173"/>
      <c r="C250" s="146"/>
      <c r="D250" s="53"/>
      <c r="E250" s="6" t="s">
        <v>66</v>
      </c>
      <c r="F250" s="6" t="s">
        <v>66</v>
      </c>
      <c r="G250" s="6" t="s">
        <v>66</v>
      </c>
      <c r="H250" s="6" t="s">
        <v>66</v>
      </c>
      <c r="I250" s="147">
        <f>SUM(I247:I249)</f>
        <v>1728.6</v>
      </c>
      <c r="J250" s="147">
        <f t="shared" ref="J250:R250" si="47">SUM(J247:J249)</f>
        <v>1114.3</v>
      </c>
      <c r="K250" s="200">
        <f>SUM(K247:K249)</f>
        <v>50</v>
      </c>
      <c r="L250" s="147">
        <f t="shared" si="47"/>
        <v>5845876.4399999995</v>
      </c>
      <c r="M250" s="147">
        <f t="shared" si="47"/>
        <v>0</v>
      </c>
      <c r="N250" s="147">
        <f t="shared" si="47"/>
        <v>0</v>
      </c>
      <c r="O250" s="147">
        <f t="shared" si="47"/>
        <v>0</v>
      </c>
      <c r="P250" s="147">
        <f t="shared" si="47"/>
        <v>5845876.4399999995</v>
      </c>
      <c r="Q250" s="147">
        <f t="shared" si="47"/>
        <v>0</v>
      </c>
      <c r="R250" s="147">
        <f t="shared" si="47"/>
        <v>0</v>
      </c>
      <c r="S250" s="148"/>
      <c r="T250" s="151"/>
      <c r="U250" s="151"/>
    </row>
    <row r="251" spans="1:22" s="4" customFormat="1" ht="9" customHeight="1">
      <c r="A251" s="150" t="s">
        <v>59</v>
      </c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49"/>
      <c r="U251" s="160"/>
    </row>
    <row r="252" spans="1:22" s="4" customFormat="1" ht="9" customHeight="1">
      <c r="A252" s="152">
        <v>198</v>
      </c>
      <c r="B252" s="53" t="s">
        <v>819</v>
      </c>
      <c r="C252" s="146" t="s">
        <v>145</v>
      </c>
      <c r="D252" s="164" t="s">
        <v>144</v>
      </c>
      <c r="E252" s="200">
        <v>1960</v>
      </c>
      <c r="F252" s="152" t="s">
        <v>23</v>
      </c>
      <c r="G252" s="200">
        <v>2</v>
      </c>
      <c r="H252" s="200">
        <v>1</v>
      </c>
      <c r="I252" s="148">
        <v>286.12</v>
      </c>
      <c r="J252" s="148">
        <v>265.12</v>
      </c>
      <c r="K252" s="200">
        <v>17</v>
      </c>
      <c r="L252" s="159">
        <f>'Приложение 2'!G254</f>
        <v>1242214.6000000001</v>
      </c>
      <c r="M252" s="148">
        <v>0</v>
      </c>
      <c r="N252" s="148">
        <v>0</v>
      </c>
      <c r="O252" s="148">
        <v>0</v>
      </c>
      <c r="P252" s="148">
        <f>L252</f>
        <v>1242214.6000000001</v>
      </c>
      <c r="Q252" s="148">
        <v>0</v>
      </c>
      <c r="R252" s="148">
        <v>0</v>
      </c>
      <c r="S252" s="146" t="s">
        <v>199</v>
      </c>
      <c r="T252" s="149"/>
      <c r="U252" s="160"/>
    </row>
    <row r="253" spans="1:22" s="4" customFormat="1" ht="9" customHeight="1">
      <c r="A253" s="152">
        <v>199</v>
      </c>
      <c r="B253" s="53" t="s">
        <v>820</v>
      </c>
      <c r="C253" s="146" t="s">
        <v>145</v>
      </c>
      <c r="D253" s="164" t="s">
        <v>144</v>
      </c>
      <c r="E253" s="200">
        <v>1976</v>
      </c>
      <c r="F253" s="152" t="s">
        <v>24</v>
      </c>
      <c r="G253" s="200">
        <v>2</v>
      </c>
      <c r="H253" s="200">
        <v>3</v>
      </c>
      <c r="I253" s="148">
        <v>961.79</v>
      </c>
      <c r="J253" s="148">
        <v>909.84</v>
      </c>
      <c r="K253" s="200">
        <v>19</v>
      </c>
      <c r="L253" s="159">
        <f>'Приложение 2'!G255</f>
        <v>3425484.96</v>
      </c>
      <c r="M253" s="148">
        <v>0</v>
      </c>
      <c r="N253" s="148">
        <v>0</v>
      </c>
      <c r="O253" s="148">
        <v>0</v>
      </c>
      <c r="P253" s="148">
        <f>L253</f>
        <v>3425484.96</v>
      </c>
      <c r="Q253" s="148">
        <v>0</v>
      </c>
      <c r="R253" s="148">
        <v>0</v>
      </c>
      <c r="S253" s="146" t="s">
        <v>199</v>
      </c>
      <c r="T253" s="149"/>
      <c r="U253" s="160"/>
    </row>
    <row r="254" spans="1:22" s="4" customFormat="1" ht="24.75" customHeight="1">
      <c r="A254" s="173" t="s">
        <v>58</v>
      </c>
      <c r="B254" s="173"/>
      <c r="C254" s="146"/>
      <c r="D254" s="53"/>
      <c r="E254" s="6" t="s">
        <v>66</v>
      </c>
      <c r="F254" s="6" t="s">
        <v>66</v>
      </c>
      <c r="G254" s="6" t="s">
        <v>66</v>
      </c>
      <c r="H254" s="6" t="s">
        <v>66</v>
      </c>
      <c r="I254" s="147">
        <f t="shared" ref="I254:R254" si="48">SUM(I252:I253)</f>
        <v>1247.9099999999999</v>
      </c>
      <c r="J254" s="147">
        <f t="shared" si="48"/>
        <v>1174.96</v>
      </c>
      <c r="K254" s="6">
        <f t="shared" si="48"/>
        <v>36</v>
      </c>
      <c r="L254" s="228">
        <f t="shared" si="48"/>
        <v>4667699.5600000005</v>
      </c>
      <c r="M254" s="229">
        <f t="shared" si="48"/>
        <v>0</v>
      </c>
      <c r="N254" s="229">
        <f t="shared" si="48"/>
        <v>0</v>
      </c>
      <c r="O254" s="229">
        <f t="shared" si="48"/>
        <v>0</v>
      </c>
      <c r="P254" s="229">
        <f t="shared" si="48"/>
        <v>4667699.5600000005</v>
      </c>
      <c r="Q254" s="229">
        <f t="shared" si="48"/>
        <v>0</v>
      </c>
      <c r="R254" s="229">
        <f t="shared" si="48"/>
        <v>0</v>
      </c>
      <c r="S254" s="148"/>
      <c r="T254" s="151"/>
      <c r="U254" s="151"/>
    </row>
    <row r="255" spans="1:22" s="4" customFormat="1" ht="9" customHeight="1">
      <c r="A255" s="150" t="s">
        <v>78</v>
      </c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49"/>
      <c r="U255" s="160"/>
    </row>
    <row r="256" spans="1:22" s="4" customFormat="1" ht="9" customHeight="1">
      <c r="A256" s="230">
        <v>200</v>
      </c>
      <c r="B256" s="231" t="s">
        <v>924</v>
      </c>
      <c r="C256" s="146" t="s">
        <v>145</v>
      </c>
      <c r="D256" s="164" t="s">
        <v>144</v>
      </c>
      <c r="E256" s="232">
        <v>1955</v>
      </c>
      <c r="F256" s="233" t="s">
        <v>23</v>
      </c>
      <c r="G256" s="232">
        <v>2</v>
      </c>
      <c r="H256" s="232">
        <v>2</v>
      </c>
      <c r="I256" s="234">
        <v>1075</v>
      </c>
      <c r="J256" s="234">
        <v>691.56</v>
      </c>
      <c r="K256" s="232">
        <v>23</v>
      </c>
      <c r="L256" s="159">
        <f>'Приложение 2'!G258</f>
        <v>280738.86</v>
      </c>
      <c r="M256" s="148">
        <v>0</v>
      </c>
      <c r="N256" s="148">
        <v>0</v>
      </c>
      <c r="O256" s="148">
        <v>0</v>
      </c>
      <c r="P256" s="148">
        <f>L256</f>
        <v>280738.86</v>
      </c>
      <c r="Q256" s="148">
        <v>0</v>
      </c>
      <c r="R256" s="148">
        <v>0</v>
      </c>
      <c r="S256" s="146" t="s">
        <v>199</v>
      </c>
      <c r="T256" s="149"/>
      <c r="U256" s="160"/>
      <c r="V256" s="14"/>
    </row>
    <row r="257" spans="1:22" s="4" customFormat="1" ht="9" customHeight="1">
      <c r="A257" s="230">
        <v>201</v>
      </c>
      <c r="B257" s="231" t="s">
        <v>823</v>
      </c>
      <c r="C257" s="146" t="s">
        <v>145</v>
      </c>
      <c r="D257" s="164" t="s">
        <v>144</v>
      </c>
      <c r="E257" s="232">
        <v>1975</v>
      </c>
      <c r="F257" s="233" t="s">
        <v>24</v>
      </c>
      <c r="G257" s="232">
        <v>2</v>
      </c>
      <c r="H257" s="232">
        <v>3</v>
      </c>
      <c r="I257" s="234">
        <v>1589.92</v>
      </c>
      <c r="J257" s="234">
        <v>903.66</v>
      </c>
      <c r="K257" s="232">
        <v>34</v>
      </c>
      <c r="L257" s="159">
        <f>'Приложение 2'!G259</f>
        <v>564185.62</v>
      </c>
      <c r="M257" s="148">
        <v>0</v>
      </c>
      <c r="N257" s="148">
        <v>0</v>
      </c>
      <c r="O257" s="148">
        <v>0</v>
      </c>
      <c r="P257" s="148">
        <f>L257</f>
        <v>564185.62</v>
      </c>
      <c r="Q257" s="148">
        <v>0</v>
      </c>
      <c r="R257" s="148">
        <v>0</v>
      </c>
      <c r="S257" s="146" t="s">
        <v>199</v>
      </c>
      <c r="T257" s="149"/>
      <c r="U257" s="160"/>
    </row>
    <row r="258" spans="1:22" s="4" customFormat="1" ht="9" customHeight="1">
      <c r="A258" s="230">
        <v>202</v>
      </c>
      <c r="B258" s="231" t="s">
        <v>826</v>
      </c>
      <c r="C258" s="146" t="s">
        <v>145</v>
      </c>
      <c r="D258" s="164" t="s">
        <v>144</v>
      </c>
      <c r="E258" s="232">
        <v>1970</v>
      </c>
      <c r="F258" s="233" t="s">
        <v>23</v>
      </c>
      <c r="G258" s="232">
        <v>2</v>
      </c>
      <c r="H258" s="232">
        <v>3</v>
      </c>
      <c r="I258" s="234">
        <v>967.8</v>
      </c>
      <c r="J258" s="234">
        <v>894.6</v>
      </c>
      <c r="K258" s="232">
        <v>30</v>
      </c>
      <c r="L258" s="159">
        <f>'Приложение 2'!G260</f>
        <v>518276.98</v>
      </c>
      <c r="M258" s="148">
        <v>0</v>
      </c>
      <c r="N258" s="148">
        <v>0</v>
      </c>
      <c r="O258" s="148">
        <v>0</v>
      </c>
      <c r="P258" s="148">
        <f t="shared" ref="P258:P262" si="49">L258</f>
        <v>518276.98</v>
      </c>
      <c r="Q258" s="148">
        <v>0</v>
      </c>
      <c r="R258" s="148">
        <v>0</v>
      </c>
      <c r="S258" s="146" t="s">
        <v>199</v>
      </c>
      <c r="T258" s="149"/>
      <c r="U258" s="160"/>
    </row>
    <row r="259" spans="1:22" s="4" customFormat="1" ht="9" customHeight="1">
      <c r="A259" s="230">
        <v>203</v>
      </c>
      <c r="B259" s="231" t="s">
        <v>827</v>
      </c>
      <c r="C259" s="146" t="s">
        <v>145</v>
      </c>
      <c r="D259" s="164" t="s">
        <v>144</v>
      </c>
      <c r="E259" s="232">
        <v>1980</v>
      </c>
      <c r="F259" s="233" t="s">
        <v>23</v>
      </c>
      <c r="G259" s="232">
        <v>2</v>
      </c>
      <c r="H259" s="232">
        <v>3</v>
      </c>
      <c r="I259" s="234">
        <v>1187.0999999999999</v>
      </c>
      <c r="J259" s="234">
        <v>891.89</v>
      </c>
      <c r="K259" s="232">
        <v>42</v>
      </c>
      <c r="L259" s="159">
        <f>'Приложение 2'!G261</f>
        <v>615093.84</v>
      </c>
      <c r="M259" s="148">
        <v>0</v>
      </c>
      <c r="N259" s="148">
        <v>0</v>
      </c>
      <c r="O259" s="148">
        <v>0</v>
      </c>
      <c r="P259" s="148">
        <f t="shared" si="49"/>
        <v>615093.84</v>
      </c>
      <c r="Q259" s="148">
        <v>0</v>
      </c>
      <c r="R259" s="148">
        <v>0</v>
      </c>
      <c r="S259" s="146" t="s">
        <v>199</v>
      </c>
      <c r="T259" s="149"/>
      <c r="U259" s="160"/>
    </row>
    <row r="260" spans="1:22" s="4" customFormat="1" ht="9" customHeight="1">
      <c r="A260" s="230">
        <v>204</v>
      </c>
      <c r="B260" s="231" t="s">
        <v>829</v>
      </c>
      <c r="C260" s="146" t="s">
        <v>145</v>
      </c>
      <c r="D260" s="164" t="s">
        <v>144</v>
      </c>
      <c r="E260" s="232">
        <v>1970</v>
      </c>
      <c r="F260" s="233" t="s">
        <v>23</v>
      </c>
      <c r="G260" s="232">
        <v>2</v>
      </c>
      <c r="H260" s="232">
        <v>2</v>
      </c>
      <c r="I260" s="234">
        <v>835.4</v>
      </c>
      <c r="J260" s="234">
        <v>763.6</v>
      </c>
      <c r="K260" s="232">
        <v>45</v>
      </c>
      <c r="L260" s="159">
        <f>'Приложение 2'!G262</f>
        <v>601639.56999999995</v>
      </c>
      <c r="M260" s="148">
        <v>0</v>
      </c>
      <c r="N260" s="148">
        <v>0</v>
      </c>
      <c r="O260" s="148">
        <v>0</v>
      </c>
      <c r="P260" s="148">
        <f t="shared" si="49"/>
        <v>601639.56999999995</v>
      </c>
      <c r="Q260" s="148">
        <v>0</v>
      </c>
      <c r="R260" s="148">
        <v>0</v>
      </c>
      <c r="S260" s="146" t="s">
        <v>199</v>
      </c>
      <c r="T260" s="149"/>
      <c r="U260" s="160"/>
    </row>
    <row r="261" spans="1:22" s="4" customFormat="1" ht="9" customHeight="1">
      <c r="A261" s="230">
        <v>205</v>
      </c>
      <c r="B261" s="231" t="s">
        <v>830</v>
      </c>
      <c r="C261" s="146" t="s">
        <v>145</v>
      </c>
      <c r="D261" s="164" t="s">
        <v>144</v>
      </c>
      <c r="E261" s="232">
        <v>1973</v>
      </c>
      <c r="F261" s="233" t="s">
        <v>23</v>
      </c>
      <c r="G261" s="232">
        <v>2</v>
      </c>
      <c r="H261" s="232">
        <v>2</v>
      </c>
      <c r="I261" s="234">
        <v>1210.06</v>
      </c>
      <c r="J261" s="234">
        <v>727.32</v>
      </c>
      <c r="K261" s="232">
        <v>42</v>
      </c>
      <c r="L261" s="159">
        <f>'Приложение 2'!G263</f>
        <v>453944.77</v>
      </c>
      <c r="M261" s="148">
        <v>0</v>
      </c>
      <c r="N261" s="148">
        <v>0</v>
      </c>
      <c r="O261" s="148">
        <v>0</v>
      </c>
      <c r="P261" s="148">
        <f t="shared" si="49"/>
        <v>453944.77</v>
      </c>
      <c r="Q261" s="148">
        <v>0</v>
      </c>
      <c r="R261" s="148">
        <v>0</v>
      </c>
      <c r="S261" s="146" t="s">
        <v>199</v>
      </c>
      <c r="T261" s="149"/>
      <c r="U261" s="160"/>
    </row>
    <row r="262" spans="1:22" s="4" customFormat="1" ht="9" customHeight="1">
      <c r="A262" s="230">
        <v>206</v>
      </c>
      <c r="B262" s="231" t="s">
        <v>831</v>
      </c>
      <c r="C262" s="146" t="s">
        <v>145</v>
      </c>
      <c r="D262" s="164" t="s">
        <v>144</v>
      </c>
      <c r="E262" s="232">
        <v>1979</v>
      </c>
      <c r="F262" s="233" t="s">
        <v>23</v>
      </c>
      <c r="G262" s="232">
        <v>2</v>
      </c>
      <c r="H262" s="232">
        <v>2</v>
      </c>
      <c r="I262" s="234">
        <v>813.5</v>
      </c>
      <c r="J262" s="234">
        <v>740.7</v>
      </c>
      <c r="K262" s="232">
        <v>40</v>
      </c>
      <c r="L262" s="159">
        <f>'Приложение 2'!G264</f>
        <v>747649.04</v>
      </c>
      <c r="M262" s="148">
        <v>0</v>
      </c>
      <c r="N262" s="148">
        <v>0</v>
      </c>
      <c r="O262" s="148">
        <v>0</v>
      </c>
      <c r="P262" s="148">
        <f t="shared" si="49"/>
        <v>747649.04</v>
      </c>
      <c r="Q262" s="148">
        <v>0</v>
      </c>
      <c r="R262" s="148">
        <v>0</v>
      </c>
      <c r="S262" s="146" t="s">
        <v>199</v>
      </c>
      <c r="T262" s="235"/>
      <c r="U262" s="236"/>
    </row>
    <row r="263" spans="1:22" s="4" customFormat="1" ht="33" customHeight="1">
      <c r="A263" s="237" t="s">
        <v>79</v>
      </c>
      <c r="B263" s="237"/>
      <c r="C263" s="199"/>
      <c r="D263" s="238"/>
      <c r="E263" s="230" t="s">
        <v>66</v>
      </c>
      <c r="F263" s="230" t="s">
        <v>66</v>
      </c>
      <c r="G263" s="230" t="s">
        <v>66</v>
      </c>
      <c r="H263" s="230" t="s">
        <v>66</v>
      </c>
      <c r="I263" s="228">
        <f t="shared" ref="I263:R263" si="50">SUM(I256:I262)</f>
        <v>7678.7799999999988</v>
      </c>
      <c r="J263" s="228">
        <f t="shared" si="50"/>
        <v>5613.329999999999</v>
      </c>
      <c r="K263" s="239">
        <f t="shared" si="50"/>
        <v>256</v>
      </c>
      <c r="L263" s="228">
        <f t="shared" si="50"/>
        <v>3781528.6799999997</v>
      </c>
      <c r="M263" s="228">
        <f t="shared" si="50"/>
        <v>0</v>
      </c>
      <c r="N263" s="228">
        <f t="shared" si="50"/>
        <v>0</v>
      </c>
      <c r="O263" s="228">
        <f t="shared" si="50"/>
        <v>0</v>
      </c>
      <c r="P263" s="228">
        <f t="shared" si="50"/>
        <v>3781528.6799999997</v>
      </c>
      <c r="Q263" s="228">
        <f t="shared" si="50"/>
        <v>0</v>
      </c>
      <c r="R263" s="228">
        <f t="shared" si="50"/>
        <v>0</v>
      </c>
      <c r="S263" s="148"/>
      <c r="T263" s="207"/>
      <c r="U263" s="207"/>
      <c r="V263" s="14"/>
    </row>
    <row r="264" spans="1:22" s="4" customFormat="1" ht="9" customHeight="1">
      <c r="A264" s="208" t="s">
        <v>930</v>
      </c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149"/>
      <c r="U264" s="160"/>
      <c r="V264" s="14"/>
    </row>
    <row r="265" spans="1:22" s="4" customFormat="1" ht="9" customHeight="1">
      <c r="A265" s="209">
        <v>207</v>
      </c>
      <c r="B265" s="214" t="s">
        <v>232</v>
      </c>
      <c r="C265" s="146" t="s">
        <v>145</v>
      </c>
      <c r="D265" s="164" t="s">
        <v>144</v>
      </c>
      <c r="E265" s="200">
        <v>1983</v>
      </c>
      <c r="F265" s="209" t="s">
        <v>23</v>
      </c>
      <c r="G265" s="216">
        <v>2</v>
      </c>
      <c r="H265" s="216">
        <v>1</v>
      </c>
      <c r="I265" s="217">
        <v>487.3</v>
      </c>
      <c r="J265" s="148">
        <v>355.67</v>
      </c>
      <c r="K265" s="216">
        <v>22</v>
      </c>
      <c r="L265" s="159">
        <f>'Приложение 2'!G267</f>
        <v>1633726.27</v>
      </c>
      <c r="M265" s="148">
        <v>0</v>
      </c>
      <c r="N265" s="148">
        <v>0</v>
      </c>
      <c r="O265" s="148">
        <v>0</v>
      </c>
      <c r="P265" s="148">
        <f>L265</f>
        <v>1633726.27</v>
      </c>
      <c r="Q265" s="148">
        <v>0</v>
      </c>
      <c r="R265" s="148">
        <v>0</v>
      </c>
      <c r="S265" s="146" t="s">
        <v>199</v>
      </c>
      <c r="T265" s="235"/>
      <c r="U265" s="236"/>
      <c r="V265" s="14"/>
    </row>
    <row r="266" spans="1:22" s="4" customFormat="1" ht="9" customHeight="1">
      <c r="A266" s="230">
        <v>208</v>
      </c>
      <c r="B266" s="238" t="s">
        <v>839</v>
      </c>
      <c r="C266" s="199" t="s">
        <v>145</v>
      </c>
      <c r="D266" s="164" t="s">
        <v>144</v>
      </c>
      <c r="E266" s="240">
        <v>1987</v>
      </c>
      <c r="F266" s="230" t="s">
        <v>23</v>
      </c>
      <c r="G266" s="240">
        <v>2</v>
      </c>
      <c r="H266" s="240">
        <v>1</v>
      </c>
      <c r="I266" s="228">
        <v>576.51</v>
      </c>
      <c r="J266" s="228">
        <v>389.9</v>
      </c>
      <c r="K266" s="240">
        <v>21</v>
      </c>
      <c r="L266" s="159">
        <f>'Приложение 2'!G268</f>
        <v>2186354.8199999998</v>
      </c>
      <c r="M266" s="148">
        <v>0</v>
      </c>
      <c r="N266" s="148">
        <v>0</v>
      </c>
      <c r="O266" s="148">
        <v>0</v>
      </c>
      <c r="P266" s="148">
        <f>L266</f>
        <v>2186354.8199999998</v>
      </c>
      <c r="Q266" s="148">
        <v>0</v>
      </c>
      <c r="R266" s="148">
        <v>0</v>
      </c>
      <c r="S266" s="146" t="s">
        <v>199</v>
      </c>
      <c r="T266" s="149"/>
      <c r="U266" s="160"/>
      <c r="V266" s="14"/>
    </row>
    <row r="267" spans="1:22" s="4" customFormat="1" ht="23.25" customHeight="1">
      <c r="A267" s="237" t="s">
        <v>962</v>
      </c>
      <c r="B267" s="237"/>
      <c r="C267" s="199"/>
      <c r="D267" s="238"/>
      <c r="E267" s="230" t="s">
        <v>66</v>
      </c>
      <c r="F267" s="230" t="s">
        <v>66</v>
      </c>
      <c r="G267" s="230" t="s">
        <v>66</v>
      </c>
      <c r="H267" s="230" t="s">
        <v>66</v>
      </c>
      <c r="I267" s="148">
        <f>SUM(I265:I266)</f>
        <v>1063.81</v>
      </c>
      <c r="J267" s="148">
        <f t="shared" ref="J267:R267" si="51">SUM(J265:J266)</f>
        <v>745.56999999999994</v>
      </c>
      <c r="K267" s="206">
        <f t="shared" si="51"/>
        <v>43</v>
      </c>
      <c r="L267" s="148">
        <f>SUM(L265:L266)</f>
        <v>3820081.09</v>
      </c>
      <c r="M267" s="148">
        <f>SUM(M265:M266)</f>
        <v>0</v>
      </c>
      <c r="N267" s="148">
        <f>SUM(N265:N266)</f>
        <v>0</v>
      </c>
      <c r="O267" s="148">
        <f>SUM(O265:O266)</f>
        <v>0</v>
      </c>
      <c r="P267" s="148">
        <f>SUM(P265:P266)</f>
        <v>3820081.09</v>
      </c>
      <c r="Q267" s="148">
        <f t="shared" si="51"/>
        <v>0</v>
      </c>
      <c r="R267" s="148">
        <f t="shared" si="51"/>
        <v>0</v>
      </c>
      <c r="S267" s="228"/>
      <c r="T267" s="151"/>
      <c r="U267" s="151"/>
    </row>
    <row r="268" spans="1:22" s="4" customFormat="1" ht="9" customHeight="1">
      <c r="A268" s="150" t="s">
        <v>60</v>
      </c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49"/>
      <c r="U268" s="160"/>
    </row>
    <row r="269" spans="1:22" s="4" customFormat="1" ht="9" customHeight="1">
      <c r="A269" s="152">
        <v>209</v>
      </c>
      <c r="B269" s="198" t="s">
        <v>840</v>
      </c>
      <c r="C269" s="199" t="s">
        <v>145</v>
      </c>
      <c r="D269" s="164" t="s">
        <v>144</v>
      </c>
      <c r="E269" s="200">
        <v>1970</v>
      </c>
      <c r="F269" s="152" t="s">
        <v>23</v>
      </c>
      <c r="G269" s="200">
        <v>2</v>
      </c>
      <c r="H269" s="200">
        <v>1</v>
      </c>
      <c r="I269" s="148">
        <v>637.70000000000005</v>
      </c>
      <c r="J269" s="148">
        <v>343.7</v>
      </c>
      <c r="K269" s="200">
        <v>39</v>
      </c>
      <c r="L269" s="159">
        <f>'Приложение 2'!G271</f>
        <v>2429983.04</v>
      </c>
      <c r="M269" s="148">
        <v>0</v>
      </c>
      <c r="N269" s="148">
        <v>0</v>
      </c>
      <c r="O269" s="148">
        <v>0</v>
      </c>
      <c r="P269" s="148">
        <f>L269</f>
        <v>2429983.04</v>
      </c>
      <c r="Q269" s="148">
        <v>0</v>
      </c>
      <c r="R269" s="148">
        <v>0</v>
      </c>
      <c r="S269" s="146" t="s">
        <v>199</v>
      </c>
      <c r="T269" s="14"/>
      <c r="U269" s="14"/>
    </row>
    <row r="270" spans="1:22" s="4" customFormat="1" ht="24.75" customHeight="1">
      <c r="A270" s="173" t="s">
        <v>88</v>
      </c>
      <c r="B270" s="173"/>
      <c r="C270" s="146"/>
      <c r="D270" s="53"/>
      <c r="E270" s="6" t="s">
        <v>66</v>
      </c>
      <c r="F270" s="6" t="s">
        <v>66</v>
      </c>
      <c r="G270" s="6" t="s">
        <v>66</v>
      </c>
      <c r="H270" s="6" t="s">
        <v>66</v>
      </c>
      <c r="I270" s="147">
        <f>SUM(I269)</f>
        <v>637.70000000000005</v>
      </c>
      <c r="J270" s="147">
        <f t="shared" ref="J270:R270" si="52">SUM(J269)</f>
        <v>343.7</v>
      </c>
      <c r="K270" s="33">
        <f t="shared" si="52"/>
        <v>39</v>
      </c>
      <c r="L270" s="147">
        <f t="shared" si="52"/>
        <v>2429983.04</v>
      </c>
      <c r="M270" s="147">
        <f t="shared" si="52"/>
        <v>0</v>
      </c>
      <c r="N270" s="147">
        <f t="shared" si="52"/>
        <v>0</v>
      </c>
      <c r="O270" s="147">
        <f t="shared" si="52"/>
        <v>0</v>
      </c>
      <c r="P270" s="147">
        <f t="shared" si="52"/>
        <v>2429983.04</v>
      </c>
      <c r="Q270" s="147">
        <f t="shared" si="52"/>
        <v>0</v>
      </c>
      <c r="R270" s="147">
        <f t="shared" si="52"/>
        <v>0</v>
      </c>
      <c r="S270" s="148"/>
      <c r="T270" s="151"/>
      <c r="U270" s="151"/>
    </row>
    <row r="271" spans="1:22" s="4" customFormat="1" ht="9" customHeight="1">
      <c r="A271" s="241" t="s">
        <v>952</v>
      </c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2"/>
      <c r="U271" s="242"/>
    </row>
    <row r="272" spans="1:22" s="4" customFormat="1" ht="9" customHeight="1">
      <c r="A272" s="243">
        <v>210</v>
      </c>
      <c r="B272" s="244" t="s">
        <v>849</v>
      </c>
      <c r="C272" s="199" t="s">
        <v>145</v>
      </c>
      <c r="D272" s="164" t="s">
        <v>144</v>
      </c>
      <c r="E272" s="245">
        <v>1972</v>
      </c>
      <c r="F272" s="243" t="s">
        <v>23</v>
      </c>
      <c r="G272" s="245">
        <v>2</v>
      </c>
      <c r="H272" s="245">
        <v>3</v>
      </c>
      <c r="I272" s="246">
        <v>963.6</v>
      </c>
      <c r="J272" s="246">
        <v>880.2</v>
      </c>
      <c r="K272" s="245">
        <v>62</v>
      </c>
      <c r="L272" s="159">
        <f>'Приложение 2'!G274</f>
        <v>3496288.67</v>
      </c>
      <c r="M272" s="148">
        <v>0</v>
      </c>
      <c r="N272" s="148">
        <v>0</v>
      </c>
      <c r="O272" s="148">
        <v>0</v>
      </c>
      <c r="P272" s="148">
        <f t="shared" ref="P272:P273" si="53">L272</f>
        <v>3496288.67</v>
      </c>
      <c r="Q272" s="148">
        <v>0</v>
      </c>
      <c r="R272" s="148">
        <v>0</v>
      </c>
      <c r="S272" s="146" t="s">
        <v>199</v>
      </c>
      <c r="T272" s="242"/>
      <c r="U272" s="242"/>
    </row>
    <row r="273" spans="1:22" s="4" customFormat="1" ht="9" customHeight="1">
      <c r="A273" s="243">
        <v>211</v>
      </c>
      <c r="B273" s="244" t="s">
        <v>850</v>
      </c>
      <c r="C273" s="199" t="s">
        <v>145</v>
      </c>
      <c r="D273" s="164" t="s">
        <v>144</v>
      </c>
      <c r="E273" s="245">
        <v>1972</v>
      </c>
      <c r="F273" s="243" t="s">
        <v>23</v>
      </c>
      <c r="G273" s="245">
        <v>2</v>
      </c>
      <c r="H273" s="245">
        <v>3</v>
      </c>
      <c r="I273" s="246">
        <v>970.7</v>
      </c>
      <c r="J273" s="246">
        <v>888.7</v>
      </c>
      <c r="K273" s="245">
        <v>29</v>
      </c>
      <c r="L273" s="159">
        <f>'Приложение 2'!G275</f>
        <v>3757265.87</v>
      </c>
      <c r="M273" s="148">
        <v>0</v>
      </c>
      <c r="N273" s="148">
        <v>0</v>
      </c>
      <c r="O273" s="148">
        <v>0</v>
      </c>
      <c r="P273" s="148">
        <f t="shared" si="53"/>
        <v>3757265.87</v>
      </c>
      <c r="Q273" s="148">
        <v>0</v>
      </c>
      <c r="R273" s="148">
        <v>0</v>
      </c>
      <c r="S273" s="146" t="s">
        <v>199</v>
      </c>
      <c r="T273" s="247"/>
      <c r="U273" s="248"/>
      <c r="V273" s="14"/>
    </row>
    <row r="274" spans="1:22" s="4" customFormat="1" ht="27" customHeight="1">
      <c r="A274" s="249" t="s">
        <v>951</v>
      </c>
      <c r="B274" s="249"/>
      <c r="C274" s="250"/>
      <c r="D274" s="244"/>
      <c r="E274" s="6" t="s">
        <v>66</v>
      </c>
      <c r="F274" s="6" t="s">
        <v>66</v>
      </c>
      <c r="G274" s="6" t="s">
        <v>66</v>
      </c>
      <c r="H274" s="6" t="s">
        <v>66</v>
      </c>
      <c r="I274" s="147">
        <f t="shared" ref="I274:R274" si="54">SUM(I272:I273)</f>
        <v>1934.3000000000002</v>
      </c>
      <c r="J274" s="147">
        <f t="shared" si="54"/>
        <v>1768.9</v>
      </c>
      <c r="K274" s="245">
        <f t="shared" si="54"/>
        <v>91</v>
      </c>
      <c r="L274" s="147">
        <f t="shared" si="54"/>
        <v>7253554.54</v>
      </c>
      <c r="M274" s="147">
        <f t="shared" si="54"/>
        <v>0</v>
      </c>
      <c r="N274" s="147">
        <f t="shared" si="54"/>
        <v>0</v>
      </c>
      <c r="O274" s="147">
        <f t="shared" si="54"/>
        <v>0</v>
      </c>
      <c r="P274" s="147">
        <f t="shared" si="54"/>
        <v>7253554.54</v>
      </c>
      <c r="Q274" s="147">
        <f t="shared" si="54"/>
        <v>0</v>
      </c>
      <c r="R274" s="147">
        <f t="shared" si="54"/>
        <v>0</v>
      </c>
      <c r="S274" s="246"/>
      <c r="T274" s="207"/>
      <c r="U274" s="207"/>
      <c r="V274" s="14"/>
    </row>
    <row r="275" spans="1:22" s="4" customFormat="1" ht="9" customHeight="1">
      <c r="A275" s="208" t="s">
        <v>2</v>
      </c>
      <c r="B275" s="208"/>
      <c r="C275" s="208"/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149"/>
      <c r="U275" s="160"/>
      <c r="V275" s="14"/>
    </row>
    <row r="276" spans="1:22" s="4" customFormat="1" ht="9" customHeight="1">
      <c r="A276" s="209">
        <v>212</v>
      </c>
      <c r="B276" s="251" t="s">
        <v>982</v>
      </c>
      <c r="C276" s="199" t="s">
        <v>145</v>
      </c>
      <c r="D276" s="164" t="s">
        <v>144</v>
      </c>
      <c r="E276" s="216">
        <v>1989</v>
      </c>
      <c r="F276" s="243" t="s">
        <v>24</v>
      </c>
      <c r="G276" s="216">
        <v>5</v>
      </c>
      <c r="H276" s="216">
        <v>5</v>
      </c>
      <c r="I276" s="217">
        <v>4432.5</v>
      </c>
      <c r="J276" s="217">
        <v>3934.3</v>
      </c>
      <c r="K276" s="216">
        <v>133</v>
      </c>
      <c r="L276" s="159">
        <f>'Приложение 2'!G278</f>
        <v>4273510.99</v>
      </c>
      <c r="M276" s="148">
        <v>0</v>
      </c>
      <c r="N276" s="148">
        <v>0</v>
      </c>
      <c r="O276" s="148">
        <v>0</v>
      </c>
      <c r="P276" s="148">
        <f>L276</f>
        <v>4273510.99</v>
      </c>
      <c r="Q276" s="148">
        <v>0</v>
      </c>
      <c r="R276" s="148">
        <v>0</v>
      </c>
      <c r="S276" s="146" t="s">
        <v>199</v>
      </c>
      <c r="T276" s="149"/>
      <c r="U276" s="160"/>
      <c r="V276" s="14"/>
    </row>
    <row r="277" spans="1:22" s="4" customFormat="1" ht="9" customHeight="1">
      <c r="A277" s="209">
        <v>213</v>
      </c>
      <c r="B277" s="251" t="s">
        <v>987</v>
      </c>
      <c r="C277" s="199" t="s">
        <v>145</v>
      </c>
      <c r="D277" s="164" t="s">
        <v>144</v>
      </c>
      <c r="E277" s="216">
        <v>1982</v>
      </c>
      <c r="F277" s="243" t="s">
        <v>23</v>
      </c>
      <c r="G277" s="216">
        <v>3</v>
      </c>
      <c r="H277" s="216">
        <v>3</v>
      </c>
      <c r="I277" s="217">
        <v>1970.9</v>
      </c>
      <c r="J277" s="217">
        <v>1838.1</v>
      </c>
      <c r="K277" s="216">
        <v>77</v>
      </c>
      <c r="L277" s="159">
        <f>'Приложение 2'!G279</f>
        <v>3907210.05</v>
      </c>
      <c r="M277" s="148">
        <v>0</v>
      </c>
      <c r="N277" s="148">
        <v>0</v>
      </c>
      <c r="O277" s="148">
        <v>0</v>
      </c>
      <c r="P277" s="148">
        <f>L277</f>
        <v>3907210.05</v>
      </c>
      <c r="Q277" s="148">
        <v>0</v>
      </c>
      <c r="R277" s="148">
        <v>0</v>
      </c>
      <c r="S277" s="146" t="s">
        <v>199</v>
      </c>
      <c r="T277" s="149"/>
      <c r="U277" s="160"/>
      <c r="V277" s="14"/>
    </row>
    <row r="278" spans="1:22" s="4" customFormat="1" ht="9" customHeight="1">
      <c r="A278" s="209">
        <v>214</v>
      </c>
      <c r="B278" s="251" t="s">
        <v>991</v>
      </c>
      <c r="C278" s="199" t="s">
        <v>145</v>
      </c>
      <c r="D278" s="164" t="s">
        <v>144</v>
      </c>
      <c r="E278" s="216">
        <v>1980</v>
      </c>
      <c r="F278" s="243" t="s">
        <v>23</v>
      </c>
      <c r="G278" s="216">
        <v>3</v>
      </c>
      <c r="H278" s="216">
        <v>3</v>
      </c>
      <c r="I278" s="217">
        <v>2507.3000000000002</v>
      </c>
      <c r="J278" s="217">
        <v>1759.6</v>
      </c>
      <c r="K278" s="216">
        <v>86</v>
      </c>
      <c r="L278" s="159">
        <f>'Приложение 2'!G280</f>
        <v>3581609.22</v>
      </c>
      <c r="M278" s="148">
        <v>0</v>
      </c>
      <c r="N278" s="148">
        <v>0</v>
      </c>
      <c r="O278" s="148">
        <v>0</v>
      </c>
      <c r="P278" s="148">
        <f t="shared" ref="P278:P280" si="55">L278</f>
        <v>3581609.22</v>
      </c>
      <c r="Q278" s="148">
        <v>0</v>
      </c>
      <c r="R278" s="148">
        <v>0</v>
      </c>
      <c r="S278" s="146" t="s">
        <v>199</v>
      </c>
      <c r="T278" s="149"/>
      <c r="U278" s="160"/>
      <c r="V278" s="14"/>
    </row>
    <row r="279" spans="1:22" s="4" customFormat="1" ht="9" customHeight="1">
      <c r="A279" s="209">
        <v>215</v>
      </c>
      <c r="B279" s="251" t="s">
        <v>992</v>
      </c>
      <c r="C279" s="199" t="s">
        <v>145</v>
      </c>
      <c r="D279" s="164" t="s">
        <v>144</v>
      </c>
      <c r="E279" s="216">
        <v>1989</v>
      </c>
      <c r="F279" s="243" t="s">
        <v>23</v>
      </c>
      <c r="G279" s="216">
        <v>3</v>
      </c>
      <c r="H279" s="216">
        <v>3</v>
      </c>
      <c r="I279" s="217">
        <v>2725.1</v>
      </c>
      <c r="J279" s="217">
        <v>1758.9</v>
      </c>
      <c r="K279" s="216">
        <v>73</v>
      </c>
      <c r="L279" s="159">
        <f>'Приложение 2'!G281</f>
        <v>3581609.22</v>
      </c>
      <c r="M279" s="148">
        <v>0</v>
      </c>
      <c r="N279" s="148">
        <v>0</v>
      </c>
      <c r="O279" s="148">
        <v>0</v>
      </c>
      <c r="P279" s="148">
        <f t="shared" si="55"/>
        <v>3581609.22</v>
      </c>
      <c r="Q279" s="148">
        <v>0</v>
      </c>
      <c r="R279" s="148">
        <v>0</v>
      </c>
      <c r="S279" s="146" t="s">
        <v>199</v>
      </c>
      <c r="T279" s="149"/>
      <c r="U279" s="160"/>
      <c r="V279" s="14"/>
    </row>
    <row r="280" spans="1:22" s="4" customFormat="1" ht="9" customHeight="1">
      <c r="A280" s="209">
        <v>216</v>
      </c>
      <c r="B280" s="251" t="s">
        <v>993</v>
      </c>
      <c r="C280" s="199" t="s">
        <v>145</v>
      </c>
      <c r="D280" s="164" t="s">
        <v>144</v>
      </c>
      <c r="E280" s="216">
        <v>1997</v>
      </c>
      <c r="F280" s="243" t="s">
        <v>24</v>
      </c>
      <c r="G280" s="216">
        <v>3</v>
      </c>
      <c r="H280" s="216">
        <v>3</v>
      </c>
      <c r="I280" s="217">
        <v>2508.5</v>
      </c>
      <c r="J280" s="217">
        <v>1741.8</v>
      </c>
      <c r="K280" s="216">
        <v>79</v>
      </c>
      <c r="L280" s="159">
        <f>'Приложение 2'!G282</f>
        <v>3459508.9</v>
      </c>
      <c r="M280" s="148">
        <v>0</v>
      </c>
      <c r="N280" s="148">
        <v>0</v>
      </c>
      <c r="O280" s="148">
        <v>0</v>
      </c>
      <c r="P280" s="148">
        <f t="shared" si="55"/>
        <v>3459508.9</v>
      </c>
      <c r="Q280" s="148">
        <v>0</v>
      </c>
      <c r="R280" s="148">
        <v>0</v>
      </c>
      <c r="S280" s="146" t="s">
        <v>199</v>
      </c>
      <c r="T280" s="149"/>
      <c r="U280" s="160"/>
      <c r="V280" s="14"/>
    </row>
    <row r="281" spans="1:22" s="4" customFormat="1" ht="9" customHeight="1">
      <c r="A281" s="209">
        <v>217</v>
      </c>
      <c r="B281" s="251" t="s">
        <v>1011</v>
      </c>
      <c r="C281" s="199" t="s">
        <v>145</v>
      </c>
      <c r="D281" s="164" t="s">
        <v>144</v>
      </c>
      <c r="E281" s="216">
        <v>1990</v>
      </c>
      <c r="F281" s="243" t="s">
        <v>24</v>
      </c>
      <c r="G281" s="216">
        <v>3</v>
      </c>
      <c r="H281" s="216">
        <v>3</v>
      </c>
      <c r="I281" s="217">
        <v>2323.4</v>
      </c>
      <c r="J281" s="217">
        <v>1612.1</v>
      </c>
      <c r="K281" s="216">
        <v>56</v>
      </c>
      <c r="L281" s="159">
        <f>'Приложение 2'!G283</f>
        <v>3866509.95</v>
      </c>
      <c r="M281" s="148">
        <v>0</v>
      </c>
      <c r="N281" s="148">
        <v>0</v>
      </c>
      <c r="O281" s="148">
        <v>0</v>
      </c>
      <c r="P281" s="148">
        <f t="shared" ref="P281" si="56">L281</f>
        <v>3866509.95</v>
      </c>
      <c r="Q281" s="148">
        <v>0</v>
      </c>
      <c r="R281" s="148">
        <v>0</v>
      </c>
      <c r="S281" s="146" t="s">
        <v>199</v>
      </c>
      <c r="T281" s="149"/>
      <c r="U281" s="160"/>
      <c r="V281" s="14"/>
    </row>
    <row r="282" spans="1:22" s="4" customFormat="1" ht="24" customHeight="1">
      <c r="A282" s="212" t="s">
        <v>3</v>
      </c>
      <c r="B282" s="212"/>
      <c r="C282" s="213"/>
      <c r="D282" s="214"/>
      <c r="E282" s="6" t="s">
        <v>66</v>
      </c>
      <c r="F282" s="6" t="s">
        <v>66</v>
      </c>
      <c r="G282" s="6" t="s">
        <v>66</v>
      </c>
      <c r="H282" s="6" t="s">
        <v>66</v>
      </c>
      <c r="I282" s="147">
        <f>SUM(I276:I281)</f>
        <v>16467.7</v>
      </c>
      <c r="J282" s="147">
        <f>SUM(J276:J281)</f>
        <v>12644.8</v>
      </c>
      <c r="K282" s="227">
        <f>SUM(K276:K281)</f>
        <v>504</v>
      </c>
      <c r="L282" s="147">
        <f>SUM(L276:L281)</f>
        <v>22669958.329999998</v>
      </c>
      <c r="M282" s="147">
        <f>SUM(M276:M281)</f>
        <v>0</v>
      </c>
      <c r="N282" s="147">
        <f t="shared" ref="N282:R282" si="57">SUM(N276:N281)</f>
        <v>0</v>
      </c>
      <c r="O282" s="147">
        <f t="shared" si="57"/>
        <v>0</v>
      </c>
      <c r="P282" s="147">
        <f t="shared" si="57"/>
        <v>22669958.329999998</v>
      </c>
      <c r="Q282" s="147">
        <f t="shared" si="57"/>
        <v>0</v>
      </c>
      <c r="R282" s="147">
        <f t="shared" si="57"/>
        <v>0</v>
      </c>
      <c r="S282" s="148"/>
      <c r="T282" s="207"/>
      <c r="U282" s="207"/>
      <c r="V282" s="14"/>
    </row>
    <row r="283" spans="1:22" s="4" customFormat="1" ht="9" customHeight="1">
      <c r="A283" s="208" t="s">
        <v>934</v>
      </c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149"/>
      <c r="U283" s="160"/>
      <c r="V283" s="14"/>
    </row>
    <row r="284" spans="1:22" s="4" customFormat="1" ht="9" customHeight="1">
      <c r="A284" s="209">
        <v>218</v>
      </c>
      <c r="B284" s="251" t="s">
        <v>854</v>
      </c>
      <c r="C284" s="199" t="s">
        <v>145</v>
      </c>
      <c r="D284" s="164" t="s">
        <v>144</v>
      </c>
      <c r="E284" s="216">
        <v>1962</v>
      </c>
      <c r="F284" s="243" t="s">
        <v>23</v>
      </c>
      <c r="G284" s="216">
        <v>2</v>
      </c>
      <c r="H284" s="216">
        <v>3</v>
      </c>
      <c r="I284" s="217">
        <v>1003.2</v>
      </c>
      <c r="J284" s="217">
        <v>553.20000000000005</v>
      </c>
      <c r="K284" s="216">
        <v>128</v>
      </c>
      <c r="L284" s="159">
        <f>'Приложение 2'!G286</f>
        <v>2260838</v>
      </c>
      <c r="M284" s="148">
        <v>0</v>
      </c>
      <c r="N284" s="148">
        <v>0</v>
      </c>
      <c r="O284" s="148">
        <v>0</v>
      </c>
      <c r="P284" s="148">
        <f>L284</f>
        <v>2260838</v>
      </c>
      <c r="Q284" s="148">
        <v>0</v>
      </c>
      <c r="R284" s="148">
        <v>0</v>
      </c>
      <c r="S284" s="146" t="s">
        <v>199</v>
      </c>
      <c r="T284" s="149"/>
      <c r="U284" s="160"/>
      <c r="V284" s="14"/>
    </row>
    <row r="285" spans="1:22" s="4" customFormat="1" ht="9" customHeight="1">
      <c r="A285" s="209">
        <v>219</v>
      </c>
      <c r="B285" s="251" t="s">
        <v>855</v>
      </c>
      <c r="C285" s="199" t="s">
        <v>145</v>
      </c>
      <c r="D285" s="164" t="s">
        <v>144</v>
      </c>
      <c r="E285" s="216">
        <v>1966</v>
      </c>
      <c r="F285" s="243" t="s">
        <v>23</v>
      </c>
      <c r="G285" s="216">
        <v>2</v>
      </c>
      <c r="H285" s="216">
        <v>3</v>
      </c>
      <c r="I285" s="217">
        <v>1006.7</v>
      </c>
      <c r="J285" s="217">
        <v>556.70000000000005</v>
      </c>
      <c r="K285" s="216">
        <v>62</v>
      </c>
      <c r="L285" s="159">
        <f>'Приложение 2'!G287</f>
        <v>2277847.06</v>
      </c>
      <c r="M285" s="148">
        <v>0</v>
      </c>
      <c r="N285" s="148">
        <v>0</v>
      </c>
      <c r="O285" s="148">
        <v>0</v>
      </c>
      <c r="P285" s="148">
        <f t="shared" ref="P285:P286" si="58">L285</f>
        <v>2277847.06</v>
      </c>
      <c r="Q285" s="148">
        <v>0</v>
      </c>
      <c r="R285" s="148">
        <v>0</v>
      </c>
      <c r="S285" s="146" t="s">
        <v>199</v>
      </c>
      <c r="T285" s="149"/>
      <c r="U285" s="160"/>
      <c r="V285" s="14"/>
    </row>
    <row r="286" spans="1:22" s="4" customFormat="1" ht="9" customHeight="1">
      <c r="A286" s="209">
        <v>220</v>
      </c>
      <c r="B286" s="251" t="s">
        <v>856</v>
      </c>
      <c r="C286" s="199" t="s">
        <v>145</v>
      </c>
      <c r="D286" s="164" t="s">
        <v>144</v>
      </c>
      <c r="E286" s="216">
        <v>1963</v>
      </c>
      <c r="F286" s="243" t="s">
        <v>23</v>
      </c>
      <c r="G286" s="216">
        <v>2</v>
      </c>
      <c r="H286" s="216">
        <v>2</v>
      </c>
      <c r="I286" s="217">
        <v>671.4</v>
      </c>
      <c r="J286" s="217">
        <v>373.4</v>
      </c>
      <c r="K286" s="216">
        <v>44</v>
      </c>
      <c r="L286" s="159">
        <f>'Приложение 2'!G288</f>
        <v>1666123.59</v>
      </c>
      <c r="M286" s="148">
        <v>0</v>
      </c>
      <c r="N286" s="148">
        <v>0</v>
      </c>
      <c r="O286" s="148">
        <v>0</v>
      </c>
      <c r="P286" s="148">
        <f t="shared" si="58"/>
        <v>1666123.59</v>
      </c>
      <c r="Q286" s="148">
        <v>0</v>
      </c>
      <c r="R286" s="148">
        <v>0</v>
      </c>
      <c r="S286" s="146" t="s">
        <v>199</v>
      </c>
      <c r="T286" s="210"/>
      <c r="U286" s="252"/>
      <c r="V286" s="14"/>
    </row>
    <row r="287" spans="1:22" s="4" customFormat="1" ht="23.25" customHeight="1">
      <c r="A287" s="212" t="s">
        <v>935</v>
      </c>
      <c r="B287" s="212"/>
      <c r="C287" s="213"/>
      <c r="D287" s="214"/>
      <c r="E287" s="6" t="s">
        <v>66</v>
      </c>
      <c r="F287" s="6" t="s">
        <v>66</v>
      </c>
      <c r="G287" s="6" t="s">
        <v>66</v>
      </c>
      <c r="H287" s="6" t="s">
        <v>66</v>
      </c>
      <c r="I287" s="147">
        <f t="shared" ref="I287:R287" si="59">SUM(I284:I286)</f>
        <v>2681.3</v>
      </c>
      <c r="J287" s="147">
        <f t="shared" si="59"/>
        <v>1483.3000000000002</v>
      </c>
      <c r="K287" s="33">
        <f t="shared" si="59"/>
        <v>234</v>
      </c>
      <c r="L287" s="147">
        <f t="shared" si="59"/>
        <v>6204808.6500000004</v>
      </c>
      <c r="M287" s="147">
        <f t="shared" si="59"/>
        <v>0</v>
      </c>
      <c r="N287" s="147">
        <f t="shared" si="59"/>
        <v>0</v>
      </c>
      <c r="O287" s="147">
        <f t="shared" si="59"/>
        <v>0</v>
      </c>
      <c r="P287" s="147">
        <f t="shared" si="59"/>
        <v>6204808.6500000004</v>
      </c>
      <c r="Q287" s="147">
        <f t="shared" si="59"/>
        <v>0</v>
      </c>
      <c r="R287" s="147">
        <f t="shared" si="59"/>
        <v>0</v>
      </c>
      <c r="S287" s="148"/>
      <c r="T287" s="210"/>
      <c r="U287" s="252"/>
      <c r="V287" s="14"/>
    </row>
    <row r="288" spans="1:22" s="4" customFormat="1" ht="9" customHeight="1">
      <c r="A288" s="208" t="s">
        <v>974</v>
      </c>
      <c r="B288" s="208"/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10"/>
      <c r="U288" s="252"/>
      <c r="V288" s="14"/>
    </row>
    <row r="289" spans="1:22" s="4" customFormat="1" ht="9" customHeight="1">
      <c r="A289" s="209">
        <v>221</v>
      </c>
      <c r="B289" s="214" t="s">
        <v>864</v>
      </c>
      <c r="C289" s="199" t="s">
        <v>145</v>
      </c>
      <c r="D289" s="164" t="s">
        <v>144</v>
      </c>
      <c r="E289" s="227">
        <v>1989</v>
      </c>
      <c r="F289" s="6" t="s">
        <v>23</v>
      </c>
      <c r="G289" s="227">
        <v>2</v>
      </c>
      <c r="H289" s="227">
        <v>2</v>
      </c>
      <c r="I289" s="147">
        <v>861</v>
      </c>
      <c r="J289" s="147">
        <v>846.6</v>
      </c>
      <c r="K289" s="158">
        <v>36</v>
      </c>
      <c r="L289" s="159">
        <f>'Приложение 2'!G292</f>
        <v>2080587.26</v>
      </c>
      <c r="M289" s="148">
        <v>0</v>
      </c>
      <c r="N289" s="148">
        <v>0</v>
      </c>
      <c r="O289" s="148">
        <v>0</v>
      </c>
      <c r="P289" s="148">
        <f t="shared" ref="P289" si="60">L289</f>
        <v>2080587.26</v>
      </c>
      <c r="Q289" s="148">
        <v>0</v>
      </c>
      <c r="R289" s="148">
        <v>0</v>
      </c>
      <c r="S289" s="146" t="s">
        <v>199</v>
      </c>
      <c r="T289" s="207"/>
      <c r="U289" s="207"/>
      <c r="V289" s="14"/>
    </row>
    <row r="290" spans="1:22" s="4" customFormat="1" ht="28.5" customHeight="1">
      <c r="A290" s="212" t="s">
        <v>975</v>
      </c>
      <c r="B290" s="212"/>
      <c r="C290" s="213"/>
      <c r="D290" s="214"/>
      <c r="E290" s="6" t="s">
        <v>66</v>
      </c>
      <c r="F290" s="6" t="s">
        <v>66</v>
      </c>
      <c r="G290" s="6" t="s">
        <v>66</v>
      </c>
      <c r="H290" s="6" t="s">
        <v>66</v>
      </c>
      <c r="I290" s="147">
        <f t="shared" ref="I290:R290" si="61">SUM(I289:I289)</f>
        <v>861</v>
      </c>
      <c r="J290" s="147">
        <f>SUM(J289:J289)</f>
        <v>846.6</v>
      </c>
      <c r="K290" s="158">
        <f t="shared" si="61"/>
        <v>36</v>
      </c>
      <c r="L290" s="147">
        <f>SUM(L289:L289)</f>
        <v>2080587.26</v>
      </c>
      <c r="M290" s="147">
        <f t="shared" si="61"/>
        <v>0</v>
      </c>
      <c r="N290" s="147">
        <f t="shared" si="61"/>
        <v>0</v>
      </c>
      <c r="O290" s="147">
        <f t="shared" si="61"/>
        <v>0</v>
      </c>
      <c r="P290" s="147">
        <f t="shared" si="61"/>
        <v>2080587.26</v>
      </c>
      <c r="Q290" s="147">
        <f t="shared" si="61"/>
        <v>0</v>
      </c>
      <c r="R290" s="147">
        <f t="shared" si="61"/>
        <v>0</v>
      </c>
      <c r="S290" s="148"/>
      <c r="T290" s="235"/>
      <c r="U290" s="236"/>
      <c r="V290" s="14"/>
    </row>
    <row r="291" spans="1:22" s="4" customFormat="1" ht="9" customHeight="1">
      <c r="A291" s="208" t="s">
        <v>67</v>
      </c>
      <c r="B291" s="208"/>
      <c r="C291" s="208"/>
      <c r="D291" s="208"/>
      <c r="E291" s="208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35"/>
      <c r="U291" s="236"/>
      <c r="V291" s="14"/>
    </row>
    <row r="292" spans="1:22" s="4" customFormat="1" ht="9" customHeight="1">
      <c r="A292" s="209">
        <v>222</v>
      </c>
      <c r="B292" s="251" t="s">
        <v>234</v>
      </c>
      <c r="C292" s="213" t="s">
        <v>145</v>
      </c>
      <c r="D292" s="164" t="s">
        <v>144</v>
      </c>
      <c r="E292" s="216">
        <v>1978</v>
      </c>
      <c r="F292" s="209" t="s">
        <v>23</v>
      </c>
      <c r="G292" s="216">
        <v>2</v>
      </c>
      <c r="H292" s="216">
        <v>3</v>
      </c>
      <c r="I292" s="217">
        <v>967</v>
      </c>
      <c r="J292" s="217">
        <v>853.44</v>
      </c>
      <c r="K292" s="216">
        <v>41</v>
      </c>
      <c r="L292" s="159">
        <f>'Приложение 2'!G294</f>
        <v>3712801.2</v>
      </c>
      <c r="M292" s="148">
        <v>0</v>
      </c>
      <c r="N292" s="148">
        <v>0</v>
      </c>
      <c r="O292" s="148">
        <f>L292/L295*200000</f>
        <v>93243.47613194061</v>
      </c>
      <c r="P292" s="148">
        <f>L292-O292</f>
        <v>3619557.7238680595</v>
      </c>
      <c r="Q292" s="148">
        <v>0</v>
      </c>
      <c r="R292" s="148">
        <v>0</v>
      </c>
      <c r="S292" s="146" t="s">
        <v>199</v>
      </c>
      <c r="T292" s="235"/>
      <c r="U292" s="253"/>
      <c r="V292" s="254"/>
    </row>
    <row r="293" spans="1:22" s="4" customFormat="1" ht="9" customHeight="1">
      <c r="A293" s="209">
        <v>223</v>
      </c>
      <c r="B293" s="251" t="s">
        <v>963</v>
      </c>
      <c r="C293" s="213" t="s">
        <v>145</v>
      </c>
      <c r="D293" s="164" t="s">
        <v>144</v>
      </c>
      <c r="E293" s="216">
        <v>1997</v>
      </c>
      <c r="F293" s="209" t="s">
        <v>23</v>
      </c>
      <c r="G293" s="216">
        <v>2</v>
      </c>
      <c r="H293" s="216">
        <v>1</v>
      </c>
      <c r="I293" s="217">
        <v>481.6</v>
      </c>
      <c r="J293" s="217">
        <v>467.3</v>
      </c>
      <c r="K293" s="216">
        <v>11</v>
      </c>
      <c r="L293" s="159">
        <f>'Приложение 2'!G295</f>
        <v>1467442.65</v>
      </c>
      <c r="M293" s="148">
        <v>0</v>
      </c>
      <c r="N293" s="148">
        <v>0</v>
      </c>
      <c r="O293" s="148">
        <f>L293/L295*200000</f>
        <v>36853.428540765031</v>
      </c>
      <c r="P293" s="148">
        <f t="shared" ref="P293:P294" si="62">L293-O293</f>
        <v>1430589.2214592348</v>
      </c>
      <c r="Q293" s="148">
        <v>0</v>
      </c>
      <c r="R293" s="148">
        <v>0</v>
      </c>
      <c r="S293" s="146" t="s">
        <v>199</v>
      </c>
      <c r="T293" s="235"/>
      <c r="U293" s="253"/>
      <c r="V293" s="254"/>
    </row>
    <row r="294" spans="1:22" s="4" customFormat="1" ht="9" customHeight="1">
      <c r="A294" s="209">
        <v>224</v>
      </c>
      <c r="B294" s="251" t="s">
        <v>968</v>
      </c>
      <c r="C294" s="213" t="s">
        <v>145</v>
      </c>
      <c r="D294" s="164" t="s">
        <v>144</v>
      </c>
      <c r="E294" s="216">
        <v>1981</v>
      </c>
      <c r="F294" s="209" t="s">
        <v>23</v>
      </c>
      <c r="G294" s="216">
        <v>2</v>
      </c>
      <c r="H294" s="216">
        <v>3</v>
      </c>
      <c r="I294" s="217">
        <v>910</v>
      </c>
      <c r="J294" s="217">
        <v>808.56</v>
      </c>
      <c r="K294" s="216">
        <v>37</v>
      </c>
      <c r="L294" s="159">
        <f>'Приложение 2'!G296</f>
        <v>2783425.79</v>
      </c>
      <c r="M294" s="148">
        <v>0</v>
      </c>
      <c r="N294" s="148">
        <v>0</v>
      </c>
      <c r="O294" s="148">
        <f>L294/L295*200000</f>
        <v>69903.095327294373</v>
      </c>
      <c r="P294" s="148">
        <f t="shared" si="62"/>
        <v>2713522.6946727056</v>
      </c>
      <c r="Q294" s="148">
        <v>0</v>
      </c>
      <c r="R294" s="148">
        <v>0</v>
      </c>
      <c r="S294" s="146" t="s">
        <v>199</v>
      </c>
      <c r="T294" s="235"/>
      <c r="U294" s="253"/>
      <c r="V294" s="254"/>
    </row>
    <row r="295" spans="1:22" s="4" customFormat="1" ht="24" customHeight="1">
      <c r="A295" s="212" t="s">
        <v>4</v>
      </c>
      <c r="B295" s="212"/>
      <c r="C295" s="213"/>
      <c r="D295" s="214"/>
      <c r="E295" s="6" t="s">
        <v>66</v>
      </c>
      <c r="F295" s="6" t="s">
        <v>66</v>
      </c>
      <c r="G295" s="6" t="s">
        <v>66</v>
      </c>
      <c r="H295" s="6" t="s">
        <v>66</v>
      </c>
      <c r="I295" s="147">
        <f>SUM(I292:I294)</f>
        <v>2358.6</v>
      </c>
      <c r="J295" s="147">
        <f>SUM(J292:J294)</f>
        <v>2129.3000000000002</v>
      </c>
      <c r="K295" s="33">
        <f>SUM(K292:K294)</f>
        <v>89</v>
      </c>
      <c r="L295" s="147">
        <f>SUM(L292:L294)</f>
        <v>7963669.6399999997</v>
      </c>
      <c r="M295" s="147">
        <f t="shared" ref="M295:R295" si="63">SUM(M292:M294)</f>
        <v>0</v>
      </c>
      <c r="N295" s="147">
        <f t="shared" si="63"/>
        <v>0</v>
      </c>
      <c r="O295" s="147">
        <f>SUM(O292:O294)</f>
        <v>200000</v>
      </c>
      <c r="P295" s="147">
        <f>SUM(P292:P294)</f>
        <v>7763669.6399999997</v>
      </c>
      <c r="Q295" s="147">
        <f t="shared" si="63"/>
        <v>0</v>
      </c>
      <c r="R295" s="147">
        <f t="shared" si="63"/>
        <v>0</v>
      </c>
      <c r="S295" s="148"/>
      <c r="T295" s="235"/>
      <c r="U295" s="236"/>
      <c r="V295" s="14"/>
    </row>
    <row r="296" spans="1:22" s="4" customFormat="1" ht="9" customHeight="1">
      <c r="A296" s="208" t="s">
        <v>977</v>
      </c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35"/>
      <c r="U296" s="236"/>
      <c r="V296" s="14"/>
    </row>
    <row r="297" spans="1:22" s="4" customFormat="1" ht="9" customHeight="1">
      <c r="A297" s="209">
        <v>225</v>
      </c>
      <c r="B297" s="251" t="s">
        <v>293</v>
      </c>
      <c r="C297" s="213" t="s">
        <v>145</v>
      </c>
      <c r="D297" s="164" t="s">
        <v>144</v>
      </c>
      <c r="E297" s="216">
        <v>1964</v>
      </c>
      <c r="F297" s="209" t="s">
        <v>24</v>
      </c>
      <c r="G297" s="216">
        <v>2</v>
      </c>
      <c r="H297" s="216">
        <v>2</v>
      </c>
      <c r="I297" s="217">
        <v>811.9</v>
      </c>
      <c r="J297" s="217">
        <v>749.8</v>
      </c>
      <c r="K297" s="216">
        <v>34</v>
      </c>
      <c r="L297" s="159">
        <f>'Приложение 2'!G299</f>
        <v>2320763.42</v>
      </c>
      <c r="M297" s="191">
        <v>0</v>
      </c>
      <c r="N297" s="148">
        <v>0</v>
      </c>
      <c r="O297" s="148">
        <v>0</v>
      </c>
      <c r="P297" s="148">
        <f>L297</f>
        <v>2320763.42</v>
      </c>
      <c r="Q297" s="148">
        <v>0</v>
      </c>
      <c r="R297" s="148">
        <v>0</v>
      </c>
      <c r="S297" s="146" t="s">
        <v>199</v>
      </c>
      <c r="T297" s="149"/>
      <c r="U297" s="255"/>
      <c r="V297" s="14"/>
    </row>
    <row r="298" spans="1:22" s="4" customFormat="1" ht="24" customHeight="1">
      <c r="A298" s="212" t="s">
        <v>976</v>
      </c>
      <c r="B298" s="212"/>
      <c r="C298" s="213"/>
      <c r="D298" s="214"/>
      <c r="E298" s="6" t="s">
        <v>66</v>
      </c>
      <c r="F298" s="6" t="s">
        <v>66</v>
      </c>
      <c r="G298" s="6" t="s">
        <v>66</v>
      </c>
      <c r="H298" s="6" t="s">
        <v>66</v>
      </c>
      <c r="I298" s="147">
        <f t="shared" ref="I298:R298" si="64">SUM(I297:I297)</f>
        <v>811.9</v>
      </c>
      <c r="J298" s="147">
        <f t="shared" si="64"/>
        <v>749.8</v>
      </c>
      <c r="K298" s="33">
        <f t="shared" si="64"/>
        <v>34</v>
      </c>
      <c r="L298" s="147">
        <f t="shared" si="64"/>
        <v>2320763.42</v>
      </c>
      <c r="M298" s="147">
        <f t="shared" si="64"/>
        <v>0</v>
      </c>
      <c r="N298" s="147">
        <f t="shared" si="64"/>
        <v>0</v>
      </c>
      <c r="O298" s="147">
        <f t="shared" si="64"/>
        <v>0</v>
      </c>
      <c r="P298" s="147">
        <f t="shared" si="64"/>
        <v>2320763.42</v>
      </c>
      <c r="Q298" s="147">
        <f t="shared" si="64"/>
        <v>0</v>
      </c>
      <c r="R298" s="147">
        <f t="shared" si="64"/>
        <v>0</v>
      </c>
      <c r="S298" s="148"/>
      <c r="T298" s="207"/>
      <c r="U298" s="207"/>
      <c r="V298" s="14"/>
    </row>
    <row r="299" spans="1:22" s="4" customFormat="1" ht="9" customHeight="1">
      <c r="A299" s="208" t="s">
        <v>82</v>
      </c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149"/>
      <c r="U299" s="160"/>
      <c r="V299" s="14"/>
    </row>
    <row r="300" spans="1:22" s="4" customFormat="1" ht="9" customHeight="1">
      <c r="A300" s="152">
        <v>226</v>
      </c>
      <c r="B300" s="198" t="s">
        <v>236</v>
      </c>
      <c r="C300" s="146" t="s">
        <v>145</v>
      </c>
      <c r="D300" s="152" t="s">
        <v>144</v>
      </c>
      <c r="E300" s="200">
        <v>1980</v>
      </c>
      <c r="F300" s="152" t="s">
        <v>23</v>
      </c>
      <c r="G300" s="200">
        <v>2</v>
      </c>
      <c r="H300" s="200">
        <v>3</v>
      </c>
      <c r="I300" s="148">
        <v>861.7</v>
      </c>
      <c r="J300" s="148">
        <v>503.2</v>
      </c>
      <c r="K300" s="200">
        <v>43</v>
      </c>
      <c r="L300" s="159">
        <f>'Приложение 2'!G302</f>
        <v>3857566.83</v>
      </c>
      <c r="M300" s="148">
        <v>0</v>
      </c>
      <c r="N300" s="148">
        <v>0</v>
      </c>
      <c r="O300" s="148">
        <v>0</v>
      </c>
      <c r="P300" s="148">
        <f>L300</f>
        <v>3857566.83</v>
      </c>
      <c r="Q300" s="148">
        <v>0</v>
      </c>
      <c r="R300" s="148">
        <v>0</v>
      </c>
      <c r="S300" s="146" t="s">
        <v>199</v>
      </c>
      <c r="T300" s="149"/>
      <c r="U300" s="255"/>
      <c r="V300" s="14"/>
    </row>
    <row r="301" spans="1:22" s="4" customFormat="1" ht="24" customHeight="1">
      <c r="A301" s="173" t="s">
        <v>83</v>
      </c>
      <c r="B301" s="173"/>
      <c r="C301" s="146"/>
      <c r="D301" s="53"/>
      <c r="E301" s="6" t="s">
        <v>66</v>
      </c>
      <c r="F301" s="6" t="s">
        <v>66</v>
      </c>
      <c r="G301" s="6" t="s">
        <v>66</v>
      </c>
      <c r="H301" s="6" t="s">
        <v>66</v>
      </c>
      <c r="I301" s="147">
        <f>SUM(I300)</f>
        <v>861.7</v>
      </c>
      <c r="J301" s="147">
        <f t="shared" ref="J301:R301" si="65">SUM(J300)</f>
        <v>503.2</v>
      </c>
      <c r="K301" s="33">
        <f t="shared" si="65"/>
        <v>43</v>
      </c>
      <c r="L301" s="147">
        <f t="shared" si="65"/>
        <v>3857566.83</v>
      </c>
      <c r="M301" s="147">
        <f t="shared" si="65"/>
        <v>0</v>
      </c>
      <c r="N301" s="147">
        <f t="shared" si="65"/>
        <v>0</v>
      </c>
      <c r="O301" s="147">
        <f t="shared" si="65"/>
        <v>0</v>
      </c>
      <c r="P301" s="147">
        <f t="shared" si="65"/>
        <v>3857566.83</v>
      </c>
      <c r="Q301" s="147">
        <f t="shared" si="65"/>
        <v>0</v>
      </c>
      <c r="R301" s="147">
        <f t="shared" si="65"/>
        <v>0</v>
      </c>
      <c r="S301" s="148"/>
      <c r="T301" s="207"/>
      <c r="U301" s="207"/>
      <c r="V301" s="14"/>
    </row>
    <row r="302" spans="1:22" s="4" customFormat="1" ht="9" customHeight="1">
      <c r="A302" s="208" t="s">
        <v>76</v>
      </c>
      <c r="B302" s="208"/>
      <c r="C302" s="208"/>
      <c r="D302" s="208"/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149"/>
      <c r="U302" s="160"/>
      <c r="V302" s="14"/>
    </row>
    <row r="303" spans="1:22" s="4" customFormat="1" ht="9" customHeight="1">
      <c r="A303" s="152">
        <v>227</v>
      </c>
      <c r="B303" s="198" t="s">
        <v>237</v>
      </c>
      <c r="C303" s="146" t="s">
        <v>145</v>
      </c>
      <c r="D303" s="164" t="s">
        <v>144</v>
      </c>
      <c r="E303" s="200">
        <v>1987</v>
      </c>
      <c r="F303" s="152" t="s">
        <v>23</v>
      </c>
      <c r="G303" s="200">
        <v>2</v>
      </c>
      <c r="H303" s="200">
        <v>3</v>
      </c>
      <c r="I303" s="148">
        <v>941.02</v>
      </c>
      <c r="J303" s="148">
        <v>839.87</v>
      </c>
      <c r="K303" s="200">
        <v>24</v>
      </c>
      <c r="L303" s="159">
        <f>'Приложение 2'!G305</f>
        <v>2666276.25</v>
      </c>
      <c r="M303" s="148">
        <v>0</v>
      </c>
      <c r="N303" s="148">
        <v>0</v>
      </c>
      <c r="O303" s="148">
        <v>0</v>
      </c>
      <c r="P303" s="148">
        <f>L303</f>
        <v>2666276.25</v>
      </c>
      <c r="Q303" s="148">
        <v>0</v>
      </c>
      <c r="R303" s="148">
        <v>0</v>
      </c>
      <c r="S303" s="146" t="s">
        <v>199</v>
      </c>
      <c r="T303" s="256"/>
      <c r="U303" s="160"/>
      <c r="V303" s="14"/>
    </row>
    <row r="304" spans="1:22" s="4" customFormat="1" ht="24" customHeight="1">
      <c r="A304" s="173" t="s">
        <v>177</v>
      </c>
      <c r="B304" s="173"/>
      <c r="C304" s="146"/>
      <c r="D304" s="53"/>
      <c r="E304" s="6" t="s">
        <v>66</v>
      </c>
      <c r="F304" s="6" t="s">
        <v>66</v>
      </c>
      <c r="G304" s="6" t="s">
        <v>66</v>
      </c>
      <c r="H304" s="6" t="s">
        <v>66</v>
      </c>
      <c r="I304" s="147">
        <f>SUM(I303)</f>
        <v>941.02</v>
      </c>
      <c r="J304" s="147">
        <f t="shared" ref="J304:R304" si="66">SUM(J303)</f>
        <v>839.87</v>
      </c>
      <c r="K304" s="33">
        <f t="shared" si="66"/>
        <v>24</v>
      </c>
      <c r="L304" s="147">
        <f t="shared" si="66"/>
        <v>2666276.25</v>
      </c>
      <c r="M304" s="147">
        <f t="shared" si="66"/>
        <v>0</v>
      </c>
      <c r="N304" s="147">
        <f t="shared" si="66"/>
        <v>0</v>
      </c>
      <c r="O304" s="147">
        <f t="shared" si="66"/>
        <v>0</v>
      </c>
      <c r="P304" s="147">
        <f t="shared" si="66"/>
        <v>2666276.25</v>
      </c>
      <c r="Q304" s="147">
        <f t="shared" si="66"/>
        <v>0</v>
      </c>
      <c r="R304" s="147">
        <f t="shared" si="66"/>
        <v>0</v>
      </c>
      <c r="S304" s="148"/>
      <c r="T304" s="151"/>
      <c r="U304" s="151"/>
      <c r="V304" s="14"/>
    </row>
    <row r="305" spans="1:22" s="4" customFormat="1" ht="9" customHeight="1">
      <c r="A305" s="150" t="s">
        <v>5</v>
      </c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1"/>
      <c r="U305" s="151"/>
      <c r="V305" s="14"/>
    </row>
    <row r="306" spans="1:22" s="4" customFormat="1" ht="9" customHeight="1">
      <c r="A306" s="152">
        <v>228</v>
      </c>
      <c r="B306" s="53" t="s">
        <v>877</v>
      </c>
      <c r="C306" s="146" t="s">
        <v>145</v>
      </c>
      <c r="D306" s="152" t="s">
        <v>144</v>
      </c>
      <c r="E306" s="200">
        <v>1962</v>
      </c>
      <c r="F306" s="152" t="s">
        <v>23</v>
      </c>
      <c r="G306" s="200">
        <v>3</v>
      </c>
      <c r="H306" s="200">
        <v>2</v>
      </c>
      <c r="I306" s="148">
        <v>1041.7</v>
      </c>
      <c r="J306" s="148">
        <v>973.1</v>
      </c>
      <c r="K306" s="200">
        <v>40</v>
      </c>
      <c r="L306" s="159">
        <f>'Приложение 2'!G308</f>
        <v>2384924.29</v>
      </c>
      <c r="M306" s="148">
        <v>0</v>
      </c>
      <c r="N306" s="148">
        <v>0</v>
      </c>
      <c r="O306" s="148">
        <v>0</v>
      </c>
      <c r="P306" s="148">
        <f t="shared" ref="P306:P307" si="67">L306</f>
        <v>2384924.29</v>
      </c>
      <c r="Q306" s="148">
        <v>0</v>
      </c>
      <c r="R306" s="148">
        <v>0</v>
      </c>
      <c r="S306" s="146" t="s">
        <v>199</v>
      </c>
      <c r="T306" s="151"/>
      <c r="U306" s="151"/>
      <c r="V306" s="14"/>
    </row>
    <row r="307" spans="1:22" s="4" customFormat="1" ht="9" customHeight="1">
      <c r="A307" s="152">
        <v>229</v>
      </c>
      <c r="B307" s="53" t="s">
        <v>878</v>
      </c>
      <c r="C307" s="146" t="s">
        <v>145</v>
      </c>
      <c r="D307" s="152" t="s">
        <v>144</v>
      </c>
      <c r="E307" s="200">
        <v>1962</v>
      </c>
      <c r="F307" s="152" t="s">
        <v>23</v>
      </c>
      <c r="G307" s="200">
        <v>3</v>
      </c>
      <c r="H307" s="200">
        <v>2</v>
      </c>
      <c r="I307" s="148">
        <v>895</v>
      </c>
      <c r="J307" s="148">
        <v>893.1</v>
      </c>
      <c r="K307" s="200">
        <v>39</v>
      </c>
      <c r="L307" s="159">
        <f>'Приложение 2'!G309</f>
        <v>2393812.9500000002</v>
      </c>
      <c r="M307" s="148">
        <v>0</v>
      </c>
      <c r="N307" s="148">
        <v>0</v>
      </c>
      <c r="O307" s="148">
        <v>0</v>
      </c>
      <c r="P307" s="148">
        <f t="shared" si="67"/>
        <v>2393812.9500000002</v>
      </c>
      <c r="Q307" s="148">
        <v>0</v>
      </c>
      <c r="R307" s="148">
        <v>0</v>
      </c>
      <c r="S307" s="146" t="s">
        <v>199</v>
      </c>
      <c r="T307" s="149"/>
      <c r="U307" s="160"/>
      <c r="V307" s="14"/>
    </row>
    <row r="308" spans="1:22" s="4" customFormat="1" ht="24" customHeight="1">
      <c r="A308" s="173" t="s">
        <v>6</v>
      </c>
      <c r="B308" s="173"/>
      <c r="C308" s="146"/>
      <c r="D308" s="53"/>
      <c r="E308" s="6" t="s">
        <v>66</v>
      </c>
      <c r="F308" s="6" t="s">
        <v>66</v>
      </c>
      <c r="G308" s="6" t="s">
        <v>66</v>
      </c>
      <c r="H308" s="6" t="s">
        <v>66</v>
      </c>
      <c r="I308" s="147">
        <f t="shared" ref="I308:R308" si="68">SUM(I306:I307)</f>
        <v>1936.7</v>
      </c>
      <c r="J308" s="147">
        <f t="shared" si="68"/>
        <v>1866.2</v>
      </c>
      <c r="K308" s="200">
        <f t="shared" si="68"/>
        <v>79</v>
      </c>
      <c r="L308" s="147">
        <f t="shared" si="68"/>
        <v>4778737.24</v>
      </c>
      <c r="M308" s="147">
        <f t="shared" si="68"/>
        <v>0</v>
      </c>
      <c r="N308" s="147">
        <f t="shared" si="68"/>
        <v>0</v>
      </c>
      <c r="O308" s="147">
        <f t="shared" si="68"/>
        <v>0</v>
      </c>
      <c r="P308" s="147">
        <f t="shared" si="68"/>
        <v>4778737.24</v>
      </c>
      <c r="Q308" s="147">
        <f t="shared" si="68"/>
        <v>0</v>
      </c>
      <c r="R308" s="147">
        <f t="shared" si="68"/>
        <v>0</v>
      </c>
      <c r="S308" s="148"/>
      <c r="T308" s="151"/>
      <c r="U308" s="151"/>
      <c r="V308" s="14"/>
    </row>
    <row r="309" spans="1:22" s="4" customFormat="1" ht="9" customHeight="1">
      <c r="A309" s="150" t="s">
        <v>7</v>
      </c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49"/>
      <c r="U309" s="160"/>
      <c r="V309" s="14"/>
    </row>
    <row r="310" spans="1:22" s="4" customFormat="1" ht="9" customHeight="1">
      <c r="A310" s="152">
        <v>230</v>
      </c>
      <c r="B310" s="198" t="s">
        <v>883</v>
      </c>
      <c r="C310" s="146" t="s">
        <v>145</v>
      </c>
      <c r="D310" s="152" t="s">
        <v>144</v>
      </c>
      <c r="E310" s="200">
        <v>1986</v>
      </c>
      <c r="F310" s="152" t="s">
        <v>23</v>
      </c>
      <c r="G310" s="200">
        <v>3</v>
      </c>
      <c r="H310" s="200">
        <v>3</v>
      </c>
      <c r="I310" s="148">
        <v>1657.1</v>
      </c>
      <c r="J310" s="148">
        <v>1512.2</v>
      </c>
      <c r="K310" s="200">
        <v>59</v>
      </c>
      <c r="L310" s="159">
        <f>'Приложение 2'!G312</f>
        <v>3359693.76</v>
      </c>
      <c r="M310" s="148">
        <v>0</v>
      </c>
      <c r="N310" s="148">
        <v>0</v>
      </c>
      <c r="O310" s="148">
        <v>0</v>
      </c>
      <c r="P310" s="148">
        <f t="shared" ref="P310:P311" si="69">L310</f>
        <v>3359693.76</v>
      </c>
      <c r="Q310" s="148">
        <v>0</v>
      </c>
      <c r="R310" s="148">
        <v>0</v>
      </c>
      <c r="S310" s="146" t="s">
        <v>199</v>
      </c>
      <c r="T310" s="149"/>
      <c r="U310" s="160"/>
      <c r="V310" s="14"/>
    </row>
    <row r="311" spans="1:22" s="4" customFormat="1" ht="9" customHeight="1">
      <c r="A311" s="152">
        <v>231</v>
      </c>
      <c r="B311" s="198" t="s">
        <v>881</v>
      </c>
      <c r="C311" s="146" t="s">
        <v>145</v>
      </c>
      <c r="D311" s="152" t="s">
        <v>144</v>
      </c>
      <c r="E311" s="200">
        <v>1987</v>
      </c>
      <c r="F311" s="152" t="s">
        <v>23</v>
      </c>
      <c r="G311" s="200">
        <v>2</v>
      </c>
      <c r="H311" s="200">
        <v>3</v>
      </c>
      <c r="I311" s="148">
        <v>967.8</v>
      </c>
      <c r="J311" s="148">
        <v>882.8</v>
      </c>
      <c r="K311" s="200">
        <v>31</v>
      </c>
      <c r="L311" s="159">
        <f>'Приложение 2'!G313</f>
        <v>3553085.79</v>
      </c>
      <c r="M311" s="148">
        <v>0</v>
      </c>
      <c r="N311" s="148">
        <v>0</v>
      </c>
      <c r="O311" s="148">
        <v>0</v>
      </c>
      <c r="P311" s="148">
        <f t="shared" si="69"/>
        <v>3553085.79</v>
      </c>
      <c r="Q311" s="148">
        <v>0</v>
      </c>
      <c r="R311" s="148">
        <v>0</v>
      </c>
      <c r="S311" s="146" t="s">
        <v>199</v>
      </c>
      <c r="T311" s="14"/>
      <c r="U311" s="14"/>
    </row>
    <row r="312" spans="1:22" s="4" customFormat="1" ht="23.25" customHeight="1">
      <c r="A312" s="173" t="s">
        <v>8</v>
      </c>
      <c r="B312" s="173"/>
      <c r="C312" s="146"/>
      <c r="D312" s="53"/>
      <c r="E312" s="6" t="s">
        <v>66</v>
      </c>
      <c r="F312" s="6" t="s">
        <v>66</v>
      </c>
      <c r="G312" s="6" t="s">
        <v>66</v>
      </c>
      <c r="H312" s="6" t="s">
        <v>66</v>
      </c>
      <c r="I312" s="147">
        <f t="shared" ref="I312:R312" si="70">SUM(I310:I311)</f>
        <v>2624.8999999999996</v>
      </c>
      <c r="J312" s="147">
        <f t="shared" si="70"/>
        <v>2395</v>
      </c>
      <c r="K312" s="200">
        <f t="shared" si="70"/>
        <v>90</v>
      </c>
      <c r="L312" s="147">
        <f t="shared" si="70"/>
        <v>6912779.5499999998</v>
      </c>
      <c r="M312" s="147">
        <f t="shared" si="70"/>
        <v>0</v>
      </c>
      <c r="N312" s="147">
        <f t="shared" si="70"/>
        <v>0</v>
      </c>
      <c r="O312" s="147">
        <f t="shared" si="70"/>
        <v>0</v>
      </c>
      <c r="P312" s="147">
        <f t="shared" si="70"/>
        <v>6912779.5499999998</v>
      </c>
      <c r="Q312" s="147">
        <f t="shared" si="70"/>
        <v>0</v>
      </c>
      <c r="R312" s="147">
        <f t="shared" si="70"/>
        <v>0</v>
      </c>
      <c r="S312" s="148"/>
      <c r="T312" s="151"/>
      <c r="U312" s="151"/>
      <c r="V312" s="14"/>
    </row>
    <row r="313" spans="1:22" s="4" customFormat="1" ht="9" customHeight="1">
      <c r="A313" s="150" t="s">
        <v>10</v>
      </c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1"/>
      <c r="U313" s="151"/>
      <c r="V313" s="14"/>
    </row>
    <row r="314" spans="1:22" s="4" customFormat="1" ht="9" customHeight="1">
      <c r="A314" s="152">
        <v>232</v>
      </c>
      <c r="B314" s="53" t="s">
        <v>890</v>
      </c>
      <c r="C314" s="146" t="s">
        <v>145</v>
      </c>
      <c r="D314" s="164" t="s">
        <v>144</v>
      </c>
      <c r="E314" s="200">
        <v>1970</v>
      </c>
      <c r="F314" s="152" t="s">
        <v>23</v>
      </c>
      <c r="G314" s="200">
        <v>5</v>
      </c>
      <c r="H314" s="200">
        <v>6</v>
      </c>
      <c r="I314" s="148">
        <v>4981.9399999999996</v>
      </c>
      <c r="J314" s="148">
        <v>4433.47</v>
      </c>
      <c r="K314" s="200">
        <v>191</v>
      </c>
      <c r="L314" s="159">
        <f>'Приложение 2'!G316</f>
        <v>7696997.4299999997</v>
      </c>
      <c r="M314" s="148">
        <v>0</v>
      </c>
      <c r="N314" s="148">
        <v>0</v>
      </c>
      <c r="O314" s="148">
        <v>0</v>
      </c>
      <c r="P314" s="148">
        <f t="shared" ref="P314" si="71">L314</f>
        <v>7696997.4299999997</v>
      </c>
      <c r="Q314" s="148">
        <v>0</v>
      </c>
      <c r="R314" s="148">
        <v>0</v>
      </c>
      <c r="S314" s="146" t="s">
        <v>199</v>
      </c>
      <c r="T314" s="149"/>
      <c r="U314" s="160"/>
      <c r="V314" s="14"/>
    </row>
    <row r="315" spans="1:22" s="4" customFormat="1" ht="24" customHeight="1">
      <c r="A315" s="173" t="s">
        <v>9</v>
      </c>
      <c r="B315" s="173"/>
      <c r="C315" s="146"/>
      <c r="D315" s="53"/>
      <c r="E315" s="6" t="s">
        <v>66</v>
      </c>
      <c r="F315" s="6" t="s">
        <v>66</v>
      </c>
      <c r="G315" s="6" t="s">
        <v>66</v>
      </c>
      <c r="H315" s="6" t="s">
        <v>66</v>
      </c>
      <c r="I315" s="147">
        <f t="shared" ref="I315:R315" si="72">SUM(I314:I314)</f>
        <v>4981.9399999999996</v>
      </c>
      <c r="J315" s="147">
        <f t="shared" si="72"/>
        <v>4433.47</v>
      </c>
      <c r="K315" s="200">
        <f t="shared" si="72"/>
        <v>191</v>
      </c>
      <c r="L315" s="147">
        <f t="shared" si="72"/>
        <v>7696997.4299999997</v>
      </c>
      <c r="M315" s="147">
        <f t="shared" si="72"/>
        <v>0</v>
      </c>
      <c r="N315" s="147">
        <f t="shared" si="72"/>
        <v>0</v>
      </c>
      <c r="O315" s="147">
        <f t="shared" si="72"/>
        <v>0</v>
      </c>
      <c r="P315" s="147">
        <f t="shared" si="72"/>
        <v>7696997.4299999997</v>
      </c>
      <c r="Q315" s="147">
        <f t="shared" si="72"/>
        <v>0</v>
      </c>
      <c r="R315" s="147">
        <f t="shared" si="72"/>
        <v>0</v>
      </c>
      <c r="S315" s="148"/>
      <c r="T315" s="151"/>
      <c r="U315" s="151"/>
      <c r="V315" s="14"/>
    </row>
    <row r="316" spans="1:22" s="4" customFormat="1" ht="9" customHeight="1">
      <c r="A316" s="150" t="s">
        <v>114</v>
      </c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49"/>
      <c r="U316" s="160"/>
      <c r="V316" s="14"/>
    </row>
    <row r="317" spans="1:22" s="4" customFormat="1" ht="9" customHeight="1">
      <c r="A317" s="152">
        <v>233</v>
      </c>
      <c r="B317" s="53" t="s">
        <v>894</v>
      </c>
      <c r="C317" s="146" t="s">
        <v>145</v>
      </c>
      <c r="D317" s="164" t="s">
        <v>144</v>
      </c>
      <c r="E317" s="227">
        <v>1971</v>
      </c>
      <c r="F317" s="6" t="s">
        <v>23</v>
      </c>
      <c r="G317" s="227">
        <v>2</v>
      </c>
      <c r="H317" s="227">
        <v>2</v>
      </c>
      <c r="I317" s="148">
        <v>931</v>
      </c>
      <c r="J317" s="148">
        <v>876.2</v>
      </c>
      <c r="K317" s="200">
        <v>44</v>
      </c>
      <c r="L317" s="159">
        <f>'Приложение 2'!G319</f>
        <v>2293536.86</v>
      </c>
      <c r="M317" s="148">
        <v>0</v>
      </c>
      <c r="N317" s="148">
        <v>0</v>
      </c>
      <c r="O317" s="148">
        <v>0</v>
      </c>
      <c r="P317" s="148">
        <f t="shared" ref="P317" si="73">L317</f>
        <v>2293536.86</v>
      </c>
      <c r="Q317" s="148">
        <v>0</v>
      </c>
      <c r="R317" s="148">
        <v>0</v>
      </c>
      <c r="S317" s="146" t="s">
        <v>199</v>
      </c>
      <c r="T317" s="149"/>
      <c r="U317" s="160"/>
      <c r="V317" s="14"/>
    </row>
    <row r="318" spans="1:22" s="4" customFormat="1" ht="23.25" customHeight="1">
      <c r="A318" s="173" t="s">
        <v>115</v>
      </c>
      <c r="B318" s="173"/>
      <c r="C318" s="146"/>
      <c r="D318" s="53"/>
      <c r="E318" s="6" t="s">
        <v>66</v>
      </c>
      <c r="F318" s="6" t="s">
        <v>66</v>
      </c>
      <c r="G318" s="6" t="s">
        <v>66</v>
      </c>
      <c r="H318" s="6" t="s">
        <v>66</v>
      </c>
      <c r="I318" s="147">
        <f t="shared" ref="I318:R318" si="74">SUM(I317:I317)</f>
        <v>931</v>
      </c>
      <c r="J318" s="147">
        <f t="shared" si="74"/>
        <v>876.2</v>
      </c>
      <c r="K318" s="200">
        <f t="shared" si="74"/>
        <v>44</v>
      </c>
      <c r="L318" s="147">
        <f t="shared" si="74"/>
        <v>2293536.86</v>
      </c>
      <c r="M318" s="147">
        <f t="shared" si="74"/>
        <v>0</v>
      </c>
      <c r="N318" s="147">
        <f t="shared" si="74"/>
        <v>0</v>
      </c>
      <c r="O318" s="147">
        <f t="shared" si="74"/>
        <v>0</v>
      </c>
      <c r="P318" s="147">
        <f t="shared" si="74"/>
        <v>2293536.86</v>
      </c>
      <c r="Q318" s="147">
        <f t="shared" si="74"/>
        <v>0</v>
      </c>
      <c r="R318" s="147">
        <f t="shared" si="74"/>
        <v>0</v>
      </c>
      <c r="S318" s="148"/>
      <c r="T318" s="151"/>
      <c r="U318" s="151"/>
      <c r="V318" s="14"/>
    </row>
    <row r="319" spans="1:22" s="4" customFormat="1" ht="9" customHeight="1">
      <c r="A319" s="150" t="s">
        <v>12</v>
      </c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49"/>
      <c r="U319" s="160"/>
      <c r="V319" s="14"/>
    </row>
    <row r="320" spans="1:22" s="4" customFormat="1" ht="9" customHeight="1">
      <c r="A320" s="152">
        <v>234</v>
      </c>
      <c r="B320" s="198" t="s">
        <v>896</v>
      </c>
      <c r="C320" s="146" t="s">
        <v>145</v>
      </c>
      <c r="D320" s="164" t="s">
        <v>144</v>
      </c>
      <c r="E320" s="200">
        <v>1973</v>
      </c>
      <c r="F320" s="152" t="s">
        <v>23</v>
      </c>
      <c r="G320" s="200">
        <v>5</v>
      </c>
      <c r="H320" s="200">
        <v>4</v>
      </c>
      <c r="I320" s="148">
        <v>2913.8</v>
      </c>
      <c r="J320" s="148">
        <v>2563.1</v>
      </c>
      <c r="K320" s="200">
        <v>103</v>
      </c>
      <c r="L320" s="159">
        <f>'Приложение 2'!G322</f>
        <v>3521941.88</v>
      </c>
      <c r="M320" s="148">
        <v>0</v>
      </c>
      <c r="N320" s="148">
        <v>0</v>
      </c>
      <c r="O320" s="148">
        <v>0</v>
      </c>
      <c r="P320" s="148">
        <f t="shared" ref="P320:P326" si="75">L320</f>
        <v>3521941.88</v>
      </c>
      <c r="Q320" s="148">
        <v>0</v>
      </c>
      <c r="R320" s="148">
        <v>0</v>
      </c>
      <c r="S320" s="146" t="s">
        <v>199</v>
      </c>
      <c r="T320" s="149"/>
      <c r="U320" s="160"/>
      <c r="V320" s="14"/>
    </row>
    <row r="321" spans="1:22" s="4" customFormat="1" ht="9" customHeight="1">
      <c r="A321" s="152">
        <v>235</v>
      </c>
      <c r="B321" s="198" t="s">
        <v>901</v>
      </c>
      <c r="C321" s="146" t="s">
        <v>145</v>
      </c>
      <c r="D321" s="164" t="s">
        <v>144</v>
      </c>
      <c r="E321" s="200">
        <v>1973</v>
      </c>
      <c r="F321" s="152" t="s">
        <v>23</v>
      </c>
      <c r="G321" s="200">
        <v>5</v>
      </c>
      <c r="H321" s="200">
        <v>4</v>
      </c>
      <c r="I321" s="148">
        <v>3663.5</v>
      </c>
      <c r="J321" s="148">
        <v>2643.6</v>
      </c>
      <c r="K321" s="200">
        <v>100</v>
      </c>
      <c r="L321" s="159">
        <f>'Приложение 2'!G323</f>
        <v>4338692.5599999996</v>
      </c>
      <c r="M321" s="148">
        <v>0</v>
      </c>
      <c r="N321" s="148">
        <v>0</v>
      </c>
      <c r="O321" s="148">
        <v>0</v>
      </c>
      <c r="P321" s="148">
        <f t="shared" si="75"/>
        <v>4338692.5599999996</v>
      </c>
      <c r="Q321" s="148">
        <v>0</v>
      </c>
      <c r="R321" s="148">
        <v>0</v>
      </c>
      <c r="S321" s="146" t="s">
        <v>199</v>
      </c>
      <c r="T321" s="149"/>
      <c r="U321" s="160"/>
      <c r="V321" s="14"/>
    </row>
    <row r="322" spans="1:22" s="4" customFormat="1" ht="9" customHeight="1">
      <c r="A322" s="152">
        <v>236</v>
      </c>
      <c r="B322" s="198" t="s">
        <v>903</v>
      </c>
      <c r="C322" s="146" t="s">
        <v>145</v>
      </c>
      <c r="D322" s="164" t="s">
        <v>144</v>
      </c>
      <c r="E322" s="200">
        <v>1974</v>
      </c>
      <c r="F322" s="152" t="s">
        <v>24</v>
      </c>
      <c r="G322" s="200">
        <v>5</v>
      </c>
      <c r="H322" s="200">
        <v>6</v>
      </c>
      <c r="I322" s="148">
        <v>4288.63</v>
      </c>
      <c r="J322" s="148">
        <v>3844.3</v>
      </c>
      <c r="K322" s="200">
        <v>154</v>
      </c>
      <c r="L322" s="159">
        <f>'Приложение 2'!G324</f>
        <v>5303854.79</v>
      </c>
      <c r="M322" s="148">
        <v>0</v>
      </c>
      <c r="N322" s="148">
        <v>0</v>
      </c>
      <c r="O322" s="148">
        <v>0</v>
      </c>
      <c r="P322" s="148">
        <f t="shared" si="75"/>
        <v>5303854.79</v>
      </c>
      <c r="Q322" s="148">
        <v>0</v>
      </c>
      <c r="R322" s="148">
        <v>0</v>
      </c>
      <c r="S322" s="146" t="s">
        <v>199</v>
      </c>
      <c r="T322" s="149"/>
      <c r="U322" s="160"/>
      <c r="V322" s="14"/>
    </row>
    <row r="323" spans="1:22" s="4" customFormat="1" ht="9" customHeight="1">
      <c r="A323" s="152">
        <v>237</v>
      </c>
      <c r="B323" s="198" t="s">
        <v>904</v>
      </c>
      <c r="C323" s="146" t="s">
        <v>145</v>
      </c>
      <c r="D323" s="164" t="s">
        <v>144</v>
      </c>
      <c r="E323" s="200">
        <v>1972</v>
      </c>
      <c r="F323" s="152" t="s">
        <v>24</v>
      </c>
      <c r="G323" s="200">
        <v>5</v>
      </c>
      <c r="H323" s="200">
        <v>4</v>
      </c>
      <c r="I323" s="148">
        <v>2833.4</v>
      </c>
      <c r="J323" s="148">
        <v>2631</v>
      </c>
      <c r="K323" s="200">
        <v>107</v>
      </c>
      <c r="L323" s="159">
        <f>'Приложение 2'!G325</f>
        <v>3650671.74</v>
      </c>
      <c r="M323" s="148">
        <v>0</v>
      </c>
      <c r="N323" s="148">
        <v>0</v>
      </c>
      <c r="O323" s="148">
        <v>0</v>
      </c>
      <c r="P323" s="148">
        <f t="shared" si="75"/>
        <v>3650671.74</v>
      </c>
      <c r="Q323" s="148">
        <v>0</v>
      </c>
      <c r="R323" s="148">
        <v>0</v>
      </c>
      <c r="S323" s="146" t="s">
        <v>199</v>
      </c>
      <c r="T323" s="149"/>
      <c r="U323" s="160"/>
      <c r="V323" s="14"/>
    </row>
    <row r="324" spans="1:22" s="4" customFormat="1" ht="9" customHeight="1">
      <c r="A324" s="152">
        <v>238</v>
      </c>
      <c r="B324" s="198" t="s">
        <v>910</v>
      </c>
      <c r="C324" s="146" t="s">
        <v>145</v>
      </c>
      <c r="D324" s="164" t="s">
        <v>144</v>
      </c>
      <c r="E324" s="200">
        <v>1963</v>
      </c>
      <c r="F324" s="152" t="s">
        <v>23</v>
      </c>
      <c r="G324" s="200">
        <v>3</v>
      </c>
      <c r="H324" s="200">
        <v>3</v>
      </c>
      <c r="I324" s="148">
        <v>1623</v>
      </c>
      <c r="J324" s="148">
        <v>1488.4</v>
      </c>
      <c r="K324" s="200">
        <v>48</v>
      </c>
      <c r="L324" s="159">
        <f>'Приложение 2'!G326</f>
        <v>3477449.71</v>
      </c>
      <c r="M324" s="148">
        <v>0</v>
      </c>
      <c r="N324" s="148">
        <v>0</v>
      </c>
      <c r="O324" s="148">
        <v>0</v>
      </c>
      <c r="P324" s="148">
        <f t="shared" si="75"/>
        <v>3477449.71</v>
      </c>
      <c r="Q324" s="148">
        <v>0</v>
      </c>
      <c r="R324" s="148">
        <v>0</v>
      </c>
      <c r="S324" s="146" t="s">
        <v>199</v>
      </c>
      <c r="T324" s="149"/>
      <c r="U324" s="160"/>
      <c r="V324" s="14"/>
    </row>
    <row r="325" spans="1:22" s="4" customFormat="1" ht="9" customHeight="1">
      <c r="A325" s="152">
        <v>239</v>
      </c>
      <c r="B325" s="198" t="s">
        <v>911</v>
      </c>
      <c r="C325" s="146" t="s">
        <v>145</v>
      </c>
      <c r="D325" s="164" t="s">
        <v>144</v>
      </c>
      <c r="E325" s="200">
        <v>1969</v>
      </c>
      <c r="F325" s="152" t="s">
        <v>23</v>
      </c>
      <c r="G325" s="200">
        <v>5</v>
      </c>
      <c r="H325" s="200">
        <v>4</v>
      </c>
      <c r="I325" s="148">
        <v>3427.3</v>
      </c>
      <c r="J325" s="148">
        <v>3149</v>
      </c>
      <c r="K325" s="200">
        <v>119</v>
      </c>
      <c r="L325" s="159">
        <f>'Приложение 2'!G327</f>
        <v>5045537.1900000004</v>
      </c>
      <c r="M325" s="148">
        <v>0</v>
      </c>
      <c r="N325" s="148">
        <v>0</v>
      </c>
      <c r="O325" s="148">
        <v>0</v>
      </c>
      <c r="P325" s="148">
        <f t="shared" si="75"/>
        <v>5045537.1900000004</v>
      </c>
      <c r="Q325" s="148">
        <v>0</v>
      </c>
      <c r="R325" s="148">
        <v>0</v>
      </c>
      <c r="S325" s="146" t="s">
        <v>199</v>
      </c>
      <c r="T325" s="149"/>
      <c r="U325" s="160"/>
      <c r="V325" s="14"/>
    </row>
    <row r="326" spans="1:22" s="4" customFormat="1" ht="9" customHeight="1">
      <c r="A326" s="152">
        <v>240</v>
      </c>
      <c r="B326" s="198" t="s">
        <v>913</v>
      </c>
      <c r="C326" s="146" t="s">
        <v>145</v>
      </c>
      <c r="D326" s="164" t="s">
        <v>144</v>
      </c>
      <c r="E326" s="200">
        <v>1973</v>
      </c>
      <c r="F326" s="152" t="s">
        <v>23</v>
      </c>
      <c r="G326" s="200">
        <v>5</v>
      </c>
      <c r="H326" s="200">
        <v>2</v>
      </c>
      <c r="I326" s="148">
        <v>1938.8</v>
      </c>
      <c r="J326" s="148">
        <v>1642.4</v>
      </c>
      <c r="K326" s="200">
        <v>78</v>
      </c>
      <c r="L326" s="159">
        <f>'Приложение 2'!G328</f>
        <v>2630514.54</v>
      </c>
      <c r="M326" s="148">
        <v>0</v>
      </c>
      <c r="N326" s="148">
        <v>0</v>
      </c>
      <c r="O326" s="148">
        <v>0</v>
      </c>
      <c r="P326" s="148">
        <f t="shared" si="75"/>
        <v>2630514.54</v>
      </c>
      <c r="Q326" s="148">
        <v>0</v>
      </c>
      <c r="R326" s="148">
        <v>0</v>
      </c>
      <c r="S326" s="146" t="s">
        <v>199</v>
      </c>
      <c r="T326" s="149"/>
      <c r="U326" s="160"/>
      <c r="V326" s="14"/>
    </row>
    <row r="327" spans="1:22" s="4" customFormat="1" ht="9" customHeight="1">
      <c r="A327" s="152">
        <v>241</v>
      </c>
      <c r="B327" s="198" t="s">
        <v>1001</v>
      </c>
      <c r="C327" s="146" t="s">
        <v>145</v>
      </c>
      <c r="D327" s="164" t="s">
        <v>144</v>
      </c>
      <c r="E327" s="200">
        <v>1989</v>
      </c>
      <c r="F327" s="152" t="s">
        <v>23</v>
      </c>
      <c r="G327" s="200">
        <v>5</v>
      </c>
      <c r="H327" s="200">
        <v>4</v>
      </c>
      <c r="I327" s="148">
        <v>3041.76</v>
      </c>
      <c r="J327" s="148">
        <v>2694.8</v>
      </c>
      <c r="K327" s="200">
        <v>176</v>
      </c>
      <c r="L327" s="159">
        <f>'Приложение 2'!G329</f>
        <v>2424196.15</v>
      </c>
      <c r="M327" s="148">
        <v>0</v>
      </c>
      <c r="N327" s="148">
        <v>0</v>
      </c>
      <c r="O327" s="148">
        <v>0</v>
      </c>
      <c r="P327" s="148">
        <f t="shared" ref="P327" si="76">L327</f>
        <v>2424196.15</v>
      </c>
      <c r="Q327" s="148">
        <v>0</v>
      </c>
      <c r="R327" s="148">
        <v>0</v>
      </c>
      <c r="S327" s="146" t="s">
        <v>199</v>
      </c>
      <c r="T327" s="149"/>
      <c r="U327" s="160"/>
      <c r="V327" s="14"/>
    </row>
    <row r="328" spans="1:22" s="4" customFormat="1" ht="23.25" customHeight="1">
      <c r="A328" s="173" t="s">
        <v>11</v>
      </c>
      <c r="B328" s="173"/>
      <c r="C328" s="146"/>
      <c r="D328" s="53"/>
      <c r="E328" s="6" t="s">
        <v>66</v>
      </c>
      <c r="F328" s="6" t="s">
        <v>66</v>
      </c>
      <c r="G328" s="6" t="s">
        <v>66</v>
      </c>
      <c r="H328" s="6" t="s">
        <v>66</v>
      </c>
      <c r="I328" s="147">
        <f>SUM(I320:I327)</f>
        <v>23730.190000000002</v>
      </c>
      <c r="J328" s="147">
        <f>SUM(J320:J327)</f>
        <v>20656.599999999999</v>
      </c>
      <c r="K328" s="33">
        <f>SUM(K320:K327)</f>
        <v>885</v>
      </c>
      <c r="L328" s="147">
        <f>SUM(L320:L327)</f>
        <v>30392858.559999999</v>
      </c>
      <c r="M328" s="147">
        <f t="shared" ref="M328:R328" si="77">SUM(M320:M327)</f>
        <v>0</v>
      </c>
      <c r="N328" s="147">
        <f t="shared" si="77"/>
        <v>0</v>
      </c>
      <c r="O328" s="147">
        <f t="shared" si="77"/>
        <v>0</v>
      </c>
      <c r="P328" s="147">
        <f t="shared" si="77"/>
        <v>30392858.559999999</v>
      </c>
      <c r="Q328" s="147">
        <f t="shared" si="77"/>
        <v>0</v>
      </c>
      <c r="R328" s="147">
        <f t="shared" si="77"/>
        <v>0</v>
      </c>
      <c r="S328" s="148"/>
      <c r="T328" s="257"/>
      <c r="U328" s="257"/>
      <c r="V328" s="14"/>
    </row>
    <row r="329" spans="1:22" s="4" customFormat="1" ht="9" customHeight="1">
      <c r="A329" s="150" t="s">
        <v>239</v>
      </c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49"/>
      <c r="U329" s="160"/>
    </row>
    <row r="330" spans="1:22" s="4" customFormat="1" ht="14.25" customHeight="1">
      <c r="A330" s="74" t="s">
        <v>261</v>
      </c>
      <c r="B330" s="74"/>
      <c r="C330" s="146"/>
      <c r="D330" s="152"/>
      <c r="E330" s="152" t="s">
        <v>66</v>
      </c>
      <c r="F330" s="152" t="s">
        <v>66</v>
      </c>
      <c r="G330" s="152" t="s">
        <v>66</v>
      </c>
      <c r="H330" s="152" t="s">
        <v>66</v>
      </c>
      <c r="I330" s="148">
        <f t="shared" ref="I330:R330" si="78">I454+I464+I470+I474+I479+I486+I491+I502+I506+I514+I517+I523+I526+I533+I536+I539+I543+I549+I555+I564+I567+I571+I574+I578+I588+I591+I595+I600+I603+I606+I609+I612+I616+I620+I624+I629+I632+I641+I644+I552</f>
        <v>631636.58999999973</v>
      </c>
      <c r="J330" s="148">
        <f t="shared" si="78"/>
        <v>526014.04000000015</v>
      </c>
      <c r="K330" s="206">
        <f t="shared" si="78"/>
        <v>24368</v>
      </c>
      <c r="L330" s="148">
        <f t="shared" si="78"/>
        <v>799328436.19999969</v>
      </c>
      <c r="M330" s="148">
        <f t="shared" si="78"/>
        <v>0</v>
      </c>
      <c r="N330" s="148">
        <f t="shared" si="78"/>
        <v>0</v>
      </c>
      <c r="O330" s="148">
        <f t="shared" si="78"/>
        <v>0</v>
      </c>
      <c r="P330" s="148">
        <f t="shared" si="78"/>
        <v>799328436.19999969</v>
      </c>
      <c r="Q330" s="148">
        <f t="shared" si="78"/>
        <v>0</v>
      </c>
      <c r="R330" s="148">
        <f t="shared" si="78"/>
        <v>0</v>
      </c>
      <c r="S330" s="148"/>
      <c r="T330" s="151"/>
      <c r="U330" s="151"/>
    </row>
    <row r="331" spans="1:22" s="4" customFormat="1" ht="9" customHeight="1">
      <c r="A331" s="152">
        <v>1</v>
      </c>
      <c r="B331" s="162" t="s">
        <v>250</v>
      </c>
      <c r="C331" s="163" t="s">
        <v>145</v>
      </c>
      <c r="D331" s="164" t="s">
        <v>144</v>
      </c>
      <c r="E331" s="165">
        <v>1988</v>
      </c>
      <c r="F331" s="166" t="s">
        <v>24</v>
      </c>
      <c r="G331" s="167">
        <v>5</v>
      </c>
      <c r="H331" s="167">
        <v>4</v>
      </c>
      <c r="I331" s="168">
        <v>3185.9</v>
      </c>
      <c r="J331" s="168">
        <v>2868.9</v>
      </c>
      <c r="K331" s="167">
        <v>129</v>
      </c>
      <c r="L331" s="159">
        <f>'Приложение 2'!G334</f>
        <v>3235658.32</v>
      </c>
      <c r="M331" s="148">
        <v>0</v>
      </c>
      <c r="N331" s="148">
        <v>0</v>
      </c>
      <c r="O331" s="148">
        <v>0</v>
      </c>
      <c r="P331" s="148">
        <f t="shared" ref="P331:P392" si="79">L331</f>
        <v>3235658.32</v>
      </c>
      <c r="Q331" s="148">
        <v>0</v>
      </c>
      <c r="R331" s="148">
        <v>0</v>
      </c>
      <c r="S331" s="146" t="s">
        <v>260</v>
      </c>
      <c r="T331" s="149"/>
      <c r="U331" s="160"/>
    </row>
    <row r="332" spans="1:22" s="4" customFormat="1" ht="9" customHeight="1">
      <c r="A332" s="152">
        <v>2</v>
      </c>
      <c r="B332" s="162" t="s">
        <v>427</v>
      </c>
      <c r="C332" s="163" t="s">
        <v>145</v>
      </c>
      <c r="D332" s="164" t="s">
        <v>144</v>
      </c>
      <c r="E332" s="165">
        <v>1966</v>
      </c>
      <c r="F332" s="166" t="s">
        <v>23</v>
      </c>
      <c r="G332" s="167">
        <v>5</v>
      </c>
      <c r="H332" s="167">
        <v>2</v>
      </c>
      <c r="I332" s="168">
        <v>1727.3</v>
      </c>
      <c r="J332" s="168">
        <v>1608.3</v>
      </c>
      <c r="K332" s="167">
        <v>72</v>
      </c>
      <c r="L332" s="159">
        <f>'Приложение 2'!G335</f>
        <v>1546734.47</v>
      </c>
      <c r="M332" s="148">
        <v>0</v>
      </c>
      <c r="N332" s="148">
        <v>0</v>
      </c>
      <c r="O332" s="148">
        <v>0</v>
      </c>
      <c r="P332" s="148">
        <f t="shared" si="79"/>
        <v>1546734.47</v>
      </c>
      <c r="Q332" s="148">
        <v>0</v>
      </c>
      <c r="R332" s="148">
        <v>0</v>
      </c>
      <c r="S332" s="146" t="s">
        <v>260</v>
      </c>
      <c r="T332" s="149"/>
      <c r="U332" s="160"/>
    </row>
    <row r="333" spans="1:22" s="4" customFormat="1" ht="9" customHeight="1">
      <c r="A333" s="152">
        <v>3</v>
      </c>
      <c r="B333" s="162" t="s">
        <v>428</v>
      </c>
      <c r="C333" s="163" t="s">
        <v>145</v>
      </c>
      <c r="D333" s="164" t="s">
        <v>144</v>
      </c>
      <c r="E333" s="165">
        <v>1979</v>
      </c>
      <c r="F333" s="166" t="s">
        <v>24</v>
      </c>
      <c r="G333" s="167">
        <v>5</v>
      </c>
      <c r="H333" s="167">
        <v>4</v>
      </c>
      <c r="I333" s="168">
        <v>3637.8</v>
      </c>
      <c r="J333" s="168">
        <v>3316.8</v>
      </c>
      <c r="K333" s="167">
        <v>193</v>
      </c>
      <c r="L333" s="159">
        <f>'Приложение 2'!G336</f>
        <v>3724059.58</v>
      </c>
      <c r="M333" s="148">
        <v>0</v>
      </c>
      <c r="N333" s="148">
        <v>0</v>
      </c>
      <c r="O333" s="148">
        <v>0</v>
      </c>
      <c r="P333" s="148">
        <f t="shared" si="79"/>
        <v>3724059.58</v>
      </c>
      <c r="Q333" s="148">
        <v>0</v>
      </c>
      <c r="R333" s="148">
        <v>0</v>
      </c>
      <c r="S333" s="146" t="s">
        <v>260</v>
      </c>
      <c r="T333" s="149"/>
      <c r="U333" s="160"/>
    </row>
    <row r="334" spans="1:22" s="4" customFormat="1" ht="9" customHeight="1">
      <c r="A334" s="152">
        <v>4</v>
      </c>
      <c r="B334" s="162" t="s">
        <v>429</v>
      </c>
      <c r="C334" s="163" t="s">
        <v>145</v>
      </c>
      <c r="D334" s="164" t="s">
        <v>144</v>
      </c>
      <c r="E334" s="165">
        <v>1982</v>
      </c>
      <c r="F334" s="166" t="s">
        <v>23</v>
      </c>
      <c r="G334" s="167">
        <v>9</v>
      </c>
      <c r="H334" s="167">
        <v>2</v>
      </c>
      <c r="I334" s="168">
        <v>7011.6</v>
      </c>
      <c r="J334" s="168">
        <v>4028.6</v>
      </c>
      <c r="K334" s="167">
        <v>439</v>
      </c>
      <c r="L334" s="159">
        <f>'Приложение 2'!G337</f>
        <v>4713072.12</v>
      </c>
      <c r="M334" s="148">
        <v>0</v>
      </c>
      <c r="N334" s="148">
        <v>0</v>
      </c>
      <c r="O334" s="148">
        <v>0</v>
      </c>
      <c r="P334" s="148">
        <f t="shared" si="79"/>
        <v>4713072.12</v>
      </c>
      <c r="Q334" s="148">
        <v>0</v>
      </c>
      <c r="R334" s="148">
        <v>0</v>
      </c>
      <c r="S334" s="146" t="s">
        <v>260</v>
      </c>
      <c r="T334" s="149"/>
      <c r="U334" s="160"/>
    </row>
    <row r="335" spans="1:22" s="4" customFormat="1" ht="9" customHeight="1">
      <c r="A335" s="152">
        <v>5</v>
      </c>
      <c r="B335" s="162" t="s">
        <v>430</v>
      </c>
      <c r="C335" s="163" t="s">
        <v>145</v>
      </c>
      <c r="D335" s="164" t="s">
        <v>144</v>
      </c>
      <c r="E335" s="165">
        <v>1978</v>
      </c>
      <c r="F335" s="166" t="s">
        <v>24</v>
      </c>
      <c r="G335" s="167">
        <v>5</v>
      </c>
      <c r="H335" s="167">
        <v>8</v>
      </c>
      <c r="I335" s="168">
        <v>6306.9</v>
      </c>
      <c r="J335" s="168">
        <v>5518.1</v>
      </c>
      <c r="K335" s="167">
        <v>267</v>
      </c>
      <c r="L335" s="159">
        <f>'Приложение 2'!G338</f>
        <v>6304446.2199999997</v>
      </c>
      <c r="M335" s="148">
        <v>0</v>
      </c>
      <c r="N335" s="148">
        <v>0</v>
      </c>
      <c r="O335" s="148">
        <v>0</v>
      </c>
      <c r="P335" s="148">
        <f t="shared" si="79"/>
        <v>6304446.2199999997</v>
      </c>
      <c r="Q335" s="148">
        <v>0</v>
      </c>
      <c r="R335" s="148">
        <v>0</v>
      </c>
      <c r="S335" s="146" t="s">
        <v>260</v>
      </c>
      <c r="T335" s="149"/>
      <c r="U335" s="160"/>
    </row>
    <row r="336" spans="1:22" s="4" customFormat="1" ht="9" customHeight="1">
      <c r="A336" s="152">
        <v>6</v>
      </c>
      <c r="B336" s="162" t="s">
        <v>433</v>
      </c>
      <c r="C336" s="163" t="s">
        <v>145</v>
      </c>
      <c r="D336" s="164" t="s">
        <v>144</v>
      </c>
      <c r="E336" s="165">
        <v>1983</v>
      </c>
      <c r="F336" s="166" t="s">
        <v>23</v>
      </c>
      <c r="G336" s="167">
        <v>5</v>
      </c>
      <c r="H336" s="167">
        <v>1</v>
      </c>
      <c r="I336" s="168">
        <v>2571.5</v>
      </c>
      <c r="J336" s="168">
        <v>1744.4</v>
      </c>
      <c r="K336" s="167">
        <v>144</v>
      </c>
      <c r="L336" s="159">
        <f>'Приложение 2'!G339</f>
        <v>2767607.12</v>
      </c>
      <c r="M336" s="148">
        <v>0</v>
      </c>
      <c r="N336" s="148">
        <v>0</v>
      </c>
      <c r="O336" s="148">
        <v>0</v>
      </c>
      <c r="P336" s="148">
        <f t="shared" si="79"/>
        <v>2767607.12</v>
      </c>
      <c r="Q336" s="148">
        <v>0</v>
      </c>
      <c r="R336" s="148">
        <v>0</v>
      </c>
      <c r="S336" s="146" t="s">
        <v>260</v>
      </c>
      <c r="T336" s="149"/>
      <c r="U336" s="160"/>
    </row>
    <row r="337" spans="1:21" s="4" customFormat="1" ht="9" customHeight="1">
      <c r="A337" s="152">
        <v>7</v>
      </c>
      <c r="B337" s="162" t="s">
        <v>431</v>
      </c>
      <c r="C337" s="163" t="s">
        <v>145</v>
      </c>
      <c r="D337" s="164" t="s">
        <v>144</v>
      </c>
      <c r="E337" s="165">
        <v>1974</v>
      </c>
      <c r="F337" s="166" t="s">
        <v>24</v>
      </c>
      <c r="G337" s="167">
        <v>5</v>
      </c>
      <c r="H337" s="167">
        <v>8</v>
      </c>
      <c r="I337" s="168">
        <v>6200.7</v>
      </c>
      <c r="J337" s="168">
        <v>5488.7</v>
      </c>
      <c r="K337" s="167">
        <v>266</v>
      </c>
      <c r="L337" s="159">
        <f>'Приложение 2'!G340</f>
        <v>7733019.9000000004</v>
      </c>
      <c r="M337" s="148">
        <v>0</v>
      </c>
      <c r="N337" s="148">
        <v>0</v>
      </c>
      <c r="O337" s="148">
        <v>0</v>
      </c>
      <c r="P337" s="148">
        <f t="shared" si="79"/>
        <v>7733019.9000000004</v>
      </c>
      <c r="Q337" s="148">
        <v>0</v>
      </c>
      <c r="R337" s="148">
        <v>0</v>
      </c>
      <c r="S337" s="146" t="s">
        <v>260</v>
      </c>
      <c r="T337" s="149"/>
      <c r="U337" s="160"/>
    </row>
    <row r="338" spans="1:21" s="4" customFormat="1" ht="9" customHeight="1">
      <c r="A338" s="152">
        <v>8</v>
      </c>
      <c r="B338" s="162" t="s">
        <v>364</v>
      </c>
      <c r="C338" s="163" t="s">
        <v>145</v>
      </c>
      <c r="D338" s="164" t="s">
        <v>144</v>
      </c>
      <c r="E338" s="165">
        <v>1957</v>
      </c>
      <c r="F338" s="166" t="s">
        <v>23</v>
      </c>
      <c r="G338" s="167">
        <v>3</v>
      </c>
      <c r="H338" s="167">
        <v>4</v>
      </c>
      <c r="I338" s="168">
        <v>1723</v>
      </c>
      <c r="J338" s="168">
        <v>1520.7</v>
      </c>
      <c r="K338" s="167">
        <v>59</v>
      </c>
      <c r="L338" s="159">
        <f>'Приложение 2'!G341</f>
        <v>3929432.48</v>
      </c>
      <c r="M338" s="148">
        <v>0</v>
      </c>
      <c r="N338" s="148">
        <v>0</v>
      </c>
      <c r="O338" s="148">
        <v>0</v>
      </c>
      <c r="P338" s="148">
        <f>L338</f>
        <v>3929432.48</v>
      </c>
      <c r="Q338" s="148">
        <v>0</v>
      </c>
      <c r="R338" s="148">
        <v>0</v>
      </c>
      <c r="S338" s="146" t="s">
        <v>260</v>
      </c>
      <c r="T338" s="149"/>
      <c r="U338" s="160"/>
    </row>
    <row r="339" spans="1:21" s="4" customFormat="1" ht="9" customHeight="1">
      <c r="A339" s="152">
        <v>9</v>
      </c>
      <c r="B339" s="162" t="s">
        <v>435</v>
      </c>
      <c r="C339" s="163" t="s">
        <v>145</v>
      </c>
      <c r="D339" s="164" t="s">
        <v>144</v>
      </c>
      <c r="E339" s="165">
        <v>1973</v>
      </c>
      <c r="F339" s="166" t="s">
        <v>24</v>
      </c>
      <c r="G339" s="167">
        <v>5</v>
      </c>
      <c r="H339" s="167">
        <v>6</v>
      </c>
      <c r="I339" s="168">
        <v>4884.2</v>
      </c>
      <c r="J339" s="168">
        <v>3618.3</v>
      </c>
      <c r="K339" s="167">
        <v>170</v>
      </c>
      <c r="L339" s="159">
        <f>'Приложение 2'!G342</f>
        <v>6085976.0999999996</v>
      </c>
      <c r="M339" s="148">
        <v>0</v>
      </c>
      <c r="N339" s="148">
        <v>0</v>
      </c>
      <c r="O339" s="148">
        <v>0</v>
      </c>
      <c r="P339" s="148">
        <f t="shared" si="79"/>
        <v>6085976.0999999996</v>
      </c>
      <c r="Q339" s="148">
        <v>0</v>
      </c>
      <c r="R339" s="148">
        <v>0</v>
      </c>
      <c r="S339" s="146" t="s">
        <v>260</v>
      </c>
      <c r="T339" s="149"/>
      <c r="U339" s="160"/>
    </row>
    <row r="340" spans="1:21" s="4" customFormat="1" ht="9" customHeight="1">
      <c r="A340" s="152">
        <v>10</v>
      </c>
      <c r="B340" s="162" t="s">
        <v>436</v>
      </c>
      <c r="C340" s="163" t="s">
        <v>145</v>
      </c>
      <c r="D340" s="164" t="s">
        <v>144</v>
      </c>
      <c r="E340" s="165">
        <v>1969</v>
      </c>
      <c r="F340" s="166" t="s">
        <v>24</v>
      </c>
      <c r="G340" s="167">
        <v>5</v>
      </c>
      <c r="H340" s="167">
        <v>4</v>
      </c>
      <c r="I340" s="168">
        <v>4052.8</v>
      </c>
      <c r="J340" s="168">
        <v>3746.8</v>
      </c>
      <c r="K340" s="167">
        <v>208</v>
      </c>
      <c r="L340" s="159">
        <f>'Приложение 2'!G343</f>
        <v>4151410.68</v>
      </c>
      <c r="M340" s="148">
        <v>0</v>
      </c>
      <c r="N340" s="148">
        <v>0</v>
      </c>
      <c r="O340" s="148">
        <v>0</v>
      </c>
      <c r="P340" s="148">
        <f t="shared" si="79"/>
        <v>4151410.68</v>
      </c>
      <c r="Q340" s="148">
        <v>0</v>
      </c>
      <c r="R340" s="148">
        <v>0</v>
      </c>
      <c r="S340" s="146" t="s">
        <v>260</v>
      </c>
      <c r="T340" s="149"/>
      <c r="U340" s="160"/>
    </row>
    <row r="341" spans="1:21" s="4" customFormat="1" ht="9" customHeight="1">
      <c r="A341" s="152">
        <v>11</v>
      </c>
      <c r="B341" s="162" t="s">
        <v>437</v>
      </c>
      <c r="C341" s="163" t="s">
        <v>145</v>
      </c>
      <c r="D341" s="164" t="s">
        <v>144</v>
      </c>
      <c r="E341" s="165">
        <v>1969</v>
      </c>
      <c r="F341" s="166" t="s">
        <v>24</v>
      </c>
      <c r="G341" s="167">
        <v>5</v>
      </c>
      <c r="H341" s="167">
        <v>4</v>
      </c>
      <c r="I341" s="168">
        <v>4132.1000000000004</v>
      </c>
      <c r="J341" s="168">
        <v>3728.6</v>
      </c>
      <c r="K341" s="167">
        <v>178</v>
      </c>
      <c r="L341" s="159">
        <f>'Приложение 2'!G344</f>
        <v>4257230.95</v>
      </c>
      <c r="M341" s="148">
        <v>0</v>
      </c>
      <c r="N341" s="148">
        <v>0</v>
      </c>
      <c r="O341" s="148">
        <v>0</v>
      </c>
      <c r="P341" s="148">
        <f t="shared" si="79"/>
        <v>4257230.95</v>
      </c>
      <c r="Q341" s="148">
        <v>0</v>
      </c>
      <c r="R341" s="148">
        <v>0</v>
      </c>
      <c r="S341" s="146" t="s">
        <v>260</v>
      </c>
      <c r="T341" s="149"/>
      <c r="U341" s="160"/>
    </row>
    <row r="342" spans="1:21" s="4" customFormat="1" ht="9" customHeight="1">
      <c r="A342" s="152">
        <v>12</v>
      </c>
      <c r="B342" s="162" t="s">
        <v>438</v>
      </c>
      <c r="C342" s="163" t="s">
        <v>145</v>
      </c>
      <c r="D342" s="164" t="s">
        <v>144</v>
      </c>
      <c r="E342" s="165">
        <v>1968</v>
      </c>
      <c r="F342" s="166" t="s">
        <v>24</v>
      </c>
      <c r="G342" s="167">
        <v>5</v>
      </c>
      <c r="H342" s="167">
        <v>4</v>
      </c>
      <c r="I342" s="168">
        <v>4156.8999999999996</v>
      </c>
      <c r="J342" s="168">
        <v>3850.9</v>
      </c>
      <c r="K342" s="167">
        <v>209</v>
      </c>
      <c r="L342" s="159">
        <f>'Приложение 2'!G345</f>
        <v>4273510.99</v>
      </c>
      <c r="M342" s="148">
        <v>0</v>
      </c>
      <c r="N342" s="148">
        <v>0</v>
      </c>
      <c r="O342" s="148">
        <v>0</v>
      </c>
      <c r="P342" s="148">
        <f t="shared" si="79"/>
        <v>4273510.99</v>
      </c>
      <c r="Q342" s="148">
        <v>0</v>
      </c>
      <c r="R342" s="148">
        <v>0</v>
      </c>
      <c r="S342" s="146" t="s">
        <v>260</v>
      </c>
      <c r="T342" s="149"/>
      <c r="U342" s="160"/>
    </row>
    <row r="343" spans="1:21" s="4" customFormat="1" ht="9" customHeight="1">
      <c r="A343" s="152">
        <v>13</v>
      </c>
      <c r="B343" s="162" t="s">
        <v>439</v>
      </c>
      <c r="C343" s="163" t="s">
        <v>145</v>
      </c>
      <c r="D343" s="164" t="s">
        <v>144</v>
      </c>
      <c r="E343" s="165">
        <v>1969</v>
      </c>
      <c r="F343" s="166" t="s">
        <v>24</v>
      </c>
      <c r="G343" s="167">
        <v>5</v>
      </c>
      <c r="H343" s="167">
        <v>4</v>
      </c>
      <c r="I343" s="168">
        <v>4177.7299999999996</v>
      </c>
      <c r="J343" s="168">
        <v>3723.83</v>
      </c>
      <c r="K343" s="167">
        <v>171</v>
      </c>
      <c r="L343" s="159">
        <f>'Приложение 2'!G346</f>
        <v>4411891.3499999996</v>
      </c>
      <c r="M343" s="148">
        <v>0</v>
      </c>
      <c r="N343" s="148">
        <v>0</v>
      </c>
      <c r="O343" s="148">
        <v>0</v>
      </c>
      <c r="P343" s="148">
        <f t="shared" si="79"/>
        <v>4411891.3499999996</v>
      </c>
      <c r="Q343" s="148">
        <v>0</v>
      </c>
      <c r="R343" s="148">
        <v>0</v>
      </c>
      <c r="S343" s="146" t="s">
        <v>260</v>
      </c>
      <c r="T343" s="149"/>
      <c r="U343" s="160"/>
    </row>
    <row r="344" spans="1:21" s="4" customFormat="1" ht="9" customHeight="1">
      <c r="A344" s="152">
        <v>14</v>
      </c>
      <c r="B344" s="162" t="s">
        <v>440</v>
      </c>
      <c r="C344" s="163" t="s">
        <v>145</v>
      </c>
      <c r="D344" s="164" t="s">
        <v>144</v>
      </c>
      <c r="E344" s="165">
        <v>1969</v>
      </c>
      <c r="F344" s="166" t="s">
        <v>24</v>
      </c>
      <c r="G344" s="167">
        <v>5</v>
      </c>
      <c r="H344" s="167">
        <v>4</v>
      </c>
      <c r="I344" s="168">
        <v>4181.7</v>
      </c>
      <c r="J344" s="168">
        <v>3875.7</v>
      </c>
      <c r="K344" s="167">
        <v>184</v>
      </c>
      <c r="L344" s="159">
        <f>'Приложение 2'!G347</f>
        <v>4257230.95</v>
      </c>
      <c r="M344" s="148">
        <v>0</v>
      </c>
      <c r="N344" s="148">
        <v>0</v>
      </c>
      <c r="O344" s="148">
        <v>0</v>
      </c>
      <c r="P344" s="148">
        <f t="shared" si="79"/>
        <v>4257230.95</v>
      </c>
      <c r="Q344" s="148">
        <v>0</v>
      </c>
      <c r="R344" s="148">
        <v>0</v>
      </c>
      <c r="S344" s="146" t="s">
        <v>260</v>
      </c>
      <c r="T344" s="149"/>
      <c r="U344" s="160"/>
    </row>
    <row r="345" spans="1:21" s="4" customFormat="1" ht="9" customHeight="1">
      <c r="A345" s="152">
        <v>15</v>
      </c>
      <c r="B345" s="162" t="s">
        <v>330</v>
      </c>
      <c r="C345" s="163" t="s">
        <v>145</v>
      </c>
      <c r="D345" s="164" t="s">
        <v>144</v>
      </c>
      <c r="E345" s="165">
        <v>1988</v>
      </c>
      <c r="F345" s="166" t="s">
        <v>23</v>
      </c>
      <c r="G345" s="167">
        <v>10</v>
      </c>
      <c r="H345" s="167">
        <v>3</v>
      </c>
      <c r="I345" s="168">
        <v>7129</v>
      </c>
      <c r="J345" s="168">
        <v>5849</v>
      </c>
      <c r="K345" s="167">
        <v>264</v>
      </c>
      <c r="L345" s="159">
        <f>'Приложение 2'!G348</f>
        <v>6848788.9299999997</v>
      </c>
      <c r="M345" s="148">
        <v>0</v>
      </c>
      <c r="N345" s="148">
        <v>0</v>
      </c>
      <c r="O345" s="148">
        <v>0</v>
      </c>
      <c r="P345" s="148">
        <f t="shared" si="79"/>
        <v>6848788.9299999997</v>
      </c>
      <c r="Q345" s="148">
        <v>0</v>
      </c>
      <c r="R345" s="148">
        <v>0</v>
      </c>
      <c r="S345" s="146" t="s">
        <v>260</v>
      </c>
      <c r="T345" s="149"/>
      <c r="U345" s="160"/>
    </row>
    <row r="346" spans="1:21" s="4" customFormat="1" ht="9" customHeight="1">
      <c r="A346" s="152">
        <v>16</v>
      </c>
      <c r="B346" s="162" t="s">
        <v>442</v>
      </c>
      <c r="C346" s="163" t="s">
        <v>145</v>
      </c>
      <c r="D346" s="164" t="s">
        <v>144</v>
      </c>
      <c r="E346" s="165">
        <v>1977</v>
      </c>
      <c r="F346" s="166" t="s">
        <v>24</v>
      </c>
      <c r="G346" s="167">
        <v>5</v>
      </c>
      <c r="H346" s="167">
        <v>3</v>
      </c>
      <c r="I346" s="168">
        <v>2336.9</v>
      </c>
      <c r="J346" s="168">
        <v>2152.1</v>
      </c>
      <c r="K346" s="167">
        <v>104</v>
      </c>
      <c r="L346" s="159">
        <f>'Приложение 2'!G349</f>
        <v>2238505.7599999998</v>
      </c>
      <c r="M346" s="148">
        <v>0</v>
      </c>
      <c r="N346" s="148">
        <v>0</v>
      </c>
      <c r="O346" s="148">
        <v>0</v>
      </c>
      <c r="P346" s="148">
        <f t="shared" si="79"/>
        <v>2238505.7599999998</v>
      </c>
      <c r="Q346" s="148">
        <v>0</v>
      </c>
      <c r="R346" s="148">
        <v>0</v>
      </c>
      <c r="S346" s="146" t="s">
        <v>260</v>
      </c>
      <c r="T346" s="149"/>
      <c r="U346" s="160"/>
    </row>
    <row r="347" spans="1:21" s="4" customFormat="1" ht="9" customHeight="1">
      <c r="A347" s="152">
        <v>17</v>
      </c>
      <c r="B347" s="162" t="s">
        <v>443</v>
      </c>
      <c r="C347" s="163" t="s">
        <v>145</v>
      </c>
      <c r="D347" s="164" t="s">
        <v>144</v>
      </c>
      <c r="E347" s="165">
        <v>1970</v>
      </c>
      <c r="F347" s="166" t="s">
        <v>24</v>
      </c>
      <c r="G347" s="167">
        <v>5</v>
      </c>
      <c r="H347" s="167">
        <v>4</v>
      </c>
      <c r="I347" s="168">
        <v>4177</v>
      </c>
      <c r="J347" s="168">
        <v>3887</v>
      </c>
      <c r="K347" s="167">
        <v>191</v>
      </c>
      <c r="L347" s="159">
        <f>'Приложение 2'!G350</f>
        <v>4310141.09</v>
      </c>
      <c r="M347" s="148">
        <v>0</v>
      </c>
      <c r="N347" s="148">
        <v>0</v>
      </c>
      <c r="O347" s="148">
        <v>0</v>
      </c>
      <c r="P347" s="148">
        <f t="shared" si="79"/>
        <v>4310141.09</v>
      </c>
      <c r="Q347" s="148">
        <v>0</v>
      </c>
      <c r="R347" s="148">
        <v>0</v>
      </c>
      <c r="S347" s="146" t="s">
        <v>260</v>
      </c>
      <c r="T347" s="149"/>
      <c r="U347" s="160"/>
    </row>
    <row r="348" spans="1:21" s="4" customFormat="1" ht="9" customHeight="1">
      <c r="A348" s="152">
        <v>18</v>
      </c>
      <c r="B348" s="162" t="s">
        <v>444</v>
      </c>
      <c r="C348" s="163" t="s">
        <v>145</v>
      </c>
      <c r="D348" s="164" t="s">
        <v>144</v>
      </c>
      <c r="E348" s="165">
        <v>1970</v>
      </c>
      <c r="F348" s="166" t="s">
        <v>24</v>
      </c>
      <c r="G348" s="167">
        <v>5</v>
      </c>
      <c r="H348" s="167">
        <v>6</v>
      </c>
      <c r="I348" s="168">
        <v>6160.8</v>
      </c>
      <c r="J348" s="168">
        <v>5654</v>
      </c>
      <c r="K348" s="167">
        <v>251</v>
      </c>
      <c r="L348" s="159">
        <f>'Приложение 2'!G351</f>
        <v>5995125.4199999999</v>
      </c>
      <c r="M348" s="148">
        <v>0</v>
      </c>
      <c r="N348" s="148">
        <v>0</v>
      </c>
      <c r="O348" s="148">
        <v>0</v>
      </c>
      <c r="P348" s="148">
        <f t="shared" si="79"/>
        <v>5995125.4199999999</v>
      </c>
      <c r="Q348" s="148">
        <v>0</v>
      </c>
      <c r="R348" s="148">
        <v>0</v>
      </c>
      <c r="S348" s="146" t="s">
        <v>260</v>
      </c>
      <c r="T348" s="149"/>
      <c r="U348" s="160"/>
    </row>
    <row r="349" spans="1:21" s="4" customFormat="1" ht="9" customHeight="1">
      <c r="A349" s="152">
        <v>19</v>
      </c>
      <c r="B349" s="162" t="s">
        <v>445</v>
      </c>
      <c r="C349" s="163" t="s">
        <v>145</v>
      </c>
      <c r="D349" s="164" t="s">
        <v>144</v>
      </c>
      <c r="E349" s="165">
        <v>1974</v>
      </c>
      <c r="F349" s="166" t="s">
        <v>23</v>
      </c>
      <c r="G349" s="167">
        <v>9</v>
      </c>
      <c r="H349" s="167">
        <v>1</v>
      </c>
      <c r="I349" s="168">
        <v>5886.7</v>
      </c>
      <c r="J349" s="168">
        <v>3238.3</v>
      </c>
      <c r="K349" s="167">
        <v>288</v>
      </c>
      <c r="L349" s="159">
        <f>'Приложение 2'!G352</f>
        <v>4565859.29</v>
      </c>
      <c r="M349" s="148">
        <v>0</v>
      </c>
      <c r="N349" s="148">
        <v>0</v>
      </c>
      <c r="O349" s="148">
        <v>0</v>
      </c>
      <c r="P349" s="148">
        <f t="shared" si="79"/>
        <v>4565859.29</v>
      </c>
      <c r="Q349" s="148">
        <v>0</v>
      </c>
      <c r="R349" s="148">
        <v>0</v>
      </c>
      <c r="S349" s="146" t="s">
        <v>260</v>
      </c>
      <c r="T349" s="149"/>
      <c r="U349" s="160"/>
    </row>
    <row r="350" spans="1:21" s="4" customFormat="1" ht="9" customHeight="1">
      <c r="A350" s="152">
        <v>20</v>
      </c>
      <c r="B350" s="162" t="s">
        <v>446</v>
      </c>
      <c r="C350" s="163" t="s">
        <v>145</v>
      </c>
      <c r="D350" s="164" t="s">
        <v>144</v>
      </c>
      <c r="E350" s="165">
        <v>1973</v>
      </c>
      <c r="F350" s="166" t="s">
        <v>24</v>
      </c>
      <c r="G350" s="167">
        <v>5</v>
      </c>
      <c r="H350" s="167">
        <v>8</v>
      </c>
      <c r="I350" s="168">
        <v>6192</v>
      </c>
      <c r="J350" s="168">
        <v>5555</v>
      </c>
      <c r="K350" s="167">
        <v>279</v>
      </c>
      <c r="L350" s="159">
        <f>'Приложение 2'!G353</f>
        <v>5673594.5999999996</v>
      </c>
      <c r="M350" s="148">
        <v>0</v>
      </c>
      <c r="N350" s="148">
        <v>0</v>
      </c>
      <c r="O350" s="148">
        <v>0</v>
      </c>
      <c r="P350" s="148">
        <f t="shared" si="79"/>
        <v>5673594.5999999996</v>
      </c>
      <c r="Q350" s="148">
        <v>0</v>
      </c>
      <c r="R350" s="148">
        <v>0</v>
      </c>
      <c r="S350" s="146" t="s">
        <v>260</v>
      </c>
      <c r="T350" s="149"/>
      <c r="U350" s="160"/>
    </row>
    <row r="351" spans="1:21" s="4" customFormat="1" ht="9" customHeight="1">
      <c r="A351" s="152">
        <v>21</v>
      </c>
      <c r="B351" s="162" t="s">
        <v>447</v>
      </c>
      <c r="C351" s="163" t="s">
        <v>145</v>
      </c>
      <c r="D351" s="164" t="s">
        <v>144</v>
      </c>
      <c r="E351" s="165">
        <v>1973</v>
      </c>
      <c r="F351" s="166" t="s">
        <v>24</v>
      </c>
      <c r="G351" s="167">
        <v>5</v>
      </c>
      <c r="H351" s="167">
        <v>8</v>
      </c>
      <c r="I351" s="168">
        <v>5985.6</v>
      </c>
      <c r="J351" s="168">
        <v>5481.3</v>
      </c>
      <c r="K351" s="167">
        <v>242</v>
      </c>
      <c r="L351" s="159">
        <f>'Приложение 2'!G354</f>
        <v>6369566.3899999997</v>
      </c>
      <c r="M351" s="148">
        <v>0</v>
      </c>
      <c r="N351" s="148">
        <v>0</v>
      </c>
      <c r="O351" s="148">
        <v>0</v>
      </c>
      <c r="P351" s="148">
        <f t="shared" si="79"/>
        <v>6369566.3899999997</v>
      </c>
      <c r="Q351" s="148">
        <v>0</v>
      </c>
      <c r="R351" s="148">
        <v>0</v>
      </c>
      <c r="S351" s="146" t="s">
        <v>260</v>
      </c>
      <c r="T351" s="149"/>
      <c r="U351" s="160"/>
    </row>
    <row r="352" spans="1:21" s="4" customFormat="1" ht="9" customHeight="1">
      <c r="A352" s="152">
        <v>22</v>
      </c>
      <c r="B352" s="162" t="s">
        <v>448</v>
      </c>
      <c r="C352" s="163" t="s">
        <v>145</v>
      </c>
      <c r="D352" s="164" t="s">
        <v>144</v>
      </c>
      <c r="E352" s="165">
        <v>1973</v>
      </c>
      <c r="F352" s="166" t="s">
        <v>24</v>
      </c>
      <c r="G352" s="167">
        <v>5</v>
      </c>
      <c r="H352" s="167">
        <v>4</v>
      </c>
      <c r="I352" s="168">
        <v>4533</v>
      </c>
      <c r="J352" s="168">
        <v>3274</v>
      </c>
      <c r="K352" s="167">
        <v>164</v>
      </c>
      <c r="L352" s="159">
        <f>'Приложение 2'!G355</f>
        <v>3390318.72</v>
      </c>
      <c r="M352" s="148">
        <v>0</v>
      </c>
      <c r="N352" s="148">
        <v>0</v>
      </c>
      <c r="O352" s="148">
        <v>0</v>
      </c>
      <c r="P352" s="148">
        <f t="shared" si="79"/>
        <v>3390318.72</v>
      </c>
      <c r="Q352" s="148">
        <v>0</v>
      </c>
      <c r="R352" s="148">
        <v>0</v>
      </c>
      <c r="S352" s="146" t="s">
        <v>260</v>
      </c>
      <c r="T352" s="149"/>
      <c r="U352" s="160"/>
    </row>
    <row r="353" spans="1:21" s="4" customFormat="1" ht="9" customHeight="1">
      <c r="A353" s="152">
        <v>23</v>
      </c>
      <c r="B353" s="162" t="s">
        <v>449</v>
      </c>
      <c r="C353" s="163" t="s">
        <v>145</v>
      </c>
      <c r="D353" s="164" t="s">
        <v>144</v>
      </c>
      <c r="E353" s="165">
        <v>1973</v>
      </c>
      <c r="F353" s="166" t="s">
        <v>24</v>
      </c>
      <c r="G353" s="167">
        <v>5</v>
      </c>
      <c r="H353" s="167">
        <v>8</v>
      </c>
      <c r="I353" s="168">
        <v>6064.9</v>
      </c>
      <c r="J353" s="168">
        <v>5524.9</v>
      </c>
      <c r="K353" s="167">
        <v>263</v>
      </c>
      <c r="L353" s="159">
        <f>'Приложение 2'!G356</f>
        <v>5673594.5999999996</v>
      </c>
      <c r="M353" s="148">
        <v>0</v>
      </c>
      <c r="N353" s="148">
        <v>0</v>
      </c>
      <c r="O353" s="148">
        <v>0</v>
      </c>
      <c r="P353" s="148">
        <f t="shared" si="79"/>
        <v>5673594.5999999996</v>
      </c>
      <c r="Q353" s="148">
        <v>0</v>
      </c>
      <c r="R353" s="148">
        <v>0</v>
      </c>
      <c r="S353" s="146" t="s">
        <v>260</v>
      </c>
      <c r="T353" s="149"/>
      <c r="U353" s="160"/>
    </row>
    <row r="354" spans="1:21" s="4" customFormat="1" ht="9" customHeight="1">
      <c r="A354" s="152">
        <v>24</v>
      </c>
      <c r="B354" s="162" t="s">
        <v>450</v>
      </c>
      <c r="C354" s="163" t="s">
        <v>145</v>
      </c>
      <c r="D354" s="164" t="s">
        <v>144</v>
      </c>
      <c r="E354" s="165">
        <v>1976</v>
      </c>
      <c r="F354" s="166" t="s">
        <v>24</v>
      </c>
      <c r="G354" s="167">
        <v>5</v>
      </c>
      <c r="H354" s="167">
        <v>8</v>
      </c>
      <c r="I354" s="168">
        <v>6208.5</v>
      </c>
      <c r="J354" s="168">
        <v>5537</v>
      </c>
      <c r="K354" s="167">
        <v>253</v>
      </c>
      <c r="L354" s="159">
        <f>'Приложение 2'!G357</f>
        <v>5799764.9199999999</v>
      </c>
      <c r="M354" s="148">
        <v>0</v>
      </c>
      <c r="N354" s="148">
        <v>0</v>
      </c>
      <c r="O354" s="148">
        <v>0</v>
      </c>
      <c r="P354" s="148">
        <f t="shared" si="79"/>
        <v>5799764.9199999999</v>
      </c>
      <c r="Q354" s="148">
        <v>0</v>
      </c>
      <c r="R354" s="148">
        <v>0</v>
      </c>
      <c r="S354" s="146" t="s">
        <v>260</v>
      </c>
      <c r="T354" s="149"/>
      <c r="U354" s="160"/>
    </row>
    <row r="355" spans="1:21" s="4" customFormat="1" ht="9" customHeight="1">
      <c r="A355" s="152">
        <v>25</v>
      </c>
      <c r="B355" s="162" t="s">
        <v>451</v>
      </c>
      <c r="C355" s="163" t="s">
        <v>145</v>
      </c>
      <c r="D355" s="164" t="s">
        <v>144</v>
      </c>
      <c r="E355" s="165">
        <v>1976</v>
      </c>
      <c r="F355" s="166" t="s">
        <v>24</v>
      </c>
      <c r="G355" s="167">
        <v>5</v>
      </c>
      <c r="H355" s="167">
        <v>4</v>
      </c>
      <c r="I355" s="168">
        <v>3526.7</v>
      </c>
      <c r="J355" s="168">
        <v>3294.7</v>
      </c>
      <c r="K355" s="167">
        <v>181</v>
      </c>
      <c r="L355" s="159">
        <f>'Приложение 2'!G358</f>
        <v>3422878.8</v>
      </c>
      <c r="M355" s="148">
        <v>0</v>
      </c>
      <c r="N355" s="148">
        <v>0</v>
      </c>
      <c r="O355" s="148">
        <v>0</v>
      </c>
      <c r="P355" s="148">
        <f t="shared" si="79"/>
        <v>3422878.8</v>
      </c>
      <c r="Q355" s="148">
        <v>0</v>
      </c>
      <c r="R355" s="148">
        <v>0</v>
      </c>
      <c r="S355" s="146" t="s">
        <v>260</v>
      </c>
      <c r="T355" s="149"/>
      <c r="U355" s="160"/>
    </row>
    <row r="356" spans="1:21" s="4" customFormat="1" ht="9" customHeight="1">
      <c r="A356" s="152">
        <v>26</v>
      </c>
      <c r="B356" s="162" t="s">
        <v>452</v>
      </c>
      <c r="C356" s="163" t="s">
        <v>145</v>
      </c>
      <c r="D356" s="164" t="s">
        <v>144</v>
      </c>
      <c r="E356" s="165">
        <v>1976</v>
      </c>
      <c r="F356" s="166" t="s">
        <v>24</v>
      </c>
      <c r="G356" s="167">
        <v>5</v>
      </c>
      <c r="H356" s="167">
        <v>4</v>
      </c>
      <c r="I356" s="168">
        <v>3619.7</v>
      </c>
      <c r="J356" s="168">
        <v>3291.7</v>
      </c>
      <c r="K356" s="167">
        <v>173</v>
      </c>
      <c r="L356" s="159">
        <f>'Приложение 2'!G359</f>
        <v>3422878.8</v>
      </c>
      <c r="M356" s="148">
        <v>0</v>
      </c>
      <c r="N356" s="148">
        <v>0</v>
      </c>
      <c r="O356" s="148">
        <v>0</v>
      </c>
      <c r="P356" s="148">
        <f t="shared" si="79"/>
        <v>3422878.8</v>
      </c>
      <c r="Q356" s="148">
        <v>0</v>
      </c>
      <c r="R356" s="148">
        <v>0</v>
      </c>
      <c r="S356" s="146" t="s">
        <v>260</v>
      </c>
      <c r="T356" s="149"/>
      <c r="U356" s="160"/>
    </row>
    <row r="357" spans="1:21" s="4" customFormat="1" ht="9" customHeight="1">
      <c r="A357" s="152">
        <v>27</v>
      </c>
      <c r="B357" s="162" t="s">
        <v>453</v>
      </c>
      <c r="C357" s="163" t="s">
        <v>145</v>
      </c>
      <c r="D357" s="164" t="s">
        <v>144</v>
      </c>
      <c r="E357" s="165">
        <v>1967</v>
      </c>
      <c r="F357" s="166" t="s">
        <v>23</v>
      </c>
      <c r="G357" s="167">
        <v>5</v>
      </c>
      <c r="H357" s="167">
        <v>6</v>
      </c>
      <c r="I357" s="168">
        <v>4896.8999999999996</v>
      </c>
      <c r="J357" s="168">
        <v>3568.1</v>
      </c>
      <c r="K357" s="167">
        <v>199</v>
      </c>
      <c r="L357" s="159">
        <f>'Приложение 2'!G360</f>
        <v>5413113.9299999997</v>
      </c>
      <c r="M357" s="148">
        <v>0</v>
      </c>
      <c r="N357" s="148">
        <v>0</v>
      </c>
      <c r="O357" s="148">
        <v>0</v>
      </c>
      <c r="P357" s="148">
        <f t="shared" si="79"/>
        <v>5413113.9299999997</v>
      </c>
      <c r="Q357" s="148">
        <v>0</v>
      </c>
      <c r="R357" s="148">
        <v>0</v>
      </c>
      <c r="S357" s="146" t="s">
        <v>260</v>
      </c>
      <c r="T357" s="149"/>
      <c r="U357" s="160"/>
    </row>
    <row r="358" spans="1:21" s="4" customFormat="1" ht="9" customHeight="1">
      <c r="A358" s="152">
        <v>28</v>
      </c>
      <c r="B358" s="162" t="s">
        <v>457</v>
      </c>
      <c r="C358" s="163" t="s">
        <v>145</v>
      </c>
      <c r="D358" s="164" t="s">
        <v>144</v>
      </c>
      <c r="E358" s="165">
        <v>1976</v>
      </c>
      <c r="F358" s="166" t="s">
        <v>24</v>
      </c>
      <c r="G358" s="167">
        <v>5</v>
      </c>
      <c r="H358" s="167">
        <v>4</v>
      </c>
      <c r="I358" s="168">
        <v>3750.5</v>
      </c>
      <c r="J358" s="168">
        <v>3271.4</v>
      </c>
      <c r="K358" s="167">
        <v>121</v>
      </c>
      <c r="L358" s="159">
        <f>'Приложение 2'!G361</f>
        <v>3528699.08</v>
      </c>
      <c r="M358" s="148">
        <v>0</v>
      </c>
      <c r="N358" s="148">
        <v>0</v>
      </c>
      <c r="O358" s="148">
        <v>0</v>
      </c>
      <c r="P358" s="148">
        <f t="shared" si="79"/>
        <v>3528699.08</v>
      </c>
      <c r="Q358" s="148">
        <v>0</v>
      </c>
      <c r="R358" s="148">
        <v>0</v>
      </c>
      <c r="S358" s="146" t="s">
        <v>260</v>
      </c>
      <c r="T358" s="149"/>
      <c r="U358" s="160"/>
    </row>
    <row r="359" spans="1:21" s="4" customFormat="1" ht="9" customHeight="1">
      <c r="A359" s="152">
        <v>29</v>
      </c>
      <c r="B359" s="162" t="s">
        <v>458</v>
      </c>
      <c r="C359" s="163" t="s">
        <v>145</v>
      </c>
      <c r="D359" s="164" t="s">
        <v>144</v>
      </c>
      <c r="E359" s="165">
        <v>1976</v>
      </c>
      <c r="F359" s="166" t="s">
        <v>24</v>
      </c>
      <c r="G359" s="167">
        <v>5</v>
      </c>
      <c r="H359" s="167">
        <v>6</v>
      </c>
      <c r="I359" s="168">
        <v>4964.8</v>
      </c>
      <c r="J359" s="168">
        <v>4233.8999999999996</v>
      </c>
      <c r="K359" s="167">
        <v>174</v>
      </c>
      <c r="L359" s="159">
        <f>'Приложение 2'!G362</f>
        <v>6670747.1600000001</v>
      </c>
      <c r="M359" s="148">
        <v>0</v>
      </c>
      <c r="N359" s="148">
        <v>0</v>
      </c>
      <c r="O359" s="148">
        <v>0</v>
      </c>
      <c r="P359" s="148">
        <f t="shared" si="79"/>
        <v>6670747.1600000001</v>
      </c>
      <c r="Q359" s="148">
        <v>0</v>
      </c>
      <c r="R359" s="148">
        <v>0</v>
      </c>
      <c r="S359" s="146" t="s">
        <v>260</v>
      </c>
      <c r="T359" s="149"/>
      <c r="U359" s="160"/>
    </row>
    <row r="360" spans="1:21" s="4" customFormat="1" ht="9" customHeight="1">
      <c r="A360" s="152">
        <v>30</v>
      </c>
      <c r="B360" s="162" t="s">
        <v>459</v>
      </c>
      <c r="C360" s="163" t="s">
        <v>145</v>
      </c>
      <c r="D360" s="164" t="s">
        <v>144</v>
      </c>
      <c r="E360" s="165">
        <v>1984</v>
      </c>
      <c r="F360" s="166" t="s">
        <v>23</v>
      </c>
      <c r="G360" s="167">
        <v>5</v>
      </c>
      <c r="H360" s="167">
        <v>5</v>
      </c>
      <c r="I360" s="168">
        <v>3671</v>
      </c>
      <c r="J360" s="168">
        <v>3344</v>
      </c>
      <c r="K360" s="167">
        <v>153</v>
      </c>
      <c r="L360" s="159">
        <f>'Приложение 2'!G363</f>
        <v>4114780.59</v>
      </c>
      <c r="M360" s="148">
        <v>0</v>
      </c>
      <c r="N360" s="148">
        <v>0</v>
      </c>
      <c r="O360" s="148">
        <v>0</v>
      </c>
      <c r="P360" s="148">
        <f t="shared" si="79"/>
        <v>4114780.59</v>
      </c>
      <c r="Q360" s="148">
        <v>0</v>
      </c>
      <c r="R360" s="148">
        <v>0</v>
      </c>
      <c r="S360" s="146" t="s">
        <v>260</v>
      </c>
      <c r="T360" s="149"/>
      <c r="U360" s="160"/>
    </row>
    <row r="361" spans="1:21" s="4" customFormat="1" ht="9" customHeight="1">
      <c r="A361" s="152">
        <v>31</v>
      </c>
      <c r="B361" s="162" t="s">
        <v>460</v>
      </c>
      <c r="C361" s="163" t="s">
        <v>145</v>
      </c>
      <c r="D361" s="164" t="s">
        <v>144</v>
      </c>
      <c r="E361" s="165">
        <v>1981</v>
      </c>
      <c r="F361" s="166" t="s">
        <v>24</v>
      </c>
      <c r="G361" s="167">
        <v>5</v>
      </c>
      <c r="H361" s="167">
        <v>6</v>
      </c>
      <c r="I361" s="168">
        <v>4345</v>
      </c>
      <c r="J361" s="168">
        <v>3914</v>
      </c>
      <c r="K361" s="167">
        <v>209</v>
      </c>
      <c r="L361" s="159">
        <f>'Приложение 2'!G364</f>
        <v>5600334.4100000001</v>
      </c>
      <c r="M361" s="148">
        <v>0</v>
      </c>
      <c r="N361" s="148">
        <v>0</v>
      </c>
      <c r="O361" s="148">
        <v>0</v>
      </c>
      <c r="P361" s="148">
        <f t="shared" si="79"/>
        <v>5600334.4100000001</v>
      </c>
      <c r="Q361" s="148">
        <v>0</v>
      </c>
      <c r="R361" s="148">
        <v>0</v>
      </c>
      <c r="S361" s="146" t="s">
        <v>260</v>
      </c>
      <c r="T361" s="149"/>
      <c r="U361" s="160"/>
    </row>
    <row r="362" spans="1:21" s="4" customFormat="1" ht="9" customHeight="1">
      <c r="A362" s="152">
        <v>32</v>
      </c>
      <c r="B362" s="162" t="s">
        <v>998</v>
      </c>
      <c r="C362" s="163" t="s">
        <v>145</v>
      </c>
      <c r="D362" s="164" t="s">
        <v>144</v>
      </c>
      <c r="E362" s="165">
        <v>1965</v>
      </c>
      <c r="F362" s="166" t="s">
        <v>23</v>
      </c>
      <c r="G362" s="167">
        <v>5</v>
      </c>
      <c r="H362" s="167">
        <v>4</v>
      </c>
      <c r="I362" s="168">
        <v>3647.9</v>
      </c>
      <c r="J362" s="168">
        <v>2617</v>
      </c>
      <c r="K362" s="167">
        <v>111</v>
      </c>
      <c r="L362" s="159">
        <f>'Приложение 2'!G365</f>
        <v>3977894.13</v>
      </c>
      <c r="M362" s="148">
        <v>0</v>
      </c>
      <c r="N362" s="148">
        <v>0</v>
      </c>
      <c r="O362" s="148">
        <v>0</v>
      </c>
      <c r="P362" s="148">
        <f t="shared" si="79"/>
        <v>3977894.13</v>
      </c>
      <c r="Q362" s="148">
        <v>0</v>
      </c>
      <c r="R362" s="148">
        <v>0</v>
      </c>
      <c r="S362" s="146" t="s">
        <v>260</v>
      </c>
      <c r="T362" s="149"/>
      <c r="U362" s="160"/>
    </row>
    <row r="363" spans="1:21" s="4" customFormat="1" ht="9" customHeight="1">
      <c r="A363" s="152">
        <v>33</v>
      </c>
      <c r="B363" s="162" t="s">
        <v>468</v>
      </c>
      <c r="C363" s="163" t="s">
        <v>145</v>
      </c>
      <c r="D363" s="164" t="s">
        <v>144</v>
      </c>
      <c r="E363" s="165">
        <v>1974</v>
      </c>
      <c r="F363" s="166" t="s">
        <v>23</v>
      </c>
      <c r="G363" s="167">
        <v>5</v>
      </c>
      <c r="H363" s="167">
        <v>4</v>
      </c>
      <c r="I363" s="168">
        <v>3321.9</v>
      </c>
      <c r="J363" s="168">
        <v>2713.6</v>
      </c>
      <c r="K363" s="167">
        <v>134</v>
      </c>
      <c r="L363" s="159">
        <f>'Приложение 2'!G366</f>
        <v>4029310.37</v>
      </c>
      <c r="M363" s="148">
        <v>0</v>
      </c>
      <c r="N363" s="148">
        <v>0</v>
      </c>
      <c r="O363" s="148">
        <v>0</v>
      </c>
      <c r="P363" s="148">
        <f t="shared" si="79"/>
        <v>4029310.37</v>
      </c>
      <c r="Q363" s="148">
        <v>0</v>
      </c>
      <c r="R363" s="148">
        <v>0</v>
      </c>
      <c r="S363" s="146" t="s">
        <v>260</v>
      </c>
      <c r="T363" s="149"/>
      <c r="U363" s="160"/>
    </row>
    <row r="364" spans="1:21" s="4" customFormat="1" ht="9" customHeight="1">
      <c r="A364" s="152">
        <v>34</v>
      </c>
      <c r="B364" s="162" t="s">
        <v>469</v>
      </c>
      <c r="C364" s="163" t="s">
        <v>145</v>
      </c>
      <c r="D364" s="164" t="s">
        <v>144</v>
      </c>
      <c r="E364" s="165">
        <v>1974</v>
      </c>
      <c r="F364" s="166" t="s">
        <v>23</v>
      </c>
      <c r="G364" s="167">
        <v>5</v>
      </c>
      <c r="H364" s="167">
        <v>4</v>
      </c>
      <c r="I364" s="168">
        <v>4248</v>
      </c>
      <c r="J364" s="168">
        <v>2658.2</v>
      </c>
      <c r="K364" s="167">
        <v>100</v>
      </c>
      <c r="L364" s="159">
        <f>'Приложение 2'!G367</f>
        <v>3947910.15</v>
      </c>
      <c r="M364" s="148">
        <v>0</v>
      </c>
      <c r="N364" s="148">
        <v>0</v>
      </c>
      <c r="O364" s="148">
        <v>0</v>
      </c>
      <c r="P364" s="148">
        <f t="shared" si="79"/>
        <v>3947910.15</v>
      </c>
      <c r="Q364" s="148">
        <v>0</v>
      </c>
      <c r="R364" s="148">
        <v>0</v>
      </c>
      <c r="S364" s="146" t="s">
        <v>260</v>
      </c>
      <c r="T364" s="149"/>
      <c r="U364" s="160"/>
    </row>
    <row r="365" spans="1:21" s="4" customFormat="1" ht="9" customHeight="1">
      <c r="A365" s="152">
        <v>35</v>
      </c>
      <c r="B365" s="162" t="s">
        <v>470</v>
      </c>
      <c r="C365" s="163" t="s">
        <v>145</v>
      </c>
      <c r="D365" s="164" t="s">
        <v>144</v>
      </c>
      <c r="E365" s="165">
        <v>1978</v>
      </c>
      <c r="F365" s="166" t="s">
        <v>24</v>
      </c>
      <c r="G365" s="167">
        <v>5</v>
      </c>
      <c r="H365" s="167">
        <v>4</v>
      </c>
      <c r="I365" s="168">
        <v>3378.8</v>
      </c>
      <c r="J365" s="168">
        <v>3105.8</v>
      </c>
      <c r="K365" s="167">
        <v>133</v>
      </c>
      <c r="L365" s="159">
        <f>'Приложение 2'!G368</f>
        <v>3825809.85</v>
      </c>
      <c r="M365" s="148">
        <v>0</v>
      </c>
      <c r="N365" s="148">
        <v>0</v>
      </c>
      <c r="O365" s="148">
        <v>0</v>
      </c>
      <c r="P365" s="148">
        <f t="shared" si="79"/>
        <v>3825809.85</v>
      </c>
      <c r="Q365" s="148">
        <v>0</v>
      </c>
      <c r="R365" s="148">
        <v>0</v>
      </c>
      <c r="S365" s="146" t="s">
        <v>260</v>
      </c>
      <c r="T365" s="149"/>
      <c r="U365" s="160"/>
    </row>
    <row r="366" spans="1:21" s="4" customFormat="1" ht="9" customHeight="1">
      <c r="A366" s="152">
        <v>36</v>
      </c>
      <c r="B366" s="162" t="s">
        <v>471</v>
      </c>
      <c r="C366" s="163" t="s">
        <v>145</v>
      </c>
      <c r="D366" s="164" t="s">
        <v>144</v>
      </c>
      <c r="E366" s="165">
        <v>1971</v>
      </c>
      <c r="F366" s="166" t="s">
        <v>24</v>
      </c>
      <c r="G366" s="167">
        <v>5</v>
      </c>
      <c r="H366" s="167">
        <v>6</v>
      </c>
      <c r="I366" s="168">
        <v>4832.9799999999996</v>
      </c>
      <c r="J366" s="168">
        <v>4420.9799999999996</v>
      </c>
      <c r="K366" s="167">
        <v>218</v>
      </c>
      <c r="L366" s="159">
        <f>'Приложение 2'!G369</f>
        <v>5087513.09</v>
      </c>
      <c r="M366" s="148">
        <v>0</v>
      </c>
      <c r="N366" s="148">
        <v>0</v>
      </c>
      <c r="O366" s="148">
        <v>0</v>
      </c>
      <c r="P366" s="148">
        <f t="shared" si="79"/>
        <v>5087513.09</v>
      </c>
      <c r="Q366" s="148">
        <v>0</v>
      </c>
      <c r="R366" s="148">
        <v>0</v>
      </c>
      <c r="S366" s="146" t="s">
        <v>260</v>
      </c>
      <c r="T366" s="149"/>
      <c r="U366" s="160"/>
    </row>
    <row r="367" spans="1:21" s="4" customFormat="1" ht="9" customHeight="1">
      <c r="A367" s="152">
        <v>37</v>
      </c>
      <c r="B367" s="162" t="s">
        <v>461</v>
      </c>
      <c r="C367" s="163" t="s">
        <v>145</v>
      </c>
      <c r="D367" s="164" t="s">
        <v>144</v>
      </c>
      <c r="E367" s="165">
        <v>1971</v>
      </c>
      <c r="F367" s="166" t="s">
        <v>23</v>
      </c>
      <c r="G367" s="167">
        <v>9</v>
      </c>
      <c r="H367" s="167">
        <v>1</v>
      </c>
      <c r="I367" s="168">
        <v>3254.4</v>
      </c>
      <c r="J367" s="168">
        <v>2055.3000000000002</v>
      </c>
      <c r="K367" s="167">
        <v>67</v>
      </c>
      <c r="L367" s="159">
        <f>'Приложение 2'!G370</f>
        <v>2282929.64</v>
      </c>
      <c r="M367" s="148">
        <v>0</v>
      </c>
      <c r="N367" s="148">
        <v>0</v>
      </c>
      <c r="O367" s="148">
        <v>0</v>
      </c>
      <c r="P367" s="148">
        <f t="shared" si="79"/>
        <v>2282929.64</v>
      </c>
      <c r="Q367" s="148">
        <v>0</v>
      </c>
      <c r="R367" s="148">
        <v>0</v>
      </c>
      <c r="S367" s="146" t="s">
        <v>260</v>
      </c>
      <c r="T367" s="149"/>
      <c r="U367" s="160"/>
    </row>
    <row r="368" spans="1:21" s="4" customFormat="1" ht="9" customHeight="1">
      <c r="A368" s="152">
        <v>38</v>
      </c>
      <c r="B368" s="162" t="s">
        <v>462</v>
      </c>
      <c r="C368" s="163" t="s">
        <v>145</v>
      </c>
      <c r="D368" s="164" t="s">
        <v>144</v>
      </c>
      <c r="E368" s="165">
        <v>1967</v>
      </c>
      <c r="F368" s="166" t="s">
        <v>23</v>
      </c>
      <c r="G368" s="167">
        <v>5</v>
      </c>
      <c r="H368" s="167">
        <v>4</v>
      </c>
      <c r="I368" s="168">
        <v>3927.04</v>
      </c>
      <c r="J368" s="168">
        <v>1993.1</v>
      </c>
      <c r="K368" s="167">
        <v>93</v>
      </c>
      <c r="L368" s="159">
        <f>'Приложение 2'!G371</f>
        <v>4773472.96</v>
      </c>
      <c r="M368" s="148">
        <v>0</v>
      </c>
      <c r="N368" s="148">
        <v>0</v>
      </c>
      <c r="O368" s="148">
        <v>0</v>
      </c>
      <c r="P368" s="148">
        <f t="shared" si="79"/>
        <v>4773472.96</v>
      </c>
      <c r="Q368" s="148">
        <v>0</v>
      </c>
      <c r="R368" s="148">
        <v>0</v>
      </c>
      <c r="S368" s="146" t="s">
        <v>260</v>
      </c>
      <c r="T368" s="149"/>
      <c r="U368" s="160"/>
    </row>
    <row r="369" spans="1:21" s="4" customFormat="1" ht="9" customHeight="1">
      <c r="A369" s="152">
        <v>39</v>
      </c>
      <c r="B369" s="162" t="s">
        <v>464</v>
      </c>
      <c r="C369" s="163" t="s">
        <v>145</v>
      </c>
      <c r="D369" s="164" t="s">
        <v>144</v>
      </c>
      <c r="E369" s="165">
        <v>1978</v>
      </c>
      <c r="F369" s="166" t="s">
        <v>23</v>
      </c>
      <c r="G369" s="167">
        <v>5</v>
      </c>
      <c r="H369" s="167">
        <v>12</v>
      </c>
      <c r="I369" s="168">
        <v>9577.4</v>
      </c>
      <c r="J369" s="168">
        <v>6253.81</v>
      </c>
      <c r="K369" s="167">
        <v>253</v>
      </c>
      <c r="L369" s="159">
        <f>'Приложение 2'!G372</f>
        <v>9816865.2599999998</v>
      </c>
      <c r="M369" s="148">
        <v>0</v>
      </c>
      <c r="N369" s="148">
        <v>0</v>
      </c>
      <c r="O369" s="148">
        <v>0</v>
      </c>
      <c r="P369" s="148">
        <f t="shared" si="79"/>
        <v>9816865.2599999998</v>
      </c>
      <c r="Q369" s="148">
        <v>0</v>
      </c>
      <c r="R369" s="148">
        <v>0</v>
      </c>
      <c r="S369" s="146" t="s">
        <v>260</v>
      </c>
      <c r="T369" s="149"/>
      <c r="U369" s="160"/>
    </row>
    <row r="370" spans="1:21" s="4" customFormat="1" ht="9" customHeight="1">
      <c r="A370" s="152">
        <v>40</v>
      </c>
      <c r="B370" s="162" t="s">
        <v>358</v>
      </c>
      <c r="C370" s="163" t="s">
        <v>145</v>
      </c>
      <c r="D370" s="164" t="s">
        <v>144</v>
      </c>
      <c r="E370" s="165">
        <v>1962</v>
      </c>
      <c r="F370" s="166" t="s">
        <v>23</v>
      </c>
      <c r="G370" s="167">
        <v>3</v>
      </c>
      <c r="H370" s="167">
        <v>3</v>
      </c>
      <c r="I370" s="168">
        <v>1641.1</v>
      </c>
      <c r="J370" s="168">
        <v>1529.1</v>
      </c>
      <c r="K370" s="167">
        <v>85</v>
      </c>
      <c r="L370" s="159">
        <f>'Приложение 2'!G373</f>
        <v>3650777.97</v>
      </c>
      <c r="M370" s="148">
        <v>0</v>
      </c>
      <c r="N370" s="148">
        <v>0</v>
      </c>
      <c r="O370" s="148">
        <v>0</v>
      </c>
      <c r="P370" s="148">
        <f>L370</f>
        <v>3650777.97</v>
      </c>
      <c r="Q370" s="148">
        <v>0</v>
      </c>
      <c r="R370" s="148">
        <v>0</v>
      </c>
      <c r="S370" s="146" t="s">
        <v>260</v>
      </c>
      <c r="T370" s="149"/>
      <c r="U370" s="160"/>
    </row>
    <row r="371" spans="1:21" s="4" customFormat="1" ht="9" customHeight="1">
      <c r="A371" s="152">
        <v>41</v>
      </c>
      <c r="B371" s="162" t="s">
        <v>473</v>
      </c>
      <c r="C371" s="163" t="s">
        <v>145</v>
      </c>
      <c r="D371" s="164" t="s">
        <v>144</v>
      </c>
      <c r="E371" s="165">
        <v>1960</v>
      </c>
      <c r="F371" s="166" t="s">
        <v>23</v>
      </c>
      <c r="G371" s="167">
        <v>4</v>
      </c>
      <c r="H371" s="167">
        <v>2</v>
      </c>
      <c r="I371" s="168">
        <v>1333.5</v>
      </c>
      <c r="J371" s="168">
        <v>1171</v>
      </c>
      <c r="K371" s="167">
        <v>45</v>
      </c>
      <c r="L371" s="159">
        <f>'Приложение 2'!G374</f>
        <v>2649237.11</v>
      </c>
      <c r="M371" s="148">
        <v>0</v>
      </c>
      <c r="N371" s="148">
        <v>0</v>
      </c>
      <c r="O371" s="148">
        <v>0</v>
      </c>
      <c r="P371" s="148">
        <f t="shared" si="79"/>
        <v>2649237.11</v>
      </c>
      <c r="Q371" s="148">
        <v>0</v>
      </c>
      <c r="R371" s="148">
        <v>0</v>
      </c>
      <c r="S371" s="146" t="s">
        <v>260</v>
      </c>
      <c r="T371" s="149"/>
      <c r="U371" s="160"/>
    </row>
    <row r="372" spans="1:21" s="4" customFormat="1" ht="9" customHeight="1">
      <c r="A372" s="152">
        <v>42</v>
      </c>
      <c r="B372" s="162" t="s">
        <v>335</v>
      </c>
      <c r="C372" s="163" t="s">
        <v>145</v>
      </c>
      <c r="D372" s="164" t="s">
        <v>144</v>
      </c>
      <c r="E372" s="165">
        <v>1959</v>
      </c>
      <c r="F372" s="166" t="s">
        <v>23</v>
      </c>
      <c r="G372" s="167">
        <v>4</v>
      </c>
      <c r="H372" s="167">
        <v>2</v>
      </c>
      <c r="I372" s="168">
        <v>1407.3</v>
      </c>
      <c r="J372" s="168">
        <v>1143.4000000000001</v>
      </c>
      <c r="K372" s="167">
        <v>34</v>
      </c>
      <c r="L372" s="159">
        <f>'Приложение 2'!G375</f>
        <v>2205005.2799999998</v>
      </c>
      <c r="M372" s="148">
        <v>0</v>
      </c>
      <c r="N372" s="148">
        <v>0</v>
      </c>
      <c r="O372" s="148">
        <v>0</v>
      </c>
      <c r="P372" s="148">
        <f t="shared" si="79"/>
        <v>2205005.2799999998</v>
      </c>
      <c r="Q372" s="148">
        <v>0</v>
      </c>
      <c r="R372" s="148">
        <v>0</v>
      </c>
      <c r="S372" s="146" t="s">
        <v>260</v>
      </c>
      <c r="T372" s="149"/>
      <c r="U372" s="160"/>
    </row>
    <row r="373" spans="1:21" s="4" customFormat="1" ht="9" customHeight="1">
      <c r="A373" s="152">
        <v>43</v>
      </c>
      <c r="B373" s="162" t="s">
        <v>484</v>
      </c>
      <c r="C373" s="163" t="s">
        <v>145</v>
      </c>
      <c r="D373" s="164" t="s">
        <v>144</v>
      </c>
      <c r="E373" s="165">
        <v>1967</v>
      </c>
      <c r="F373" s="166" t="s">
        <v>23</v>
      </c>
      <c r="G373" s="167">
        <v>4</v>
      </c>
      <c r="H373" s="167">
        <v>2</v>
      </c>
      <c r="I373" s="168">
        <v>1373.8</v>
      </c>
      <c r="J373" s="168">
        <v>1199</v>
      </c>
      <c r="K373" s="167">
        <v>59</v>
      </c>
      <c r="L373" s="159">
        <f>'Приложение 2'!G376</f>
        <v>2402890.37</v>
      </c>
      <c r="M373" s="148">
        <v>0</v>
      </c>
      <c r="N373" s="148">
        <v>0</v>
      </c>
      <c r="O373" s="148">
        <v>0</v>
      </c>
      <c r="P373" s="148">
        <f t="shared" si="79"/>
        <v>2402890.37</v>
      </c>
      <c r="Q373" s="148">
        <v>0</v>
      </c>
      <c r="R373" s="148">
        <v>0</v>
      </c>
      <c r="S373" s="146" t="s">
        <v>260</v>
      </c>
      <c r="T373" s="149"/>
      <c r="U373" s="160"/>
    </row>
    <row r="374" spans="1:21" s="4" customFormat="1" ht="9" customHeight="1">
      <c r="A374" s="152">
        <v>44</v>
      </c>
      <c r="B374" s="162" t="s">
        <v>485</v>
      </c>
      <c r="C374" s="163" t="s">
        <v>145</v>
      </c>
      <c r="D374" s="164" t="s">
        <v>144</v>
      </c>
      <c r="E374" s="165">
        <v>1969</v>
      </c>
      <c r="F374" s="166" t="s">
        <v>23</v>
      </c>
      <c r="G374" s="167">
        <v>5</v>
      </c>
      <c r="H374" s="167">
        <v>1</v>
      </c>
      <c r="I374" s="168">
        <v>2132.9</v>
      </c>
      <c r="J374" s="168">
        <v>1282.9000000000001</v>
      </c>
      <c r="K374" s="167">
        <v>120</v>
      </c>
      <c r="L374" s="159">
        <f>'Приложение 2'!G377</f>
        <v>2170943.58</v>
      </c>
      <c r="M374" s="148">
        <v>0</v>
      </c>
      <c r="N374" s="148">
        <v>0</v>
      </c>
      <c r="O374" s="148">
        <v>0</v>
      </c>
      <c r="P374" s="148">
        <f t="shared" si="79"/>
        <v>2170943.58</v>
      </c>
      <c r="Q374" s="148">
        <v>0</v>
      </c>
      <c r="R374" s="148">
        <v>0</v>
      </c>
      <c r="S374" s="146" t="s">
        <v>260</v>
      </c>
      <c r="T374" s="149"/>
      <c r="U374" s="160"/>
    </row>
    <row r="375" spans="1:21" s="4" customFormat="1" ht="9" customHeight="1">
      <c r="A375" s="152">
        <v>45</v>
      </c>
      <c r="B375" s="162" t="s">
        <v>486</v>
      </c>
      <c r="C375" s="163" t="s">
        <v>145</v>
      </c>
      <c r="D375" s="164" t="s">
        <v>144</v>
      </c>
      <c r="E375" s="165">
        <v>1970</v>
      </c>
      <c r="F375" s="166" t="s">
        <v>23</v>
      </c>
      <c r="G375" s="167">
        <v>5</v>
      </c>
      <c r="H375" s="167">
        <v>4</v>
      </c>
      <c r="I375" s="168">
        <v>3558.1</v>
      </c>
      <c r="J375" s="168">
        <v>3072.9</v>
      </c>
      <c r="K375" s="167">
        <v>151</v>
      </c>
      <c r="L375" s="159">
        <f>'Приложение 2'!G378</f>
        <v>4558411.7300000004</v>
      </c>
      <c r="M375" s="148">
        <v>0</v>
      </c>
      <c r="N375" s="148">
        <v>0</v>
      </c>
      <c r="O375" s="148">
        <v>0</v>
      </c>
      <c r="P375" s="148">
        <f t="shared" si="79"/>
        <v>4558411.7300000004</v>
      </c>
      <c r="Q375" s="148">
        <v>0</v>
      </c>
      <c r="R375" s="148">
        <v>0</v>
      </c>
      <c r="S375" s="146" t="s">
        <v>260</v>
      </c>
      <c r="T375" s="149"/>
      <c r="U375" s="160"/>
    </row>
    <row r="376" spans="1:21" s="4" customFormat="1" ht="9" customHeight="1">
      <c r="A376" s="152">
        <v>46</v>
      </c>
      <c r="B376" s="162" t="s">
        <v>477</v>
      </c>
      <c r="C376" s="163" t="s">
        <v>145</v>
      </c>
      <c r="D376" s="164" t="s">
        <v>144</v>
      </c>
      <c r="E376" s="165">
        <v>1963</v>
      </c>
      <c r="F376" s="166" t="s">
        <v>23</v>
      </c>
      <c r="G376" s="167">
        <v>4</v>
      </c>
      <c r="H376" s="167">
        <v>2</v>
      </c>
      <c r="I376" s="168">
        <v>1371</v>
      </c>
      <c r="J376" s="168">
        <v>1199.8</v>
      </c>
      <c r="K376" s="167">
        <v>61</v>
      </c>
      <c r="L376" s="159">
        <f>'Приложение 2'!G379</f>
        <v>2867314.56</v>
      </c>
      <c r="M376" s="148">
        <v>0</v>
      </c>
      <c r="N376" s="148">
        <v>0</v>
      </c>
      <c r="O376" s="148">
        <v>0</v>
      </c>
      <c r="P376" s="148">
        <f t="shared" si="79"/>
        <v>2867314.56</v>
      </c>
      <c r="Q376" s="148">
        <v>0</v>
      </c>
      <c r="R376" s="148">
        <v>0</v>
      </c>
      <c r="S376" s="146" t="s">
        <v>260</v>
      </c>
      <c r="T376" s="149"/>
      <c r="U376" s="160"/>
    </row>
    <row r="377" spans="1:21" s="4" customFormat="1" ht="9" customHeight="1">
      <c r="A377" s="152">
        <v>47</v>
      </c>
      <c r="B377" s="162" t="s">
        <v>487</v>
      </c>
      <c r="C377" s="163" t="s">
        <v>145</v>
      </c>
      <c r="D377" s="164" t="s">
        <v>144</v>
      </c>
      <c r="E377" s="165">
        <v>1972</v>
      </c>
      <c r="F377" s="166" t="s">
        <v>24</v>
      </c>
      <c r="G377" s="167">
        <v>5</v>
      </c>
      <c r="H377" s="167">
        <v>4</v>
      </c>
      <c r="I377" s="168">
        <v>3611.1</v>
      </c>
      <c r="J377" s="168">
        <v>3298.7</v>
      </c>
      <c r="K377" s="167">
        <v>158</v>
      </c>
      <c r="L377" s="159">
        <f>'Приложение 2'!G380</f>
        <v>3695569.51</v>
      </c>
      <c r="M377" s="148">
        <v>0</v>
      </c>
      <c r="N377" s="148">
        <v>0</v>
      </c>
      <c r="O377" s="148">
        <v>0</v>
      </c>
      <c r="P377" s="148">
        <f t="shared" si="79"/>
        <v>3695569.51</v>
      </c>
      <c r="Q377" s="148">
        <v>0</v>
      </c>
      <c r="R377" s="148">
        <v>0</v>
      </c>
      <c r="S377" s="146" t="s">
        <v>260</v>
      </c>
      <c r="T377" s="149"/>
      <c r="U377" s="160"/>
    </row>
    <row r="378" spans="1:21" s="4" customFormat="1" ht="9" customHeight="1">
      <c r="A378" s="152">
        <v>48</v>
      </c>
      <c r="B378" s="162" t="s">
        <v>488</v>
      </c>
      <c r="C378" s="163" t="s">
        <v>145</v>
      </c>
      <c r="D378" s="164" t="s">
        <v>144</v>
      </c>
      <c r="E378" s="165">
        <v>1972</v>
      </c>
      <c r="F378" s="166" t="s">
        <v>24</v>
      </c>
      <c r="G378" s="167">
        <v>5</v>
      </c>
      <c r="H378" s="167">
        <v>4</v>
      </c>
      <c r="I378" s="168">
        <v>3535.4</v>
      </c>
      <c r="J378" s="168">
        <v>3259.4</v>
      </c>
      <c r="K378" s="167">
        <v>145</v>
      </c>
      <c r="L378" s="159">
        <f>'Приложение 2'!G381</f>
        <v>3663009.42</v>
      </c>
      <c r="M378" s="148">
        <v>0</v>
      </c>
      <c r="N378" s="148">
        <v>0</v>
      </c>
      <c r="O378" s="148">
        <v>0</v>
      </c>
      <c r="P378" s="148">
        <f t="shared" si="79"/>
        <v>3663009.42</v>
      </c>
      <c r="Q378" s="148">
        <v>0</v>
      </c>
      <c r="R378" s="148">
        <v>0</v>
      </c>
      <c r="S378" s="146" t="s">
        <v>260</v>
      </c>
      <c r="T378" s="149"/>
      <c r="U378" s="160"/>
    </row>
    <row r="379" spans="1:21" s="4" customFormat="1" ht="9" customHeight="1">
      <c r="A379" s="152">
        <v>49</v>
      </c>
      <c r="B379" s="162" t="s">
        <v>489</v>
      </c>
      <c r="C379" s="163" t="s">
        <v>145</v>
      </c>
      <c r="D379" s="164" t="s">
        <v>144</v>
      </c>
      <c r="E379" s="165">
        <v>1975</v>
      </c>
      <c r="F379" s="166" t="s">
        <v>23</v>
      </c>
      <c r="G379" s="167">
        <v>5</v>
      </c>
      <c r="H379" s="167">
        <v>4</v>
      </c>
      <c r="I379" s="168">
        <v>3691.1</v>
      </c>
      <c r="J379" s="168">
        <v>2650.6</v>
      </c>
      <c r="K379" s="167">
        <v>134</v>
      </c>
      <c r="L379" s="159">
        <f>'Приложение 2'!G382</f>
        <v>4110710.58</v>
      </c>
      <c r="M379" s="148">
        <v>0</v>
      </c>
      <c r="N379" s="148">
        <v>0</v>
      </c>
      <c r="O379" s="148">
        <v>0</v>
      </c>
      <c r="P379" s="148">
        <f t="shared" si="79"/>
        <v>4110710.58</v>
      </c>
      <c r="Q379" s="148">
        <v>0</v>
      </c>
      <c r="R379" s="148">
        <v>0</v>
      </c>
      <c r="S379" s="146" t="s">
        <v>260</v>
      </c>
      <c r="T379" s="149"/>
      <c r="U379" s="160"/>
    </row>
    <row r="380" spans="1:21" s="4" customFormat="1" ht="9" customHeight="1">
      <c r="A380" s="152">
        <v>50</v>
      </c>
      <c r="B380" s="162" t="s">
        <v>490</v>
      </c>
      <c r="C380" s="163" t="s">
        <v>145</v>
      </c>
      <c r="D380" s="164" t="s">
        <v>144</v>
      </c>
      <c r="E380" s="165">
        <v>1972</v>
      </c>
      <c r="F380" s="166" t="s">
        <v>23</v>
      </c>
      <c r="G380" s="167">
        <v>5</v>
      </c>
      <c r="H380" s="167">
        <v>6</v>
      </c>
      <c r="I380" s="168">
        <v>4644.6000000000004</v>
      </c>
      <c r="J380" s="168">
        <v>4228.6000000000004</v>
      </c>
      <c r="K380" s="167">
        <v>173</v>
      </c>
      <c r="L380" s="159">
        <f>'Приложение 2'!G383</f>
        <v>5311363.66</v>
      </c>
      <c r="M380" s="148">
        <v>0</v>
      </c>
      <c r="N380" s="148">
        <v>0</v>
      </c>
      <c r="O380" s="148">
        <v>0</v>
      </c>
      <c r="P380" s="148">
        <f t="shared" si="79"/>
        <v>5311363.66</v>
      </c>
      <c r="Q380" s="148">
        <v>0</v>
      </c>
      <c r="R380" s="148">
        <v>0</v>
      </c>
      <c r="S380" s="146" t="s">
        <v>260</v>
      </c>
      <c r="T380" s="149"/>
      <c r="U380" s="160"/>
    </row>
    <row r="381" spans="1:21" s="4" customFormat="1" ht="9" customHeight="1">
      <c r="A381" s="152">
        <v>51</v>
      </c>
      <c r="B381" s="162" t="s">
        <v>491</v>
      </c>
      <c r="C381" s="163" t="s">
        <v>145</v>
      </c>
      <c r="D381" s="164" t="s">
        <v>144</v>
      </c>
      <c r="E381" s="165">
        <v>1984</v>
      </c>
      <c r="F381" s="166" t="s">
        <v>23</v>
      </c>
      <c r="G381" s="167">
        <v>9</v>
      </c>
      <c r="H381" s="167">
        <v>2</v>
      </c>
      <c r="I381" s="168">
        <v>5166.8</v>
      </c>
      <c r="J381" s="168">
        <v>4916.8</v>
      </c>
      <c r="K381" s="167">
        <v>281</v>
      </c>
      <c r="L381" s="159">
        <f>'Приложение 2'!G384</f>
        <v>4565859.29</v>
      </c>
      <c r="M381" s="148">
        <v>0</v>
      </c>
      <c r="N381" s="148">
        <v>0</v>
      </c>
      <c r="O381" s="148">
        <v>0</v>
      </c>
      <c r="P381" s="148">
        <f t="shared" si="79"/>
        <v>4565859.29</v>
      </c>
      <c r="Q381" s="148">
        <v>0</v>
      </c>
      <c r="R381" s="148">
        <v>0</v>
      </c>
      <c r="S381" s="146" t="s">
        <v>260</v>
      </c>
      <c r="T381" s="149"/>
      <c r="U381" s="160"/>
    </row>
    <row r="382" spans="1:21" s="4" customFormat="1" ht="9" customHeight="1">
      <c r="A382" s="152">
        <v>52</v>
      </c>
      <c r="B382" s="162" t="s">
        <v>583</v>
      </c>
      <c r="C382" s="163" t="s">
        <v>145</v>
      </c>
      <c r="D382" s="164" t="s">
        <v>144</v>
      </c>
      <c r="E382" s="165">
        <v>1963</v>
      </c>
      <c r="F382" s="166" t="s">
        <v>24</v>
      </c>
      <c r="G382" s="167">
        <v>5</v>
      </c>
      <c r="H382" s="167">
        <v>4</v>
      </c>
      <c r="I382" s="168">
        <v>3815.8</v>
      </c>
      <c r="J382" s="168">
        <v>3523.8</v>
      </c>
      <c r="K382" s="167">
        <v>9</v>
      </c>
      <c r="L382" s="159">
        <f>'Приложение 2'!G385</f>
        <v>3956050.18</v>
      </c>
      <c r="M382" s="148">
        <v>0</v>
      </c>
      <c r="N382" s="148">
        <v>0</v>
      </c>
      <c r="O382" s="148">
        <v>0</v>
      </c>
      <c r="P382" s="148">
        <f>L382</f>
        <v>3956050.18</v>
      </c>
      <c r="Q382" s="148">
        <v>0</v>
      </c>
      <c r="R382" s="148">
        <v>0</v>
      </c>
      <c r="S382" s="146" t="s">
        <v>260</v>
      </c>
      <c r="T382" s="149"/>
      <c r="U382" s="160"/>
    </row>
    <row r="383" spans="1:21" s="4" customFormat="1" ht="9" customHeight="1">
      <c r="A383" s="152">
        <v>53</v>
      </c>
      <c r="B383" s="162" t="s">
        <v>492</v>
      </c>
      <c r="C383" s="163" t="s">
        <v>145</v>
      </c>
      <c r="D383" s="164" t="s">
        <v>144</v>
      </c>
      <c r="E383" s="165">
        <v>1967</v>
      </c>
      <c r="F383" s="166" t="s">
        <v>23</v>
      </c>
      <c r="G383" s="167">
        <v>4</v>
      </c>
      <c r="H383" s="167">
        <v>1</v>
      </c>
      <c r="I383" s="168">
        <v>1602.3</v>
      </c>
      <c r="J383" s="168">
        <v>1264.9000000000001</v>
      </c>
      <c r="K383" s="167">
        <v>62</v>
      </c>
      <c r="L383" s="159">
        <f>'Приложение 2'!G386</f>
        <v>2652871.7400000002</v>
      </c>
      <c r="M383" s="148">
        <v>0</v>
      </c>
      <c r="N383" s="148">
        <v>0</v>
      </c>
      <c r="O383" s="148">
        <v>0</v>
      </c>
      <c r="P383" s="148">
        <f t="shared" si="79"/>
        <v>2652871.7400000002</v>
      </c>
      <c r="Q383" s="148">
        <v>0</v>
      </c>
      <c r="R383" s="148">
        <v>0</v>
      </c>
      <c r="S383" s="146" t="s">
        <v>260</v>
      </c>
      <c r="T383" s="149"/>
      <c r="U383" s="160"/>
    </row>
    <row r="384" spans="1:21" s="4" customFormat="1" ht="9" customHeight="1">
      <c r="A384" s="152">
        <v>54</v>
      </c>
      <c r="B384" s="162" t="s">
        <v>494</v>
      </c>
      <c r="C384" s="163" t="s">
        <v>145</v>
      </c>
      <c r="D384" s="164" t="s">
        <v>144</v>
      </c>
      <c r="E384" s="165">
        <v>1969</v>
      </c>
      <c r="F384" s="166" t="s">
        <v>23</v>
      </c>
      <c r="G384" s="167">
        <v>5</v>
      </c>
      <c r="H384" s="167">
        <v>4</v>
      </c>
      <c r="I384" s="168">
        <v>2957.7</v>
      </c>
      <c r="J384" s="168">
        <v>2643.3</v>
      </c>
      <c r="K384" s="167">
        <v>112</v>
      </c>
      <c r="L384" s="159">
        <f>'Приложение 2'!G387</f>
        <v>3796162.93</v>
      </c>
      <c r="M384" s="148">
        <v>0</v>
      </c>
      <c r="N384" s="148">
        <v>0</v>
      </c>
      <c r="O384" s="148">
        <v>0</v>
      </c>
      <c r="P384" s="148">
        <f t="shared" si="79"/>
        <v>3796162.93</v>
      </c>
      <c r="Q384" s="148">
        <v>0</v>
      </c>
      <c r="R384" s="148">
        <v>0</v>
      </c>
      <c r="S384" s="146" t="s">
        <v>260</v>
      </c>
      <c r="T384" s="149"/>
      <c r="U384" s="160"/>
    </row>
    <row r="385" spans="1:21" s="4" customFormat="1" ht="9" customHeight="1">
      <c r="A385" s="152">
        <v>55</v>
      </c>
      <c r="B385" s="162" t="s">
        <v>495</v>
      </c>
      <c r="C385" s="163" t="s">
        <v>145</v>
      </c>
      <c r="D385" s="164" t="s">
        <v>144</v>
      </c>
      <c r="E385" s="165">
        <v>1969</v>
      </c>
      <c r="F385" s="166" t="s">
        <v>23</v>
      </c>
      <c r="G385" s="167">
        <v>5</v>
      </c>
      <c r="H385" s="167">
        <v>4</v>
      </c>
      <c r="I385" s="168">
        <v>2922.6</v>
      </c>
      <c r="J385" s="168">
        <v>2646.6</v>
      </c>
      <c r="K385" s="167">
        <v>115</v>
      </c>
      <c r="L385" s="159">
        <f>'Приложение 2'!G388</f>
        <v>3788085.99</v>
      </c>
      <c r="M385" s="148">
        <v>0</v>
      </c>
      <c r="N385" s="148">
        <v>0</v>
      </c>
      <c r="O385" s="148">
        <v>0</v>
      </c>
      <c r="P385" s="148">
        <f t="shared" si="79"/>
        <v>3788085.99</v>
      </c>
      <c r="Q385" s="148">
        <v>0</v>
      </c>
      <c r="R385" s="148">
        <v>0</v>
      </c>
      <c r="S385" s="146" t="s">
        <v>260</v>
      </c>
      <c r="T385" s="149"/>
      <c r="U385" s="160"/>
    </row>
    <row r="386" spans="1:21" s="4" customFormat="1" ht="9" customHeight="1">
      <c r="A386" s="152">
        <v>56</v>
      </c>
      <c r="B386" s="162" t="s">
        <v>497</v>
      </c>
      <c r="C386" s="163" t="s">
        <v>145</v>
      </c>
      <c r="D386" s="164" t="s">
        <v>144</v>
      </c>
      <c r="E386" s="165">
        <v>1979</v>
      </c>
      <c r="F386" s="166" t="s">
        <v>24</v>
      </c>
      <c r="G386" s="167">
        <v>5</v>
      </c>
      <c r="H386" s="167">
        <v>6</v>
      </c>
      <c r="I386" s="168">
        <v>4808.7</v>
      </c>
      <c r="J386" s="168">
        <v>4198.1000000000004</v>
      </c>
      <c r="K386" s="167">
        <v>191</v>
      </c>
      <c r="L386" s="159">
        <f>'Приложение 2'!G389</f>
        <v>4871802.54</v>
      </c>
      <c r="M386" s="148">
        <v>0</v>
      </c>
      <c r="N386" s="148">
        <v>0</v>
      </c>
      <c r="O386" s="148">
        <v>0</v>
      </c>
      <c r="P386" s="148">
        <f t="shared" si="79"/>
        <v>4871802.54</v>
      </c>
      <c r="Q386" s="148">
        <v>0</v>
      </c>
      <c r="R386" s="148">
        <v>0</v>
      </c>
      <c r="S386" s="146" t="s">
        <v>260</v>
      </c>
      <c r="T386" s="149"/>
      <c r="U386" s="160"/>
    </row>
    <row r="387" spans="1:21" s="4" customFormat="1" ht="9" customHeight="1">
      <c r="A387" s="152">
        <v>57</v>
      </c>
      <c r="B387" s="162" t="s">
        <v>498</v>
      </c>
      <c r="C387" s="163" t="s">
        <v>145</v>
      </c>
      <c r="D387" s="164" t="s">
        <v>144</v>
      </c>
      <c r="E387" s="165">
        <v>1967</v>
      </c>
      <c r="F387" s="166" t="s">
        <v>23</v>
      </c>
      <c r="G387" s="167">
        <v>5</v>
      </c>
      <c r="H387" s="167">
        <v>5</v>
      </c>
      <c r="I387" s="168">
        <v>6500</v>
      </c>
      <c r="J387" s="168">
        <v>3982.7</v>
      </c>
      <c r="K387" s="167">
        <v>207</v>
      </c>
      <c r="L387" s="159">
        <f>'Приложение 2'!G390</f>
        <v>5577128.7300000004</v>
      </c>
      <c r="M387" s="148">
        <v>0</v>
      </c>
      <c r="N387" s="148">
        <v>0</v>
      </c>
      <c r="O387" s="148">
        <v>0</v>
      </c>
      <c r="P387" s="148">
        <f t="shared" si="79"/>
        <v>5577128.7300000004</v>
      </c>
      <c r="Q387" s="148">
        <v>0</v>
      </c>
      <c r="R387" s="148">
        <v>0</v>
      </c>
      <c r="S387" s="146" t="s">
        <v>260</v>
      </c>
      <c r="T387" s="149"/>
      <c r="U387" s="160"/>
    </row>
    <row r="388" spans="1:21" s="4" customFormat="1" ht="9" customHeight="1">
      <c r="A388" s="152">
        <v>58</v>
      </c>
      <c r="B388" s="162" t="s">
        <v>499</v>
      </c>
      <c r="C388" s="163" t="s">
        <v>145</v>
      </c>
      <c r="D388" s="164" t="s">
        <v>144</v>
      </c>
      <c r="E388" s="165">
        <v>1964</v>
      </c>
      <c r="F388" s="166" t="s">
        <v>23</v>
      </c>
      <c r="G388" s="167">
        <v>5</v>
      </c>
      <c r="H388" s="167">
        <v>3</v>
      </c>
      <c r="I388" s="168">
        <v>2777.4</v>
      </c>
      <c r="J388" s="168">
        <v>2376.5</v>
      </c>
      <c r="K388" s="167">
        <v>126</v>
      </c>
      <c r="L388" s="159">
        <f>'Приложение 2'!G391</f>
        <v>3638662.56</v>
      </c>
      <c r="M388" s="148">
        <v>0</v>
      </c>
      <c r="N388" s="148">
        <v>0</v>
      </c>
      <c r="O388" s="148">
        <v>0</v>
      </c>
      <c r="P388" s="148">
        <f t="shared" si="79"/>
        <v>3638662.56</v>
      </c>
      <c r="Q388" s="148">
        <v>0</v>
      </c>
      <c r="R388" s="148">
        <v>0</v>
      </c>
      <c r="S388" s="146" t="s">
        <v>260</v>
      </c>
      <c r="T388" s="149"/>
      <c r="U388" s="160"/>
    </row>
    <row r="389" spans="1:21" s="4" customFormat="1" ht="9" customHeight="1">
      <c r="A389" s="152">
        <v>59</v>
      </c>
      <c r="B389" s="162" t="s">
        <v>500</v>
      </c>
      <c r="C389" s="163" t="s">
        <v>145</v>
      </c>
      <c r="D389" s="164" t="s">
        <v>144</v>
      </c>
      <c r="E389" s="165">
        <v>1960</v>
      </c>
      <c r="F389" s="166" t="s">
        <v>23</v>
      </c>
      <c r="G389" s="167">
        <v>4</v>
      </c>
      <c r="H389" s="167">
        <v>2</v>
      </c>
      <c r="I389" s="168">
        <v>1584.5</v>
      </c>
      <c r="J389" s="168">
        <v>1345.7</v>
      </c>
      <c r="K389" s="167">
        <v>74</v>
      </c>
      <c r="L389" s="159">
        <f>'Приложение 2'!G392</f>
        <v>2499813.6800000002</v>
      </c>
      <c r="M389" s="148">
        <v>0</v>
      </c>
      <c r="N389" s="148">
        <v>0</v>
      </c>
      <c r="O389" s="148">
        <v>0</v>
      </c>
      <c r="P389" s="148">
        <f t="shared" si="79"/>
        <v>2499813.6800000002</v>
      </c>
      <c r="Q389" s="148">
        <v>0</v>
      </c>
      <c r="R389" s="148">
        <v>0</v>
      </c>
      <c r="S389" s="146" t="s">
        <v>260</v>
      </c>
      <c r="T389" s="149"/>
      <c r="U389" s="160"/>
    </row>
    <row r="390" spans="1:21" s="4" customFormat="1" ht="9" customHeight="1">
      <c r="A390" s="152">
        <v>60</v>
      </c>
      <c r="B390" s="162" t="s">
        <v>501</v>
      </c>
      <c r="C390" s="163" t="s">
        <v>145</v>
      </c>
      <c r="D390" s="164" t="s">
        <v>144</v>
      </c>
      <c r="E390" s="165">
        <v>1959</v>
      </c>
      <c r="F390" s="166" t="s">
        <v>23</v>
      </c>
      <c r="G390" s="167">
        <v>4</v>
      </c>
      <c r="H390" s="167">
        <v>3</v>
      </c>
      <c r="I390" s="168">
        <v>2393.9</v>
      </c>
      <c r="J390" s="168">
        <v>1862.2</v>
      </c>
      <c r="K390" s="167">
        <v>98</v>
      </c>
      <c r="L390" s="159">
        <f>'Приложение 2'!G393</f>
        <v>3634624.08</v>
      </c>
      <c r="M390" s="148">
        <v>0</v>
      </c>
      <c r="N390" s="148">
        <v>0</v>
      </c>
      <c r="O390" s="148">
        <v>0</v>
      </c>
      <c r="P390" s="148">
        <f t="shared" si="79"/>
        <v>3634624.08</v>
      </c>
      <c r="Q390" s="148">
        <v>0</v>
      </c>
      <c r="R390" s="148">
        <v>0</v>
      </c>
      <c r="S390" s="146" t="s">
        <v>260</v>
      </c>
      <c r="T390" s="149"/>
      <c r="U390" s="160"/>
    </row>
    <row r="391" spans="1:21" s="4" customFormat="1" ht="9" customHeight="1">
      <c r="A391" s="152">
        <v>61</v>
      </c>
      <c r="B391" s="162" t="s">
        <v>502</v>
      </c>
      <c r="C391" s="163" t="s">
        <v>145</v>
      </c>
      <c r="D391" s="164" t="s">
        <v>144</v>
      </c>
      <c r="E391" s="165">
        <v>1958</v>
      </c>
      <c r="F391" s="166" t="s">
        <v>23</v>
      </c>
      <c r="G391" s="167">
        <v>3</v>
      </c>
      <c r="H391" s="167">
        <v>2</v>
      </c>
      <c r="I391" s="168">
        <v>1045.5999999999999</v>
      </c>
      <c r="J391" s="168">
        <v>997.3</v>
      </c>
      <c r="K391" s="167">
        <v>48</v>
      </c>
      <c r="L391" s="159">
        <f>'Приложение 2'!G394</f>
        <v>2471544.38</v>
      </c>
      <c r="M391" s="148">
        <v>0</v>
      </c>
      <c r="N391" s="148">
        <v>0</v>
      </c>
      <c r="O391" s="148">
        <v>0</v>
      </c>
      <c r="P391" s="148">
        <f t="shared" si="79"/>
        <v>2471544.38</v>
      </c>
      <c r="Q391" s="148">
        <v>0</v>
      </c>
      <c r="R391" s="148">
        <v>0</v>
      </c>
      <c r="S391" s="146" t="s">
        <v>260</v>
      </c>
      <c r="T391" s="149"/>
      <c r="U391" s="160"/>
    </row>
    <row r="392" spans="1:21" s="4" customFormat="1" ht="9" customHeight="1">
      <c r="A392" s="152">
        <v>62</v>
      </c>
      <c r="B392" s="162" t="s">
        <v>503</v>
      </c>
      <c r="C392" s="163" t="s">
        <v>145</v>
      </c>
      <c r="D392" s="164" t="s">
        <v>144</v>
      </c>
      <c r="E392" s="165">
        <v>1960</v>
      </c>
      <c r="F392" s="166" t="s">
        <v>23</v>
      </c>
      <c r="G392" s="167">
        <v>4</v>
      </c>
      <c r="H392" s="167">
        <v>2</v>
      </c>
      <c r="I392" s="168">
        <v>1427.4</v>
      </c>
      <c r="J392" s="168">
        <v>1275.4000000000001</v>
      </c>
      <c r="K392" s="167">
        <v>61</v>
      </c>
      <c r="L392" s="159">
        <f>'Приложение 2'!G395</f>
        <v>2314044</v>
      </c>
      <c r="M392" s="148">
        <v>0</v>
      </c>
      <c r="N392" s="148">
        <v>0</v>
      </c>
      <c r="O392" s="148">
        <v>0</v>
      </c>
      <c r="P392" s="148">
        <f t="shared" si="79"/>
        <v>2314044</v>
      </c>
      <c r="Q392" s="148">
        <v>0</v>
      </c>
      <c r="R392" s="148">
        <v>0</v>
      </c>
      <c r="S392" s="146" t="s">
        <v>260</v>
      </c>
      <c r="T392" s="149"/>
      <c r="U392" s="160"/>
    </row>
    <row r="393" spans="1:21" s="4" customFormat="1" ht="9" customHeight="1">
      <c r="A393" s="152">
        <v>63</v>
      </c>
      <c r="B393" s="162" t="s">
        <v>506</v>
      </c>
      <c r="C393" s="163" t="s">
        <v>145</v>
      </c>
      <c r="D393" s="164" t="s">
        <v>144</v>
      </c>
      <c r="E393" s="165">
        <v>1962</v>
      </c>
      <c r="F393" s="166" t="s">
        <v>23</v>
      </c>
      <c r="G393" s="167">
        <v>4</v>
      </c>
      <c r="H393" s="167">
        <v>2</v>
      </c>
      <c r="I393" s="168">
        <v>2488.1999999999998</v>
      </c>
      <c r="J393" s="168">
        <v>1733.5</v>
      </c>
      <c r="K393" s="167">
        <v>132</v>
      </c>
      <c r="L393" s="159">
        <f>'Приложение 2'!G396</f>
        <v>4135394.52</v>
      </c>
      <c r="M393" s="148">
        <v>0</v>
      </c>
      <c r="N393" s="148">
        <v>0</v>
      </c>
      <c r="O393" s="148">
        <v>0</v>
      </c>
      <c r="P393" s="148">
        <f t="shared" ref="P393:P453" si="80">L393</f>
        <v>4135394.52</v>
      </c>
      <c r="Q393" s="148">
        <v>0</v>
      </c>
      <c r="R393" s="148">
        <v>0</v>
      </c>
      <c r="S393" s="146" t="s">
        <v>260</v>
      </c>
      <c r="T393" s="149"/>
      <c r="U393" s="160"/>
    </row>
    <row r="394" spans="1:21" s="4" customFormat="1" ht="9" customHeight="1">
      <c r="A394" s="152">
        <v>64</v>
      </c>
      <c r="B394" s="162" t="s">
        <v>507</v>
      </c>
      <c r="C394" s="163" t="s">
        <v>145</v>
      </c>
      <c r="D394" s="164" t="s">
        <v>144</v>
      </c>
      <c r="E394" s="165">
        <v>1960</v>
      </c>
      <c r="F394" s="166" t="s">
        <v>23</v>
      </c>
      <c r="G394" s="167">
        <v>4</v>
      </c>
      <c r="H394" s="167">
        <v>4</v>
      </c>
      <c r="I394" s="168">
        <v>2702.6</v>
      </c>
      <c r="J394" s="168">
        <v>2463.1</v>
      </c>
      <c r="K394" s="167">
        <v>117</v>
      </c>
      <c r="L394" s="159">
        <f>'Приложение 2'!G397</f>
        <v>4692703.54</v>
      </c>
      <c r="M394" s="148">
        <v>0</v>
      </c>
      <c r="N394" s="148">
        <v>0</v>
      </c>
      <c r="O394" s="148">
        <v>0</v>
      </c>
      <c r="P394" s="148">
        <f t="shared" si="80"/>
        <v>4692703.54</v>
      </c>
      <c r="Q394" s="148">
        <v>0</v>
      </c>
      <c r="R394" s="148">
        <v>0</v>
      </c>
      <c r="S394" s="146" t="s">
        <v>260</v>
      </c>
      <c r="T394" s="149"/>
      <c r="U394" s="160"/>
    </row>
    <row r="395" spans="1:21" s="4" customFormat="1" ht="9" customHeight="1">
      <c r="A395" s="152">
        <v>65</v>
      </c>
      <c r="B395" s="162" t="s">
        <v>508</v>
      </c>
      <c r="C395" s="163" t="s">
        <v>145</v>
      </c>
      <c r="D395" s="164" t="s">
        <v>144</v>
      </c>
      <c r="E395" s="165">
        <v>1966</v>
      </c>
      <c r="F395" s="166" t="s">
        <v>23</v>
      </c>
      <c r="G395" s="167">
        <v>4</v>
      </c>
      <c r="H395" s="167">
        <v>2</v>
      </c>
      <c r="I395" s="168">
        <v>1377.4</v>
      </c>
      <c r="J395" s="168">
        <v>1031.5999999999999</v>
      </c>
      <c r="K395" s="167">
        <v>61</v>
      </c>
      <c r="L395" s="159">
        <f>'Приложение 2'!G398</f>
        <v>2342313.2999999998</v>
      </c>
      <c r="M395" s="148">
        <v>0</v>
      </c>
      <c r="N395" s="148">
        <v>0</v>
      </c>
      <c r="O395" s="148">
        <v>0</v>
      </c>
      <c r="P395" s="148">
        <f t="shared" si="80"/>
        <v>2342313.2999999998</v>
      </c>
      <c r="Q395" s="148">
        <v>0</v>
      </c>
      <c r="R395" s="148">
        <v>0</v>
      </c>
      <c r="S395" s="146" t="s">
        <v>260</v>
      </c>
      <c r="T395" s="149"/>
      <c r="U395" s="160"/>
    </row>
    <row r="396" spans="1:21" s="4" customFormat="1" ht="9" customHeight="1">
      <c r="A396" s="152">
        <v>66</v>
      </c>
      <c r="B396" s="162" t="s">
        <v>509</v>
      </c>
      <c r="C396" s="163" t="s">
        <v>145</v>
      </c>
      <c r="D396" s="164" t="s">
        <v>144</v>
      </c>
      <c r="E396" s="165">
        <v>1964</v>
      </c>
      <c r="F396" s="166" t="s">
        <v>24</v>
      </c>
      <c r="G396" s="167">
        <v>5</v>
      </c>
      <c r="H396" s="167">
        <v>4</v>
      </c>
      <c r="I396" s="168">
        <v>3747.6</v>
      </c>
      <c r="J396" s="168">
        <v>3361.1</v>
      </c>
      <c r="K396" s="167">
        <v>155</v>
      </c>
      <c r="L396" s="159">
        <f>'Приложение 2'!G399</f>
        <v>3956050.18</v>
      </c>
      <c r="M396" s="148">
        <v>0</v>
      </c>
      <c r="N396" s="148">
        <v>0</v>
      </c>
      <c r="O396" s="148">
        <v>0</v>
      </c>
      <c r="P396" s="148">
        <f t="shared" si="80"/>
        <v>3956050.18</v>
      </c>
      <c r="Q396" s="148">
        <v>0</v>
      </c>
      <c r="R396" s="148">
        <v>0</v>
      </c>
      <c r="S396" s="146" t="s">
        <v>260</v>
      </c>
      <c r="T396" s="149"/>
      <c r="U396" s="160"/>
    </row>
    <row r="397" spans="1:21" s="4" customFormat="1" ht="9" customHeight="1">
      <c r="A397" s="152">
        <v>67</v>
      </c>
      <c r="B397" s="162" t="s">
        <v>510</v>
      </c>
      <c r="C397" s="163" t="s">
        <v>145</v>
      </c>
      <c r="D397" s="164" t="s">
        <v>144</v>
      </c>
      <c r="E397" s="165">
        <v>1966</v>
      </c>
      <c r="F397" s="166" t="s">
        <v>24</v>
      </c>
      <c r="G397" s="167">
        <v>5</v>
      </c>
      <c r="H397" s="167">
        <v>4</v>
      </c>
      <c r="I397" s="168">
        <v>2918</v>
      </c>
      <c r="J397" s="168">
        <v>2639</v>
      </c>
      <c r="K397" s="167">
        <v>120</v>
      </c>
      <c r="L397" s="159">
        <f>'Приложение 2'!G400</f>
        <v>3295392.51</v>
      </c>
      <c r="M397" s="148">
        <v>0</v>
      </c>
      <c r="N397" s="148">
        <v>0</v>
      </c>
      <c r="O397" s="148">
        <v>0</v>
      </c>
      <c r="P397" s="148">
        <f t="shared" si="80"/>
        <v>3295392.51</v>
      </c>
      <c r="Q397" s="148">
        <v>0</v>
      </c>
      <c r="R397" s="148">
        <v>0</v>
      </c>
      <c r="S397" s="146" t="s">
        <v>260</v>
      </c>
      <c r="T397" s="149"/>
      <c r="U397" s="160"/>
    </row>
    <row r="398" spans="1:21" s="4" customFormat="1" ht="9" customHeight="1">
      <c r="A398" s="152">
        <v>68</v>
      </c>
      <c r="B398" s="162" t="s">
        <v>511</v>
      </c>
      <c r="C398" s="163" t="s">
        <v>145</v>
      </c>
      <c r="D398" s="164" t="s">
        <v>144</v>
      </c>
      <c r="E398" s="165">
        <v>1975</v>
      </c>
      <c r="F398" s="166" t="s">
        <v>24</v>
      </c>
      <c r="G398" s="167">
        <v>5</v>
      </c>
      <c r="H398" s="167">
        <v>4</v>
      </c>
      <c r="I398" s="168">
        <v>3585.5</v>
      </c>
      <c r="J398" s="168">
        <v>3113.2</v>
      </c>
      <c r="K398" s="167">
        <v>160</v>
      </c>
      <c r="L398" s="159">
        <f>'Приложение 2'!G401</f>
        <v>4057800.44</v>
      </c>
      <c r="M398" s="148">
        <v>0</v>
      </c>
      <c r="N398" s="148">
        <v>0</v>
      </c>
      <c r="O398" s="148">
        <v>0</v>
      </c>
      <c r="P398" s="148">
        <f t="shared" si="80"/>
        <v>4057800.44</v>
      </c>
      <c r="Q398" s="148">
        <v>0</v>
      </c>
      <c r="R398" s="148">
        <v>0</v>
      </c>
      <c r="S398" s="146" t="s">
        <v>260</v>
      </c>
      <c r="T398" s="172" t="s">
        <v>1004</v>
      </c>
      <c r="U398" s="160"/>
    </row>
    <row r="399" spans="1:21" s="4" customFormat="1" ht="9" customHeight="1">
      <c r="A399" s="152">
        <v>69</v>
      </c>
      <c r="B399" s="162" t="s">
        <v>514</v>
      </c>
      <c r="C399" s="163" t="s">
        <v>145</v>
      </c>
      <c r="D399" s="164" t="s">
        <v>144</v>
      </c>
      <c r="E399" s="165">
        <v>1970</v>
      </c>
      <c r="F399" s="166" t="s">
        <v>23</v>
      </c>
      <c r="G399" s="167">
        <v>5</v>
      </c>
      <c r="H399" s="167">
        <v>4</v>
      </c>
      <c r="I399" s="168">
        <v>3573</v>
      </c>
      <c r="J399" s="168">
        <v>2513</v>
      </c>
      <c r="K399" s="167">
        <v>408</v>
      </c>
      <c r="L399" s="159">
        <f>'Приложение 2'!G402</f>
        <v>4615972.59</v>
      </c>
      <c r="M399" s="148">
        <v>0</v>
      </c>
      <c r="N399" s="148">
        <v>0</v>
      </c>
      <c r="O399" s="148">
        <v>0</v>
      </c>
      <c r="P399" s="148">
        <f t="shared" si="80"/>
        <v>4615972.59</v>
      </c>
      <c r="Q399" s="148">
        <v>0</v>
      </c>
      <c r="R399" s="148">
        <v>0</v>
      </c>
      <c r="S399" s="146" t="s">
        <v>260</v>
      </c>
      <c r="T399" s="14"/>
      <c r="U399" s="14"/>
    </row>
    <row r="400" spans="1:21" s="4" customFormat="1" ht="9" customHeight="1">
      <c r="A400" s="152">
        <v>70</v>
      </c>
      <c r="B400" s="162" t="s">
        <v>515</v>
      </c>
      <c r="C400" s="163" t="s">
        <v>145</v>
      </c>
      <c r="D400" s="164" t="s">
        <v>144</v>
      </c>
      <c r="E400" s="165">
        <v>1975</v>
      </c>
      <c r="F400" s="166" t="s">
        <v>24</v>
      </c>
      <c r="G400" s="167">
        <v>5</v>
      </c>
      <c r="H400" s="167">
        <v>4</v>
      </c>
      <c r="I400" s="168">
        <v>4305.8999999999996</v>
      </c>
      <c r="J400" s="168">
        <v>3772.9</v>
      </c>
      <c r="K400" s="167">
        <v>146</v>
      </c>
      <c r="L400" s="159">
        <f>'Приложение 2'!G403</f>
        <v>4078150.49</v>
      </c>
      <c r="M400" s="148">
        <v>0</v>
      </c>
      <c r="N400" s="148">
        <v>0</v>
      </c>
      <c r="O400" s="148">
        <v>0</v>
      </c>
      <c r="P400" s="148">
        <f t="shared" si="80"/>
        <v>4078150.49</v>
      </c>
      <c r="Q400" s="148">
        <v>0</v>
      </c>
      <c r="R400" s="148">
        <v>0</v>
      </c>
      <c r="S400" s="146" t="s">
        <v>260</v>
      </c>
      <c r="T400" s="149"/>
      <c r="U400" s="160"/>
    </row>
    <row r="401" spans="1:21" s="4" customFormat="1" ht="9" customHeight="1">
      <c r="A401" s="152">
        <v>71</v>
      </c>
      <c r="B401" s="162" t="s">
        <v>516</v>
      </c>
      <c r="C401" s="163" t="s">
        <v>145</v>
      </c>
      <c r="D401" s="164" t="s">
        <v>144</v>
      </c>
      <c r="E401" s="165">
        <v>1974</v>
      </c>
      <c r="F401" s="166" t="s">
        <v>24</v>
      </c>
      <c r="G401" s="167">
        <v>5</v>
      </c>
      <c r="H401" s="167">
        <v>4</v>
      </c>
      <c r="I401" s="168">
        <v>4294.1000000000004</v>
      </c>
      <c r="J401" s="168">
        <v>3913.1</v>
      </c>
      <c r="K401" s="167">
        <v>146</v>
      </c>
      <c r="L401" s="159">
        <f>'Приложение 2'!G404</f>
        <v>5278803.58</v>
      </c>
      <c r="M401" s="148">
        <v>0</v>
      </c>
      <c r="N401" s="148">
        <v>0</v>
      </c>
      <c r="O401" s="148">
        <v>0</v>
      </c>
      <c r="P401" s="148">
        <f t="shared" si="80"/>
        <v>5278803.58</v>
      </c>
      <c r="Q401" s="148">
        <v>0</v>
      </c>
      <c r="R401" s="148">
        <v>0</v>
      </c>
      <c r="S401" s="146" t="s">
        <v>260</v>
      </c>
      <c r="T401" s="149"/>
      <c r="U401" s="160"/>
    </row>
    <row r="402" spans="1:21" s="4" customFormat="1" ht="9" customHeight="1">
      <c r="A402" s="152">
        <v>72</v>
      </c>
      <c r="B402" s="162" t="s">
        <v>517</v>
      </c>
      <c r="C402" s="163" t="s">
        <v>145</v>
      </c>
      <c r="D402" s="164" t="s">
        <v>144</v>
      </c>
      <c r="E402" s="165">
        <v>1975</v>
      </c>
      <c r="F402" s="166" t="s">
        <v>24</v>
      </c>
      <c r="G402" s="167">
        <v>5</v>
      </c>
      <c r="H402" s="167">
        <v>4</v>
      </c>
      <c r="I402" s="168">
        <v>4302.3</v>
      </c>
      <c r="J402" s="168">
        <v>3870.2</v>
      </c>
      <c r="K402" s="167">
        <v>196</v>
      </c>
      <c r="L402" s="159">
        <f>'Приложение 2'!G405</f>
        <v>4017100.34</v>
      </c>
      <c r="M402" s="148">
        <v>0</v>
      </c>
      <c r="N402" s="148">
        <v>0</v>
      </c>
      <c r="O402" s="148">
        <v>0</v>
      </c>
      <c r="P402" s="148">
        <f t="shared" si="80"/>
        <v>4017100.34</v>
      </c>
      <c r="Q402" s="148">
        <v>0</v>
      </c>
      <c r="R402" s="148">
        <v>0</v>
      </c>
      <c r="S402" s="146" t="s">
        <v>260</v>
      </c>
      <c r="T402" s="149"/>
      <c r="U402" s="160"/>
    </row>
    <row r="403" spans="1:21" s="4" customFormat="1" ht="9" customHeight="1">
      <c r="A403" s="152">
        <v>73</v>
      </c>
      <c r="B403" s="162" t="s">
        <v>518</v>
      </c>
      <c r="C403" s="163" t="s">
        <v>145</v>
      </c>
      <c r="D403" s="164" t="s">
        <v>144</v>
      </c>
      <c r="E403" s="165">
        <v>1975</v>
      </c>
      <c r="F403" s="166" t="s">
        <v>24</v>
      </c>
      <c r="G403" s="167">
        <v>5</v>
      </c>
      <c r="H403" s="167">
        <v>4</v>
      </c>
      <c r="I403" s="168">
        <v>4369.8999999999996</v>
      </c>
      <c r="J403" s="168">
        <v>3347.2</v>
      </c>
      <c r="K403" s="167">
        <v>143</v>
      </c>
      <c r="L403" s="159">
        <f>'Приложение 2'!G406</f>
        <v>3764759.69</v>
      </c>
      <c r="M403" s="148">
        <v>0</v>
      </c>
      <c r="N403" s="148">
        <v>0</v>
      </c>
      <c r="O403" s="148">
        <v>0</v>
      </c>
      <c r="P403" s="148">
        <f t="shared" si="80"/>
        <v>3764759.69</v>
      </c>
      <c r="Q403" s="148">
        <v>0</v>
      </c>
      <c r="R403" s="148">
        <v>0</v>
      </c>
      <c r="S403" s="146" t="s">
        <v>260</v>
      </c>
      <c r="T403" s="149"/>
      <c r="U403" s="160"/>
    </row>
    <row r="404" spans="1:21" s="4" customFormat="1" ht="9" customHeight="1">
      <c r="A404" s="152">
        <v>74</v>
      </c>
      <c r="B404" s="162" t="s">
        <v>519</v>
      </c>
      <c r="C404" s="163" t="s">
        <v>145</v>
      </c>
      <c r="D404" s="164" t="s">
        <v>144</v>
      </c>
      <c r="E404" s="165">
        <v>1975</v>
      </c>
      <c r="F404" s="166" t="s">
        <v>24</v>
      </c>
      <c r="G404" s="167">
        <v>5</v>
      </c>
      <c r="H404" s="167">
        <v>4</v>
      </c>
      <c r="I404" s="168">
        <v>4401</v>
      </c>
      <c r="J404" s="168">
        <v>3299.5</v>
      </c>
      <c r="K404" s="167">
        <v>141</v>
      </c>
      <c r="L404" s="159">
        <f>'Приложение 2'!G407</f>
        <v>3728129.59</v>
      </c>
      <c r="M404" s="148">
        <v>0</v>
      </c>
      <c r="N404" s="148">
        <v>0</v>
      </c>
      <c r="O404" s="148">
        <v>0</v>
      </c>
      <c r="P404" s="148">
        <f t="shared" si="80"/>
        <v>3728129.59</v>
      </c>
      <c r="Q404" s="148">
        <v>0</v>
      </c>
      <c r="R404" s="148">
        <v>0</v>
      </c>
      <c r="S404" s="146" t="s">
        <v>260</v>
      </c>
      <c r="T404" s="149"/>
      <c r="U404" s="160"/>
    </row>
    <row r="405" spans="1:21" s="4" customFormat="1" ht="9" customHeight="1">
      <c r="A405" s="152">
        <v>75</v>
      </c>
      <c r="B405" s="162" t="s">
        <v>520</v>
      </c>
      <c r="C405" s="163" t="s">
        <v>145</v>
      </c>
      <c r="D405" s="164" t="s">
        <v>144</v>
      </c>
      <c r="E405" s="165">
        <v>1969</v>
      </c>
      <c r="F405" s="166" t="s">
        <v>23</v>
      </c>
      <c r="G405" s="167">
        <v>5</v>
      </c>
      <c r="H405" s="167">
        <v>6</v>
      </c>
      <c r="I405" s="168">
        <v>4606.7</v>
      </c>
      <c r="J405" s="168">
        <v>4008.7</v>
      </c>
      <c r="K405" s="167">
        <v>212</v>
      </c>
      <c r="L405" s="159">
        <f>'Приложение 2'!G408</f>
        <v>6558477.2400000002</v>
      </c>
      <c r="M405" s="148">
        <v>0</v>
      </c>
      <c r="N405" s="148">
        <v>0</v>
      </c>
      <c r="O405" s="148">
        <v>0</v>
      </c>
      <c r="P405" s="148">
        <f t="shared" si="80"/>
        <v>6558477.2400000002</v>
      </c>
      <c r="Q405" s="148">
        <v>0</v>
      </c>
      <c r="R405" s="148">
        <v>0</v>
      </c>
      <c r="S405" s="146" t="s">
        <v>260</v>
      </c>
      <c r="T405" s="149"/>
      <c r="U405" s="160"/>
    </row>
    <row r="406" spans="1:21" s="4" customFormat="1" ht="9" customHeight="1">
      <c r="A406" s="152">
        <v>76</v>
      </c>
      <c r="B406" s="162" t="s">
        <v>521</v>
      </c>
      <c r="C406" s="163" t="s">
        <v>145</v>
      </c>
      <c r="D406" s="164" t="s">
        <v>144</v>
      </c>
      <c r="E406" s="165">
        <v>1980</v>
      </c>
      <c r="F406" s="166" t="s">
        <v>23</v>
      </c>
      <c r="G406" s="167">
        <v>9</v>
      </c>
      <c r="H406" s="167">
        <v>1</v>
      </c>
      <c r="I406" s="168">
        <v>3907.3</v>
      </c>
      <c r="J406" s="168">
        <v>3467.3</v>
      </c>
      <c r="K406" s="167">
        <v>141</v>
      </c>
      <c r="L406" s="159">
        <f>'Приложение 2'!G409</f>
        <v>2282929.64</v>
      </c>
      <c r="M406" s="148">
        <v>0</v>
      </c>
      <c r="N406" s="148">
        <v>0</v>
      </c>
      <c r="O406" s="148">
        <v>0</v>
      </c>
      <c r="P406" s="148">
        <f t="shared" si="80"/>
        <v>2282929.64</v>
      </c>
      <c r="Q406" s="148">
        <v>0</v>
      </c>
      <c r="R406" s="148">
        <v>0</v>
      </c>
      <c r="S406" s="146" t="s">
        <v>260</v>
      </c>
      <c r="T406" s="149"/>
      <c r="U406" s="160"/>
    </row>
    <row r="407" spans="1:21" s="4" customFormat="1" ht="9" customHeight="1">
      <c r="A407" s="152">
        <v>77</v>
      </c>
      <c r="B407" s="162" t="s">
        <v>522</v>
      </c>
      <c r="C407" s="163" t="s">
        <v>145</v>
      </c>
      <c r="D407" s="164" t="s">
        <v>144</v>
      </c>
      <c r="E407" s="165">
        <v>1971</v>
      </c>
      <c r="F407" s="166" t="s">
        <v>23</v>
      </c>
      <c r="G407" s="167">
        <v>9</v>
      </c>
      <c r="H407" s="167">
        <v>1</v>
      </c>
      <c r="I407" s="168">
        <v>3045.9</v>
      </c>
      <c r="J407" s="168">
        <v>2381.9</v>
      </c>
      <c r="K407" s="167">
        <v>107</v>
      </c>
      <c r="L407" s="159">
        <f>'Приложение 2'!G410</f>
        <v>2282929.64</v>
      </c>
      <c r="M407" s="148">
        <v>0</v>
      </c>
      <c r="N407" s="148">
        <v>0</v>
      </c>
      <c r="O407" s="148">
        <v>0</v>
      </c>
      <c r="P407" s="148">
        <f t="shared" si="80"/>
        <v>2282929.64</v>
      </c>
      <c r="Q407" s="148">
        <v>0</v>
      </c>
      <c r="R407" s="148">
        <v>0</v>
      </c>
      <c r="S407" s="146" t="s">
        <v>260</v>
      </c>
      <c r="T407" s="149"/>
      <c r="U407" s="160"/>
    </row>
    <row r="408" spans="1:21" s="4" customFormat="1" ht="9" customHeight="1">
      <c r="A408" s="152">
        <v>78</v>
      </c>
      <c r="B408" s="162" t="s">
        <v>525</v>
      </c>
      <c r="C408" s="163" t="s">
        <v>145</v>
      </c>
      <c r="D408" s="164" t="s">
        <v>144</v>
      </c>
      <c r="E408" s="165">
        <v>1962</v>
      </c>
      <c r="F408" s="166" t="s">
        <v>23</v>
      </c>
      <c r="G408" s="167">
        <v>5</v>
      </c>
      <c r="H408" s="167">
        <v>4</v>
      </c>
      <c r="I408" s="168">
        <v>3905.7</v>
      </c>
      <c r="J408" s="168">
        <v>3199.3</v>
      </c>
      <c r="K408" s="167">
        <v>136</v>
      </c>
      <c r="L408" s="159">
        <f>'Приложение 2'!G411</f>
        <v>2045081.82</v>
      </c>
      <c r="M408" s="148">
        <v>0</v>
      </c>
      <c r="N408" s="148">
        <v>0</v>
      </c>
      <c r="O408" s="148">
        <v>0</v>
      </c>
      <c r="P408" s="148">
        <f t="shared" si="80"/>
        <v>2045081.82</v>
      </c>
      <c r="Q408" s="148">
        <v>0</v>
      </c>
      <c r="R408" s="148">
        <v>0</v>
      </c>
      <c r="S408" s="146" t="s">
        <v>260</v>
      </c>
      <c r="T408" s="149"/>
      <c r="U408" s="160"/>
    </row>
    <row r="409" spans="1:21" s="4" customFormat="1" ht="9" customHeight="1">
      <c r="A409" s="152">
        <v>79</v>
      </c>
      <c r="B409" s="162" t="s">
        <v>527</v>
      </c>
      <c r="C409" s="163" t="s">
        <v>145</v>
      </c>
      <c r="D409" s="164" t="s">
        <v>144</v>
      </c>
      <c r="E409" s="165">
        <v>1983</v>
      </c>
      <c r="F409" s="166" t="s">
        <v>24</v>
      </c>
      <c r="G409" s="167">
        <v>5</v>
      </c>
      <c r="H409" s="167">
        <v>5</v>
      </c>
      <c r="I409" s="168">
        <v>4016.4</v>
      </c>
      <c r="J409" s="168">
        <v>3619.5</v>
      </c>
      <c r="K409" s="167">
        <v>167</v>
      </c>
      <c r="L409" s="159">
        <f>'Приложение 2'!G412</f>
        <v>4090360.53</v>
      </c>
      <c r="M409" s="148">
        <v>0</v>
      </c>
      <c r="N409" s="148">
        <v>0</v>
      </c>
      <c r="O409" s="148">
        <v>0</v>
      </c>
      <c r="P409" s="148">
        <f t="shared" si="80"/>
        <v>4090360.53</v>
      </c>
      <c r="Q409" s="148">
        <v>0</v>
      </c>
      <c r="R409" s="148">
        <v>0</v>
      </c>
      <c r="S409" s="146" t="s">
        <v>260</v>
      </c>
      <c r="T409" s="149"/>
      <c r="U409" s="160"/>
    </row>
    <row r="410" spans="1:21" s="4" customFormat="1" ht="9" customHeight="1">
      <c r="A410" s="152">
        <v>80</v>
      </c>
      <c r="B410" s="162" t="s">
        <v>528</v>
      </c>
      <c r="C410" s="163" t="s">
        <v>145</v>
      </c>
      <c r="D410" s="164" t="s">
        <v>144</v>
      </c>
      <c r="E410" s="165">
        <v>1980</v>
      </c>
      <c r="F410" s="166" t="s">
        <v>24</v>
      </c>
      <c r="G410" s="167">
        <v>5</v>
      </c>
      <c r="H410" s="167">
        <v>5</v>
      </c>
      <c r="I410" s="168">
        <v>4000.5</v>
      </c>
      <c r="J410" s="168">
        <v>3606.8</v>
      </c>
      <c r="K410" s="167">
        <v>38</v>
      </c>
      <c r="L410" s="159">
        <f>'Приложение 2'!G413</f>
        <v>4029310.37</v>
      </c>
      <c r="M410" s="148">
        <v>0</v>
      </c>
      <c r="N410" s="148">
        <v>0</v>
      </c>
      <c r="O410" s="148">
        <v>0</v>
      </c>
      <c r="P410" s="148">
        <f t="shared" si="80"/>
        <v>4029310.37</v>
      </c>
      <c r="Q410" s="148">
        <v>0</v>
      </c>
      <c r="R410" s="148">
        <v>0</v>
      </c>
      <c r="S410" s="146" t="s">
        <v>260</v>
      </c>
      <c r="T410" s="149"/>
      <c r="U410" s="160"/>
    </row>
    <row r="411" spans="1:21" s="4" customFormat="1" ht="9" customHeight="1">
      <c r="A411" s="152">
        <v>81</v>
      </c>
      <c r="B411" s="162" t="s">
        <v>532</v>
      </c>
      <c r="C411" s="163" t="s">
        <v>145</v>
      </c>
      <c r="D411" s="164" t="s">
        <v>144</v>
      </c>
      <c r="E411" s="165">
        <v>1984</v>
      </c>
      <c r="F411" s="166" t="s">
        <v>24</v>
      </c>
      <c r="G411" s="167">
        <v>5</v>
      </c>
      <c r="H411" s="167">
        <v>4</v>
      </c>
      <c r="I411" s="168">
        <v>3149.7</v>
      </c>
      <c r="J411" s="168">
        <v>2895.7</v>
      </c>
      <c r="K411" s="167">
        <v>133</v>
      </c>
      <c r="L411" s="159">
        <f>'Приложение 2'!G414</f>
        <v>3308918.52</v>
      </c>
      <c r="M411" s="148">
        <v>0</v>
      </c>
      <c r="N411" s="148">
        <v>0</v>
      </c>
      <c r="O411" s="148">
        <v>0</v>
      </c>
      <c r="P411" s="148">
        <f t="shared" si="80"/>
        <v>3308918.52</v>
      </c>
      <c r="Q411" s="148">
        <v>0</v>
      </c>
      <c r="R411" s="148">
        <v>0</v>
      </c>
      <c r="S411" s="146" t="s">
        <v>260</v>
      </c>
      <c r="T411" s="149"/>
      <c r="U411" s="160"/>
    </row>
    <row r="412" spans="1:21" s="4" customFormat="1" ht="9" customHeight="1">
      <c r="A412" s="152">
        <v>82</v>
      </c>
      <c r="B412" s="162" t="s">
        <v>533</v>
      </c>
      <c r="C412" s="163" t="s">
        <v>145</v>
      </c>
      <c r="D412" s="164" t="s">
        <v>144</v>
      </c>
      <c r="E412" s="165">
        <v>1984</v>
      </c>
      <c r="F412" s="166" t="s">
        <v>24</v>
      </c>
      <c r="G412" s="167">
        <v>5</v>
      </c>
      <c r="H412" s="167">
        <v>6</v>
      </c>
      <c r="I412" s="168">
        <v>4789.2</v>
      </c>
      <c r="J412" s="168">
        <v>4326.2</v>
      </c>
      <c r="K412" s="167">
        <v>31</v>
      </c>
      <c r="L412" s="159">
        <f>'Приложение 2'!G415</f>
        <v>4884012.57</v>
      </c>
      <c r="M412" s="148">
        <v>0</v>
      </c>
      <c r="N412" s="148">
        <v>0</v>
      </c>
      <c r="O412" s="148">
        <v>0</v>
      </c>
      <c r="P412" s="148">
        <f t="shared" si="80"/>
        <v>4884012.57</v>
      </c>
      <c r="Q412" s="148">
        <v>0</v>
      </c>
      <c r="R412" s="148">
        <v>0</v>
      </c>
      <c r="S412" s="146" t="s">
        <v>260</v>
      </c>
      <c r="T412" s="149"/>
      <c r="U412" s="160"/>
    </row>
    <row r="413" spans="1:21" s="4" customFormat="1" ht="9" customHeight="1">
      <c r="A413" s="152">
        <v>83</v>
      </c>
      <c r="B413" s="162" t="s">
        <v>534</v>
      </c>
      <c r="C413" s="163" t="s">
        <v>145</v>
      </c>
      <c r="D413" s="164" t="s">
        <v>144</v>
      </c>
      <c r="E413" s="165">
        <v>1984</v>
      </c>
      <c r="F413" s="166" t="s">
        <v>24</v>
      </c>
      <c r="G413" s="167">
        <v>5</v>
      </c>
      <c r="H413" s="167">
        <v>4</v>
      </c>
      <c r="I413" s="168">
        <v>3117.4</v>
      </c>
      <c r="J413" s="168">
        <v>2842.3</v>
      </c>
      <c r="K413" s="167">
        <v>60</v>
      </c>
      <c r="L413" s="159">
        <f>'Приложение 2'!G416</f>
        <v>4314211.0999999996</v>
      </c>
      <c r="M413" s="148">
        <v>0</v>
      </c>
      <c r="N413" s="148">
        <v>0</v>
      </c>
      <c r="O413" s="148">
        <v>0</v>
      </c>
      <c r="P413" s="148">
        <f t="shared" si="80"/>
        <v>4314211.0999999996</v>
      </c>
      <c r="Q413" s="148">
        <v>0</v>
      </c>
      <c r="R413" s="148">
        <v>0</v>
      </c>
      <c r="S413" s="146" t="s">
        <v>260</v>
      </c>
      <c r="T413" s="149"/>
      <c r="U413" s="160"/>
    </row>
    <row r="414" spans="1:21" s="4" customFormat="1" ht="9" customHeight="1">
      <c r="A414" s="152">
        <v>84</v>
      </c>
      <c r="B414" s="162" t="s">
        <v>536</v>
      </c>
      <c r="C414" s="163" t="s">
        <v>145</v>
      </c>
      <c r="D414" s="164" t="s">
        <v>144</v>
      </c>
      <c r="E414" s="165">
        <v>1982</v>
      </c>
      <c r="F414" s="166" t="s">
        <v>23</v>
      </c>
      <c r="G414" s="167">
        <v>5</v>
      </c>
      <c r="H414" s="167">
        <v>2</v>
      </c>
      <c r="I414" s="168">
        <v>4051.6</v>
      </c>
      <c r="J414" s="168">
        <v>2216.9</v>
      </c>
      <c r="K414" s="167">
        <v>153</v>
      </c>
      <c r="L414" s="159">
        <f>'Приложение 2'!G417</f>
        <v>4595041.82</v>
      </c>
      <c r="M414" s="148">
        <v>0</v>
      </c>
      <c r="N414" s="148">
        <v>0</v>
      </c>
      <c r="O414" s="148">
        <v>0</v>
      </c>
      <c r="P414" s="148">
        <f t="shared" si="80"/>
        <v>4595041.82</v>
      </c>
      <c r="Q414" s="148">
        <v>0</v>
      </c>
      <c r="R414" s="148">
        <v>0</v>
      </c>
      <c r="S414" s="146" t="s">
        <v>260</v>
      </c>
      <c r="T414" s="149"/>
      <c r="U414" s="160"/>
    </row>
    <row r="415" spans="1:21" s="4" customFormat="1" ht="9" customHeight="1">
      <c r="A415" s="152">
        <v>85</v>
      </c>
      <c r="B415" s="162" t="s">
        <v>537</v>
      </c>
      <c r="C415" s="163" t="s">
        <v>145</v>
      </c>
      <c r="D415" s="164" t="s">
        <v>144</v>
      </c>
      <c r="E415" s="165">
        <v>1972</v>
      </c>
      <c r="F415" s="166" t="s">
        <v>23</v>
      </c>
      <c r="G415" s="167">
        <v>5</v>
      </c>
      <c r="H415" s="167">
        <v>6</v>
      </c>
      <c r="I415" s="168">
        <v>4779</v>
      </c>
      <c r="J415" s="168">
        <v>4384</v>
      </c>
      <c r="K415" s="167">
        <v>246</v>
      </c>
      <c r="L415" s="159">
        <f>'Приложение 2'!G418</f>
        <v>6512016.75</v>
      </c>
      <c r="M415" s="148">
        <v>0</v>
      </c>
      <c r="N415" s="148">
        <v>0</v>
      </c>
      <c r="O415" s="148">
        <v>0</v>
      </c>
      <c r="P415" s="148">
        <f t="shared" si="80"/>
        <v>6512016.75</v>
      </c>
      <c r="Q415" s="148">
        <v>0</v>
      </c>
      <c r="R415" s="148">
        <v>0</v>
      </c>
      <c r="S415" s="146" t="s">
        <v>260</v>
      </c>
      <c r="T415" s="149"/>
      <c r="U415" s="160"/>
    </row>
    <row r="416" spans="1:21" s="4" customFormat="1" ht="9" customHeight="1">
      <c r="A416" s="152">
        <v>86</v>
      </c>
      <c r="B416" s="162" t="s">
        <v>539</v>
      </c>
      <c r="C416" s="163" t="s">
        <v>145</v>
      </c>
      <c r="D416" s="164" t="s">
        <v>144</v>
      </c>
      <c r="E416" s="165">
        <v>1977</v>
      </c>
      <c r="F416" s="166" t="s">
        <v>23</v>
      </c>
      <c r="G416" s="167">
        <v>5</v>
      </c>
      <c r="H416" s="167">
        <v>1</v>
      </c>
      <c r="I416" s="168">
        <v>4050.8</v>
      </c>
      <c r="J416" s="168">
        <v>2417.6</v>
      </c>
      <c r="K416" s="167">
        <v>28</v>
      </c>
      <c r="L416" s="159">
        <f>'Приложение 2'!G419</f>
        <v>5250313.51</v>
      </c>
      <c r="M416" s="148">
        <v>0</v>
      </c>
      <c r="N416" s="148">
        <v>0</v>
      </c>
      <c r="O416" s="148">
        <v>0</v>
      </c>
      <c r="P416" s="148">
        <f t="shared" si="80"/>
        <v>5250313.51</v>
      </c>
      <c r="Q416" s="148">
        <v>0</v>
      </c>
      <c r="R416" s="148">
        <v>0</v>
      </c>
      <c r="S416" s="146" t="s">
        <v>260</v>
      </c>
      <c r="T416" s="149"/>
      <c r="U416" s="160"/>
    </row>
    <row r="417" spans="1:21" s="4" customFormat="1" ht="9" customHeight="1">
      <c r="A417" s="152">
        <v>87</v>
      </c>
      <c r="B417" s="162" t="s">
        <v>541</v>
      </c>
      <c r="C417" s="163" t="s">
        <v>145</v>
      </c>
      <c r="D417" s="164" t="s">
        <v>144</v>
      </c>
      <c r="E417" s="165">
        <v>1960</v>
      </c>
      <c r="F417" s="166" t="s">
        <v>23</v>
      </c>
      <c r="G417" s="167">
        <v>4</v>
      </c>
      <c r="H417" s="167">
        <v>4</v>
      </c>
      <c r="I417" s="168">
        <v>2824.3</v>
      </c>
      <c r="J417" s="168">
        <v>2561.3000000000002</v>
      </c>
      <c r="K417" s="167">
        <v>34</v>
      </c>
      <c r="L417" s="159">
        <f>'Приложение 2'!G420</f>
        <v>4559433.99</v>
      </c>
      <c r="M417" s="148">
        <v>0</v>
      </c>
      <c r="N417" s="148">
        <v>0</v>
      </c>
      <c r="O417" s="148">
        <v>0</v>
      </c>
      <c r="P417" s="148">
        <f t="shared" si="80"/>
        <v>4559433.99</v>
      </c>
      <c r="Q417" s="148">
        <v>0</v>
      </c>
      <c r="R417" s="148">
        <v>0</v>
      </c>
      <c r="S417" s="146" t="s">
        <v>260</v>
      </c>
      <c r="T417" s="149"/>
      <c r="U417" s="160"/>
    </row>
    <row r="418" spans="1:21" s="4" customFormat="1" ht="9" customHeight="1">
      <c r="A418" s="152">
        <v>88</v>
      </c>
      <c r="B418" s="162" t="s">
        <v>542</v>
      </c>
      <c r="C418" s="163" t="s">
        <v>145</v>
      </c>
      <c r="D418" s="164" t="s">
        <v>144</v>
      </c>
      <c r="E418" s="165">
        <v>1958</v>
      </c>
      <c r="F418" s="166" t="s">
        <v>23</v>
      </c>
      <c r="G418" s="167">
        <v>4</v>
      </c>
      <c r="H418" s="167">
        <v>4</v>
      </c>
      <c r="I418" s="168">
        <v>2831.3</v>
      </c>
      <c r="J418" s="168">
        <v>2568.3000000000002</v>
      </c>
      <c r="K418" s="167">
        <v>23</v>
      </c>
      <c r="L418" s="159">
        <f>'Приложение 2'!G421</f>
        <v>4890588.63</v>
      </c>
      <c r="M418" s="148">
        <v>0</v>
      </c>
      <c r="N418" s="148">
        <v>0</v>
      </c>
      <c r="O418" s="148">
        <v>0</v>
      </c>
      <c r="P418" s="148">
        <f t="shared" si="80"/>
        <v>4890588.63</v>
      </c>
      <c r="Q418" s="148">
        <v>0</v>
      </c>
      <c r="R418" s="148">
        <v>0</v>
      </c>
      <c r="S418" s="146" t="s">
        <v>260</v>
      </c>
      <c r="T418" s="149"/>
      <c r="U418" s="160"/>
    </row>
    <row r="419" spans="1:21" s="4" customFormat="1" ht="9" customHeight="1">
      <c r="A419" s="152">
        <v>89</v>
      </c>
      <c r="B419" s="162" t="s">
        <v>545</v>
      </c>
      <c r="C419" s="163" t="s">
        <v>145</v>
      </c>
      <c r="D419" s="164" t="s">
        <v>144</v>
      </c>
      <c r="E419" s="165">
        <v>1987</v>
      </c>
      <c r="F419" s="166" t="s">
        <v>24</v>
      </c>
      <c r="G419" s="167">
        <v>9</v>
      </c>
      <c r="H419" s="167">
        <v>2</v>
      </c>
      <c r="I419" s="168">
        <v>4291.55</v>
      </c>
      <c r="J419" s="168">
        <v>3864.95</v>
      </c>
      <c r="K419" s="167">
        <v>64</v>
      </c>
      <c r="L419" s="159">
        <f>'Приложение 2'!G422</f>
        <v>4565859.29</v>
      </c>
      <c r="M419" s="148">
        <v>0</v>
      </c>
      <c r="N419" s="148">
        <v>0</v>
      </c>
      <c r="O419" s="148">
        <v>0</v>
      </c>
      <c r="P419" s="148">
        <f t="shared" si="80"/>
        <v>4565859.29</v>
      </c>
      <c r="Q419" s="148">
        <v>0</v>
      </c>
      <c r="R419" s="148">
        <v>0</v>
      </c>
      <c r="S419" s="146" t="s">
        <v>260</v>
      </c>
      <c r="T419" s="149"/>
      <c r="U419" s="160"/>
    </row>
    <row r="420" spans="1:21" s="4" customFormat="1" ht="9" customHeight="1">
      <c r="A420" s="152">
        <v>90</v>
      </c>
      <c r="B420" s="162" t="s">
        <v>546</v>
      </c>
      <c r="C420" s="163" t="s">
        <v>145</v>
      </c>
      <c r="D420" s="164" t="s">
        <v>144</v>
      </c>
      <c r="E420" s="165">
        <v>1969</v>
      </c>
      <c r="F420" s="166" t="s">
        <v>23</v>
      </c>
      <c r="G420" s="167">
        <v>5</v>
      </c>
      <c r="H420" s="167">
        <v>4</v>
      </c>
      <c r="I420" s="168">
        <v>3154.29</v>
      </c>
      <c r="J420" s="168">
        <v>2858.29</v>
      </c>
      <c r="K420" s="167">
        <v>69</v>
      </c>
      <c r="L420" s="159">
        <f>'Приложение 2'!G423</f>
        <v>4195971.58</v>
      </c>
      <c r="M420" s="148">
        <v>0</v>
      </c>
      <c r="N420" s="148">
        <v>0</v>
      </c>
      <c r="O420" s="148">
        <v>0</v>
      </c>
      <c r="P420" s="148">
        <f t="shared" si="80"/>
        <v>4195971.58</v>
      </c>
      <c r="Q420" s="148">
        <v>0</v>
      </c>
      <c r="R420" s="148">
        <v>0</v>
      </c>
      <c r="S420" s="146" t="s">
        <v>260</v>
      </c>
      <c r="T420" s="149"/>
      <c r="U420" s="160"/>
    </row>
    <row r="421" spans="1:21" s="4" customFormat="1" ht="9" customHeight="1">
      <c r="A421" s="152">
        <v>91</v>
      </c>
      <c r="B421" s="162" t="s">
        <v>547</v>
      </c>
      <c r="C421" s="163" t="s">
        <v>145</v>
      </c>
      <c r="D421" s="164" t="s">
        <v>144</v>
      </c>
      <c r="E421" s="165">
        <v>1969</v>
      </c>
      <c r="F421" s="166" t="s">
        <v>24</v>
      </c>
      <c r="G421" s="167">
        <v>5</v>
      </c>
      <c r="H421" s="167">
        <v>6</v>
      </c>
      <c r="I421" s="168">
        <v>6217.3</v>
      </c>
      <c r="J421" s="168">
        <v>5725.3</v>
      </c>
      <c r="K421" s="167">
        <v>153</v>
      </c>
      <c r="L421" s="159">
        <f>'Приложение 2'!G424</f>
        <v>4017100.34</v>
      </c>
      <c r="M421" s="148">
        <v>0</v>
      </c>
      <c r="N421" s="148">
        <v>0</v>
      </c>
      <c r="O421" s="148">
        <v>0</v>
      </c>
      <c r="P421" s="148">
        <f t="shared" si="80"/>
        <v>4017100.34</v>
      </c>
      <c r="Q421" s="148">
        <v>0</v>
      </c>
      <c r="R421" s="148">
        <v>0</v>
      </c>
      <c r="S421" s="146" t="s">
        <v>260</v>
      </c>
      <c r="T421" s="149"/>
      <c r="U421" s="160"/>
    </row>
    <row r="422" spans="1:21" s="4" customFormat="1" ht="9" customHeight="1">
      <c r="A422" s="152">
        <v>92</v>
      </c>
      <c r="B422" s="162" t="s">
        <v>548</v>
      </c>
      <c r="C422" s="163" t="s">
        <v>145</v>
      </c>
      <c r="D422" s="164" t="s">
        <v>144</v>
      </c>
      <c r="E422" s="165">
        <v>1969</v>
      </c>
      <c r="F422" s="166" t="s">
        <v>24</v>
      </c>
      <c r="G422" s="167">
        <v>5</v>
      </c>
      <c r="H422" s="167">
        <v>4</v>
      </c>
      <c r="I422" s="168">
        <v>3848.5</v>
      </c>
      <c r="J422" s="168">
        <v>3529.5</v>
      </c>
      <c r="K422" s="167">
        <v>186</v>
      </c>
      <c r="L422" s="159">
        <f>'Приложение 2'!G425</f>
        <v>3402528.75</v>
      </c>
      <c r="M422" s="148">
        <v>0</v>
      </c>
      <c r="N422" s="148">
        <v>0</v>
      </c>
      <c r="O422" s="148">
        <v>0</v>
      </c>
      <c r="P422" s="148">
        <f t="shared" si="80"/>
        <v>3402528.75</v>
      </c>
      <c r="Q422" s="148">
        <v>0</v>
      </c>
      <c r="R422" s="148">
        <v>0</v>
      </c>
      <c r="S422" s="146" t="s">
        <v>260</v>
      </c>
      <c r="T422" s="149"/>
      <c r="U422" s="160"/>
    </row>
    <row r="423" spans="1:21" s="4" customFormat="1" ht="9" customHeight="1">
      <c r="A423" s="152">
        <v>93</v>
      </c>
      <c r="B423" s="162" t="s">
        <v>549</v>
      </c>
      <c r="C423" s="163" t="s">
        <v>145</v>
      </c>
      <c r="D423" s="164" t="s">
        <v>144</v>
      </c>
      <c r="E423" s="165">
        <v>1975</v>
      </c>
      <c r="F423" s="166" t="s">
        <v>24</v>
      </c>
      <c r="G423" s="167">
        <v>5</v>
      </c>
      <c r="H423" s="167">
        <v>4</v>
      </c>
      <c r="I423" s="168">
        <v>3626.5</v>
      </c>
      <c r="J423" s="168">
        <v>3089.3</v>
      </c>
      <c r="K423" s="167">
        <v>33</v>
      </c>
      <c r="L423" s="159">
        <f>'Приложение 2'!G426</f>
        <v>3724059.58</v>
      </c>
      <c r="M423" s="148">
        <v>0</v>
      </c>
      <c r="N423" s="148">
        <v>0</v>
      </c>
      <c r="O423" s="148">
        <v>0</v>
      </c>
      <c r="P423" s="148">
        <f t="shared" si="80"/>
        <v>3724059.58</v>
      </c>
      <c r="Q423" s="148">
        <v>0</v>
      </c>
      <c r="R423" s="148">
        <v>0</v>
      </c>
      <c r="S423" s="146" t="s">
        <v>260</v>
      </c>
      <c r="T423" s="149"/>
      <c r="U423" s="160"/>
    </row>
    <row r="424" spans="1:21" s="4" customFormat="1" ht="9" customHeight="1">
      <c r="A424" s="152">
        <v>94</v>
      </c>
      <c r="B424" s="162" t="s">
        <v>360</v>
      </c>
      <c r="C424" s="163" t="s">
        <v>145</v>
      </c>
      <c r="D424" s="164" t="s">
        <v>144</v>
      </c>
      <c r="E424" s="165">
        <v>1959</v>
      </c>
      <c r="F424" s="166" t="s">
        <v>23</v>
      </c>
      <c r="G424" s="167">
        <v>3</v>
      </c>
      <c r="H424" s="167">
        <v>3</v>
      </c>
      <c r="I424" s="168">
        <v>1622</v>
      </c>
      <c r="J424" s="168">
        <v>1510</v>
      </c>
      <c r="K424" s="167">
        <v>72</v>
      </c>
      <c r="L424" s="159">
        <f>'Приложение 2'!G427</f>
        <v>3594239.37</v>
      </c>
      <c r="M424" s="148">
        <v>0</v>
      </c>
      <c r="N424" s="148">
        <v>0</v>
      </c>
      <c r="O424" s="148">
        <v>0</v>
      </c>
      <c r="P424" s="148">
        <f t="shared" si="80"/>
        <v>3594239.37</v>
      </c>
      <c r="Q424" s="148">
        <v>0</v>
      </c>
      <c r="R424" s="148">
        <v>0</v>
      </c>
      <c r="S424" s="146" t="s">
        <v>260</v>
      </c>
      <c r="T424" s="149"/>
      <c r="U424" s="160"/>
    </row>
    <row r="425" spans="1:21" s="4" customFormat="1" ht="9" customHeight="1">
      <c r="A425" s="152">
        <v>95</v>
      </c>
      <c r="B425" s="162" t="s">
        <v>551</v>
      </c>
      <c r="C425" s="163" t="s">
        <v>145</v>
      </c>
      <c r="D425" s="164" t="s">
        <v>144</v>
      </c>
      <c r="E425" s="165">
        <v>1966</v>
      </c>
      <c r="F425" s="166" t="s">
        <v>23</v>
      </c>
      <c r="G425" s="167">
        <v>3</v>
      </c>
      <c r="H425" s="167">
        <v>2</v>
      </c>
      <c r="I425" s="168">
        <v>1114.4000000000001</v>
      </c>
      <c r="J425" s="168">
        <v>967</v>
      </c>
      <c r="K425" s="167">
        <v>45</v>
      </c>
      <c r="L425" s="159">
        <f>'Приложение 2'!G428</f>
        <v>2342313.2999999998</v>
      </c>
      <c r="M425" s="148">
        <v>0</v>
      </c>
      <c r="N425" s="148">
        <v>0</v>
      </c>
      <c r="O425" s="148">
        <v>0</v>
      </c>
      <c r="P425" s="148">
        <f t="shared" si="80"/>
        <v>2342313.2999999998</v>
      </c>
      <c r="Q425" s="148">
        <v>0</v>
      </c>
      <c r="R425" s="148">
        <v>0</v>
      </c>
      <c r="S425" s="146" t="s">
        <v>260</v>
      </c>
      <c r="T425" s="149"/>
      <c r="U425" s="160"/>
    </row>
    <row r="426" spans="1:21" s="4" customFormat="1" ht="9" customHeight="1">
      <c r="A426" s="152">
        <v>96</v>
      </c>
      <c r="B426" s="162" t="s">
        <v>552</v>
      </c>
      <c r="C426" s="163" t="s">
        <v>145</v>
      </c>
      <c r="D426" s="164" t="s">
        <v>144</v>
      </c>
      <c r="E426" s="165">
        <v>1966</v>
      </c>
      <c r="F426" s="166" t="s">
        <v>23</v>
      </c>
      <c r="G426" s="167">
        <v>3</v>
      </c>
      <c r="H426" s="167">
        <v>2</v>
      </c>
      <c r="I426" s="168">
        <v>1050.8</v>
      </c>
      <c r="J426" s="168">
        <v>965.7</v>
      </c>
      <c r="K426" s="167">
        <v>50</v>
      </c>
      <c r="L426" s="159">
        <f>'Приложение 2'!G429</f>
        <v>2342313.2999999998</v>
      </c>
      <c r="M426" s="148">
        <v>0</v>
      </c>
      <c r="N426" s="148">
        <v>0</v>
      </c>
      <c r="O426" s="148">
        <v>0</v>
      </c>
      <c r="P426" s="148">
        <f t="shared" si="80"/>
        <v>2342313.2999999998</v>
      </c>
      <c r="Q426" s="148">
        <v>0</v>
      </c>
      <c r="R426" s="148">
        <v>0</v>
      </c>
      <c r="S426" s="146" t="s">
        <v>260</v>
      </c>
      <c r="T426" s="149"/>
      <c r="U426" s="160"/>
    </row>
    <row r="427" spans="1:21" s="4" customFormat="1" ht="9" customHeight="1">
      <c r="A427" s="152">
        <v>97</v>
      </c>
      <c r="B427" s="162" t="s">
        <v>554</v>
      </c>
      <c r="C427" s="163" t="s">
        <v>145</v>
      </c>
      <c r="D427" s="164" t="s">
        <v>144</v>
      </c>
      <c r="E427" s="165">
        <v>1968</v>
      </c>
      <c r="F427" s="166" t="s">
        <v>23</v>
      </c>
      <c r="G427" s="167">
        <v>5</v>
      </c>
      <c r="H427" s="167">
        <v>2</v>
      </c>
      <c r="I427" s="168">
        <v>2010.2</v>
      </c>
      <c r="J427" s="168">
        <v>1803.22</v>
      </c>
      <c r="K427" s="167">
        <v>83</v>
      </c>
      <c r="L427" s="159">
        <f>'Приложение 2'!G430</f>
        <v>2342313.2999999998</v>
      </c>
      <c r="M427" s="148">
        <v>0</v>
      </c>
      <c r="N427" s="148">
        <v>0</v>
      </c>
      <c r="O427" s="148">
        <v>0</v>
      </c>
      <c r="P427" s="148">
        <f t="shared" si="80"/>
        <v>2342313.2999999998</v>
      </c>
      <c r="Q427" s="148">
        <v>0</v>
      </c>
      <c r="R427" s="148">
        <v>0</v>
      </c>
      <c r="S427" s="146" t="s">
        <v>260</v>
      </c>
      <c r="T427" s="149"/>
      <c r="U427" s="160"/>
    </row>
    <row r="428" spans="1:21" s="4" customFormat="1" ht="9" customHeight="1">
      <c r="A428" s="152">
        <v>98</v>
      </c>
      <c r="B428" s="162" t="s">
        <v>555</v>
      </c>
      <c r="C428" s="163" t="s">
        <v>145</v>
      </c>
      <c r="D428" s="164" t="s">
        <v>144</v>
      </c>
      <c r="E428" s="165">
        <v>1971</v>
      </c>
      <c r="F428" s="166" t="s">
        <v>23</v>
      </c>
      <c r="G428" s="167">
        <v>3</v>
      </c>
      <c r="H428" s="167">
        <v>2</v>
      </c>
      <c r="I428" s="168">
        <v>1055.3</v>
      </c>
      <c r="J428" s="168">
        <v>960.7</v>
      </c>
      <c r="K428" s="167">
        <v>47</v>
      </c>
      <c r="L428" s="159">
        <f>'Приложение 2'!G431</f>
        <v>2342313.2999999998</v>
      </c>
      <c r="M428" s="148">
        <v>0</v>
      </c>
      <c r="N428" s="148">
        <v>0</v>
      </c>
      <c r="O428" s="148">
        <v>0</v>
      </c>
      <c r="P428" s="148">
        <f t="shared" si="80"/>
        <v>2342313.2999999998</v>
      </c>
      <c r="Q428" s="148">
        <v>0</v>
      </c>
      <c r="R428" s="148">
        <v>0</v>
      </c>
      <c r="S428" s="146" t="s">
        <v>260</v>
      </c>
      <c r="T428" s="149"/>
      <c r="U428" s="160"/>
    </row>
    <row r="429" spans="1:21" s="4" customFormat="1" ht="9" customHeight="1">
      <c r="A429" s="152">
        <v>99</v>
      </c>
      <c r="B429" s="162" t="s">
        <v>556</v>
      </c>
      <c r="C429" s="163" t="s">
        <v>145</v>
      </c>
      <c r="D429" s="164" t="s">
        <v>144</v>
      </c>
      <c r="E429" s="165">
        <v>1969</v>
      </c>
      <c r="F429" s="166" t="s">
        <v>23</v>
      </c>
      <c r="G429" s="167">
        <v>5</v>
      </c>
      <c r="H429" s="167">
        <v>2</v>
      </c>
      <c r="I429" s="168">
        <v>2003.6</v>
      </c>
      <c r="J429" s="168">
        <v>1792.8</v>
      </c>
      <c r="K429" s="167">
        <v>92</v>
      </c>
      <c r="L429" s="159">
        <f>'Приложение 2'!G432</f>
        <v>2342313.2999999998</v>
      </c>
      <c r="M429" s="148">
        <v>0</v>
      </c>
      <c r="N429" s="148">
        <v>0</v>
      </c>
      <c r="O429" s="148">
        <v>0</v>
      </c>
      <c r="P429" s="148">
        <f t="shared" si="80"/>
        <v>2342313.2999999998</v>
      </c>
      <c r="Q429" s="148">
        <v>0</v>
      </c>
      <c r="R429" s="148">
        <v>0</v>
      </c>
      <c r="S429" s="146" t="s">
        <v>260</v>
      </c>
      <c r="T429" s="149"/>
      <c r="U429" s="160"/>
    </row>
    <row r="430" spans="1:21" s="4" customFormat="1" ht="9" customHeight="1">
      <c r="A430" s="152">
        <v>100</v>
      </c>
      <c r="B430" s="162" t="s">
        <v>565</v>
      </c>
      <c r="C430" s="163" t="s">
        <v>145</v>
      </c>
      <c r="D430" s="164" t="s">
        <v>144</v>
      </c>
      <c r="E430" s="165">
        <v>1966</v>
      </c>
      <c r="F430" s="166" t="s">
        <v>23</v>
      </c>
      <c r="G430" s="167">
        <v>5</v>
      </c>
      <c r="H430" s="167">
        <v>4</v>
      </c>
      <c r="I430" s="168">
        <v>3375.8</v>
      </c>
      <c r="J430" s="168">
        <v>2980.9</v>
      </c>
      <c r="K430" s="167">
        <v>179</v>
      </c>
      <c r="L430" s="159">
        <f>'Приложение 2'!G433</f>
        <v>3927560.1</v>
      </c>
      <c r="M430" s="148">
        <v>0</v>
      </c>
      <c r="N430" s="148">
        <v>0</v>
      </c>
      <c r="O430" s="148">
        <v>0</v>
      </c>
      <c r="P430" s="148">
        <f t="shared" si="80"/>
        <v>3927560.1</v>
      </c>
      <c r="Q430" s="148">
        <v>0</v>
      </c>
      <c r="R430" s="148">
        <v>0</v>
      </c>
      <c r="S430" s="146" t="s">
        <v>260</v>
      </c>
      <c r="T430" s="149"/>
      <c r="U430" s="160"/>
    </row>
    <row r="431" spans="1:21" s="4" customFormat="1" ht="9" customHeight="1">
      <c r="A431" s="152">
        <v>101</v>
      </c>
      <c r="B431" s="162" t="s">
        <v>566</v>
      </c>
      <c r="C431" s="163" t="s">
        <v>145</v>
      </c>
      <c r="D431" s="164" t="s">
        <v>144</v>
      </c>
      <c r="E431" s="165">
        <v>1962</v>
      </c>
      <c r="F431" s="166" t="s">
        <v>23</v>
      </c>
      <c r="G431" s="167">
        <v>4</v>
      </c>
      <c r="H431" s="167">
        <v>2</v>
      </c>
      <c r="I431" s="168">
        <v>1364.2</v>
      </c>
      <c r="J431" s="168">
        <v>1062.5</v>
      </c>
      <c r="K431" s="167">
        <v>59</v>
      </c>
      <c r="L431" s="159">
        <f>'Приложение 2'!G434</f>
        <v>2342313.2999999998</v>
      </c>
      <c r="M431" s="148">
        <v>0</v>
      </c>
      <c r="N431" s="148">
        <v>0</v>
      </c>
      <c r="O431" s="148">
        <v>0</v>
      </c>
      <c r="P431" s="148">
        <f t="shared" si="80"/>
        <v>2342313.2999999998</v>
      </c>
      <c r="Q431" s="148">
        <v>0</v>
      </c>
      <c r="R431" s="148">
        <v>0</v>
      </c>
      <c r="S431" s="146" t="s">
        <v>260</v>
      </c>
      <c r="T431" s="149"/>
      <c r="U431" s="160"/>
    </row>
    <row r="432" spans="1:21" s="4" customFormat="1" ht="9" customHeight="1">
      <c r="A432" s="152">
        <v>102</v>
      </c>
      <c r="B432" s="162" t="s">
        <v>567</v>
      </c>
      <c r="C432" s="163" t="s">
        <v>145</v>
      </c>
      <c r="D432" s="164" t="s">
        <v>144</v>
      </c>
      <c r="E432" s="165">
        <v>1970</v>
      </c>
      <c r="F432" s="166" t="s">
        <v>23</v>
      </c>
      <c r="G432" s="167">
        <v>5</v>
      </c>
      <c r="H432" s="167">
        <v>8</v>
      </c>
      <c r="I432" s="168">
        <v>6520.2</v>
      </c>
      <c r="J432" s="168">
        <v>5996</v>
      </c>
      <c r="K432" s="167">
        <v>317</v>
      </c>
      <c r="L432" s="159">
        <f>'Приложение 2'!G435</f>
        <v>7480679.25</v>
      </c>
      <c r="M432" s="148">
        <v>0</v>
      </c>
      <c r="N432" s="148">
        <v>0</v>
      </c>
      <c r="O432" s="148">
        <v>0</v>
      </c>
      <c r="P432" s="148">
        <f t="shared" si="80"/>
        <v>7480679.25</v>
      </c>
      <c r="Q432" s="148">
        <v>0</v>
      </c>
      <c r="R432" s="148">
        <v>0</v>
      </c>
      <c r="S432" s="146" t="s">
        <v>260</v>
      </c>
      <c r="T432" s="149"/>
      <c r="U432" s="160"/>
    </row>
    <row r="433" spans="1:21" s="4" customFormat="1" ht="9" customHeight="1">
      <c r="A433" s="152">
        <v>103</v>
      </c>
      <c r="B433" s="162" t="s">
        <v>561</v>
      </c>
      <c r="C433" s="163" t="s">
        <v>145</v>
      </c>
      <c r="D433" s="164" t="s">
        <v>144</v>
      </c>
      <c r="E433" s="165">
        <v>1987</v>
      </c>
      <c r="F433" s="166" t="s">
        <v>23</v>
      </c>
      <c r="G433" s="167">
        <v>9</v>
      </c>
      <c r="H433" s="167">
        <v>1</v>
      </c>
      <c r="I433" s="168">
        <v>3513.3</v>
      </c>
      <c r="J433" s="168">
        <v>3039</v>
      </c>
      <c r="K433" s="167">
        <v>120</v>
      </c>
      <c r="L433" s="159">
        <f>'Приложение 2'!G436</f>
        <v>2282929.64</v>
      </c>
      <c r="M433" s="148">
        <v>0</v>
      </c>
      <c r="N433" s="148">
        <v>0</v>
      </c>
      <c r="O433" s="148">
        <v>0</v>
      </c>
      <c r="P433" s="148">
        <f t="shared" si="80"/>
        <v>2282929.64</v>
      </c>
      <c r="Q433" s="148">
        <v>0</v>
      </c>
      <c r="R433" s="148">
        <v>0</v>
      </c>
      <c r="S433" s="146" t="s">
        <v>260</v>
      </c>
      <c r="T433" s="149"/>
      <c r="U433" s="160"/>
    </row>
    <row r="434" spans="1:21" s="4" customFormat="1" ht="9" customHeight="1">
      <c r="A434" s="152">
        <v>104</v>
      </c>
      <c r="B434" s="162" t="s">
        <v>562</v>
      </c>
      <c r="C434" s="163" t="s">
        <v>145</v>
      </c>
      <c r="D434" s="164" t="s">
        <v>144</v>
      </c>
      <c r="E434" s="165">
        <v>1962</v>
      </c>
      <c r="F434" s="166" t="s">
        <v>23</v>
      </c>
      <c r="G434" s="167">
        <v>4</v>
      </c>
      <c r="H434" s="167">
        <v>2</v>
      </c>
      <c r="I434" s="168">
        <v>1379.6</v>
      </c>
      <c r="J434" s="168">
        <v>962.3</v>
      </c>
      <c r="K434" s="167">
        <v>54</v>
      </c>
      <c r="L434" s="159">
        <f>'Приложение 2'!G437</f>
        <v>2346351.77</v>
      </c>
      <c r="M434" s="148">
        <v>0</v>
      </c>
      <c r="N434" s="148">
        <v>0</v>
      </c>
      <c r="O434" s="148">
        <v>0</v>
      </c>
      <c r="P434" s="148">
        <f t="shared" si="80"/>
        <v>2346351.77</v>
      </c>
      <c r="Q434" s="148">
        <v>0</v>
      </c>
      <c r="R434" s="148">
        <v>0</v>
      </c>
      <c r="S434" s="146" t="s">
        <v>260</v>
      </c>
      <c r="T434" s="149"/>
      <c r="U434" s="160"/>
    </row>
    <row r="435" spans="1:21" s="4" customFormat="1" ht="9" customHeight="1">
      <c r="A435" s="152">
        <v>105</v>
      </c>
      <c r="B435" s="162" t="s">
        <v>586</v>
      </c>
      <c r="C435" s="163" t="s">
        <v>145</v>
      </c>
      <c r="D435" s="164" t="s">
        <v>144</v>
      </c>
      <c r="E435" s="165">
        <v>1963</v>
      </c>
      <c r="F435" s="166" t="s">
        <v>24</v>
      </c>
      <c r="G435" s="167">
        <v>5</v>
      </c>
      <c r="H435" s="167">
        <v>4</v>
      </c>
      <c r="I435" s="168">
        <v>3766.1</v>
      </c>
      <c r="J435" s="168">
        <v>3468.1</v>
      </c>
      <c r="K435" s="167">
        <v>165</v>
      </c>
      <c r="L435" s="159">
        <f>'Приложение 2'!G438</f>
        <v>3915350.07</v>
      </c>
      <c r="M435" s="148">
        <v>0</v>
      </c>
      <c r="N435" s="148">
        <v>0</v>
      </c>
      <c r="O435" s="148">
        <v>0</v>
      </c>
      <c r="P435" s="148">
        <f t="shared" si="80"/>
        <v>3915350.07</v>
      </c>
      <c r="Q435" s="148">
        <v>0</v>
      </c>
      <c r="R435" s="148">
        <v>0</v>
      </c>
      <c r="S435" s="146" t="s">
        <v>260</v>
      </c>
      <c r="T435" s="149"/>
      <c r="U435" s="160"/>
    </row>
    <row r="436" spans="1:21" s="4" customFormat="1" ht="9" customHeight="1">
      <c r="A436" s="152">
        <v>106</v>
      </c>
      <c r="B436" s="162" t="s">
        <v>587</v>
      </c>
      <c r="C436" s="163" t="s">
        <v>145</v>
      </c>
      <c r="D436" s="164" t="s">
        <v>144</v>
      </c>
      <c r="E436" s="165">
        <v>1963</v>
      </c>
      <c r="F436" s="166" t="s">
        <v>24</v>
      </c>
      <c r="G436" s="167">
        <v>5</v>
      </c>
      <c r="H436" s="167">
        <v>4</v>
      </c>
      <c r="I436" s="168">
        <v>3795.4</v>
      </c>
      <c r="J436" s="168">
        <v>3499.4</v>
      </c>
      <c r="K436" s="167">
        <v>39</v>
      </c>
      <c r="L436" s="159">
        <f>'Приложение 2'!G439</f>
        <v>3565329.18</v>
      </c>
      <c r="M436" s="148">
        <v>0</v>
      </c>
      <c r="N436" s="148">
        <v>0</v>
      </c>
      <c r="O436" s="148">
        <v>0</v>
      </c>
      <c r="P436" s="148">
        <f t="shared" si="80"/>
        <v>3565329.18</v>
      </c>
      <c r="Q436" s="148">
        <v>0</v>
      </c>
      <c r="R436" s="148">
        <v>0</v>
      </c>
      <c r="S436" s="146" t="s">
        <v>260</v>
      </c>
      <c r="T436" s="149"/>
      <c r="U436" s="160"/>
    </row>
    <row r="437" spans="1:21" s="4" customFormat="1" ht="9" customHeight="1">
      <c r="A437" s="152">
        <v>107</v>
      </c>
      <c r="B437" s="162" t="s">
        <v>588</v>
      </c>
      <c r="C437" s="163" t="s">
        <v>145</v>
      </c>
      <c r="D437" s="164" t="s">
        <v>144</v>
      </c>
      <c r="E437" s="165">
        <v>1961</v>
      </c>
      <c r="F437" s="166" t="s">
        <v>23</v>
      </c>
      <c r="G437" s="167">
        <v>4</v>
      </c>
      <c r="H437" s="167">
        <v>2</v>
      </c>
      <c r="I437" s="168">
        <v>1373.4</v>
      </c>
      <c r="J437" s="168">
        <v>1200.7</v>
      </c>
      <c r="K437" s="167">
        <v>57</v>
      </c>
      <c r="L437" s="159">
        <f>'Приложение 2'!G440</f>
        <v>2322120.94</v>
      </c>
      <c r="M437" s="148">
        <v>0</v>
      </c>
      <c r="N437" s="148">
        <v>0</v>
      </c>
      <c r="O437" s="148">
        <v>0</v>
      </c>
      <c r="P437" s="148">
        <f t="shared" si="80"/>
        <v>2322120.94</v>
      </c>
      <c r="Q437" s="148">
        <v>0</v>
      </c>
      <c r="R437" s="148">
        <v>0</v>
      </c>
      <c r="S437" s="146" t="s">
        <v>260</v>
      </c>
      <c r="T437" s="149"/>
      <c r="U437" s="160"/>
    </row>
    <row r="438" spans="1:21" s="4" customFormat="1" ht="9" customHeight="1">
      <c r="A438" s="152">
        <v>108</v>
      </c>
      <c r="B438" s="162" t="s">
        <v>589</v>
      </c>
      <c r="C438" s="163" t="s">
        <v>145</v>
      </c>
      <c r="D438" s="164" t="s">
        <v>144</v>
      </c>
      <c r="E438" s="165">
        <v>1959</v>
      </c>
      <c r="F438" s="166" t="s">
        <v>23</v>
      </c>
      <c r="G438" s="167">
        <v>5</v>
      </c>
      <c r="H438" s="167">
        <v>2</v>
      </c>
      <c r="I438" s="168">
        <v>1367.9</v>
      </c>
      <c r="J438" s="168">
        <v>1198.5999999999999</v>
      </c>
      <c r="K438" s="167">
        <v>142</v>
      </c>
      <c r="L438" s="159">
        <f>'Приложение 2'!G441</f>
        <v>2334236.36</v>
      </c>
      <c r="M438" s="148">
        <v>0</v>
      </c>
      <c r="N438" s="148">
        <v>0</v>
      </c>
      <c r="O438" s="148">
        <v>0</v>
      </c>
      <c r="P438" s="148">
        <f t="shared" si="80"/>
        <v>2334236.36</v>
      </c>
      <c r="Q438" s="148">
        <v>0</v>
      </c>
      <c r="R438" s="148">
        <v>0</v>
      </c>
      <c r="S438" s="146" t="s">
        <v>260</v>
      </c>
      <c r="T438" s="149"/>
      <c r="U438" s="160"/>
    </row>
    <row r="439" spans="1:21" s="4" customFormat="1" ht="9" customHeight="1">
      <c r="A439" s="152">
        <v>109</v>
      </c>
      <c r="B439" s="162" t="s">
        <v>590</v>
      </c>
      <c r="C439" s="163" t="s">
        <v>145</v>
      </c>
      <c r="D439" s="164" t="s">
        <v>144</v>
      </c>
      <c r="E439" s="165">
        <v>1966</v>
      </c>
      <c r="F439" s="166" t="s">
        <v>24</v>
      </c>
      <c r="G439" s="167">
        <v>5</v>
      </c>
      <c r="H439" s="167">
        <v>4</v>
      </c>
      <c r="I439" s="168">
        <v>3811.3</v>
      </c>
      <c r="J439" s="168">
        <v>3547.3</v>
      </c>
      <c r="K439" s="167">
        <v>179</v>
      </c>
      <c r="L439" s="159">
        <f>'Приложение 2'!G442</f>
        <v>3992680.27</v>
      </c>
      <c r="M439" s="148">
        <v>0</v>
      </c>
      <c r="N439" s="148">
        <v>0</v>
      </c>
      <c r="O439" s="148">
        <v>0</v>
      </c>
      <c r="P439" s="148">
        <f t="shared" si="80"/>
        <v>3992680.27</v>
      </c>
      <c r="Q439" s="148">
        <v>0</v>
      </c>
      <c r="R439" s="148">
        <v>0</v>
      </c>
      <c r="S439" s="146" t="s">
        <v>260</v>
      </c>
      <c r="T439" s="149"/>
      <c r="U439" s="160"/>
    </row>
    <row r="440" spans="1:21" s="4" customFormat="1" ht="9" customHeight="1">
      <c r="A440" s="152">
        <v>110</v>
      </c>
      <c r="B440" s="162" t="s">
        <v>592</v>
      </c>
      <c r="C440" s="163" t="s">
        <v>145</v>
      </c>
      <c r="D440" s="164" t="s">
        <v>144</v>
      </c>
      <c r="E440" s="165">
        <v>1968</v>
      </c>
      <c r="F440" s="166" t="s">
        <v>23</v>
      </c>
      <c r="G440" s="167">
        <v>5</v>
      </c>
      <c r="H440" s="167">
        <v>3</v>
      </c>
      <c r="I440" s="168">
        <v>2754.2</v>
      </c>
      <c r="J440" s="168">
        <v>2396.6999999999998</v>
      </c>
      <c r="K440" s="167">
        <v>40</v>
      </c>
      <c r="L440" s="159">
        <f>'Приложение 2'!G443</f>
        <v>3707779.54</v>
      </c>
      <c r="M440" s="148">
        <v>0</v>
      </c>
      <c r="N440" s="148">
        <v>0</v>
      </c>
      <c r="O440" s="148">
        <v>0</v>
      </c>
      <c r="P440" s="148">
        <f t="shared" si="80"/>
        <v>3707779.54</v>
      </c>
      <c r="Q440" s="148">
        <v>0</v>
      </c>
      <c r="R440" s="148">
        <v>0</v>
      </c>
      <c r="S440" s="146" t="s">
        <v>260</v>
      </c>
      <c r="T440" s="14"/>
      <c r="U440" s="14"/>
    </row>
    <row r="441" spans="1:21" s="4" customFormat="1" ht="9" customHeight="1">
      <c r="A441" s="152">
        <v>111</v>
      </c>
      <c r="B441" s="162" t="s">
        <v>256</v>
      </c>
      <c r="C441" s="163" t="s">
        <v>145</v>
      </c>
      <c r="D441" s="164" t="s">
        <v>144</v>
      </c>
      <c r="E441" s="165">
        <v>1962</v>
      </c>
      <c r="F441" s="166" t="s">
        <v>23</v>
      </c>
      <c r="G441" s="167">
        <v>4</v>
      </c>
      <c r="H441" s="167">
        <v>2</v>
      </c>
      <c r="I441" s="168">
        <v>1402.3</v>
      </c>
      <c r="J441" s="168">
        <v>1304.0999999999999</v>
      </c>
      <c r="K441" s="167">
        <v>63</v>
      </c>
      <c r="L441" s="159">
        <f>'Приложение 2'!G444</f>
        <v>2314044</v>
      </c>
      <c r="M441" s="148">
        <v>0</v>
      </c>
      <c r="N441" s="148">
        <v>0</v>
      </c>
      <c r="O441" s="148">
        <v>0</v>
      </c>
      <c r="P441" s="148">
        <f t="shared" si="80"/>
        <v>2314044</v>
      </c>
      <c r="Q441" s="148">
        <v>0</v>
      </c>
      <c r="R441" s="148">
        <v>0</v>
      </c>
      <c r="S441" s="146" t="s">
        <v>260</v>
      </c>
      <c r="T441" s="149"/>
      <c r="U441" s="160"/>
    </row>
    <row r="442" spans="1:21" s="4" customFormat="1" ht="9" customHeight="1">
      <c r="A442" s="152">
        <v>112</v>
      </c>
      <c r="B442" s="162" t="s">
        <v>570</v>
      </c>
      <c r="C442" s="163" t="s">
        <v>145</v>
      </c>
      <c r="D442" s="164" t="s">
        <v>144</v>
      </c>
      <c r="E442" s="165">
        <v>1980</v>
      </c>
      <c r="F442" s="166" t="s">
        <v>24</v>
      </c>
      <c r="G442" s="167">
        <v>5</v>
      </c>
      <c r="H442" s="167">
        <v>5</v>
      </c>
      <c r="I442" s="168">
        <v>4062.7</v>
      </c>
      <c r="J442" s="168">
        <v>3752.7</v>
      </c>
      <c r="K442" s="167">
        <v>194</v>
      </c>
      <c r="L442" s="159">
        <f>'Приложение 2'!G445</f>
        <v>4240950.91</v>
      </c>
      <c r="M442" s="148">
        <v>0</v>
      </c>
      <c r="N442" s="148">
        <v>0</v>
      </c>
      <c r="O442" s="148">
        <v>0</v>
      </c>
      <c r="P442" s="148">
        <f t="shared" si="80"/>
        <v>4240950.91</v>
      </c>
      <c r="Q442" s="148">
        <v>0</v>
      </c>
      <c r="R442" s="148">
        <v>0</v>
      </c>
      <c r="S442" s="146" t="s">
        <v>260</v>
      </c>
      <c r="T442" s="149"/>
      <c r="U442" s="160"/>
    </row>
    <row r="443" spans="1:21" s="4" customFormat="1" ht="9" customHeight="1">
      <c r="A443" s="152">
        <v>113</v>
      </c>
      <c r="B443" s="162" t="s">
        <v>574</v>
      </c>
      <c r="C443" s="163" t="s">
        <v>145</v>
      </c>
      <c r="D443" s="164" t="s">
        <v>144</v>
      </c>
      <c r="E443" s="165">
        <v>1969</v>
      </c>
      <c r="F443" s="166" t="s">
        <v>23</v>
      </c>
      <c r="G443" s="167">
        <v>5</v>
      </c>
      <c r="H443" s="167">
        <v>2</v>
      </c>
      <c r="I443" s="168">
        <v>4028.9</v>
      </c>
      <c r="J443" s="168">
        <v>2568.9</v>
      </c>
      <c r="K443" s="167">
        <v>43</v>
      </c>
      <c r="L443" s="159">
        <f>'Приложение 2'!G446</f>
        <v>4489221.55</v>
      </c>
      <c r="M443" s="148">
        <v>0</v>
      </c>
      <c r="N443" s="148">
        <v>0</v>
      </c>
      <c r="O443" s="148">
        <v>0</v>
      </c>
      <c r="P443" s="148">
        <f t="shared" si="80"/>
        <v>4489221.55</v>
      </c>
      <c r="Q443" s="148">
        <v>0</v>
      </c>
      <c r="R443" s="148">
        <v>0</v>
      </c>
      <c r="S443" s="146" t="s">
        <v>260</v>
      </c>
      <c r="T443" s="149"/>
      <c r="U443" s="160"/>
    </row>
    <row r="444" spans="1:21" s="4" customFormat="1" ht="9" customHeight="1">
      <c r="A444" s="152">
        <v>114</v>
      </c>
      <c r="B444" s="162" t="s">
        <v>575</v>
      </c>
      <c r="C444" s="163" t="s">
        <v>145</v>
      </c>
      <c r="D444" s="164" t="s">
        <v>144</v>
      </c>
      <c r="E444" s="165">
        <v>1969</v>
      </c>
      <c r="F444" s="166" t="s">
        <v>23</v>
      </c>
      <c r="G444" s="167">
        <v>5</v>
      </c>
      <c r="H444" s="167">
        <v>2</v>
      </c>
      <c r="I444" s="168">
        <v>4084.1</v>
      </c>
      <c r="J444" s="168">
        <v>2605</v>
      </c>
      <c r="K444" s="167">
        <v>38</v>
      </c>
      <c r="L444" s="159">
        <f>'Приложение 2'!G447</f>
        <v>4489221.55</v>
      </c>
      <c r="M444" s="148">
        <v>0</v>
      </c>
      <c r="N444" s="148">
        <v>0</v>
      </c>
      <c r="O444" s="148">
        <v>0</v>
      </c>
      <c r="P444" s="148">
        <f t="shared" si="80"/>
        <v>4489221.55</v>
      </c>
      <c r="Q444" s="148">
        <v>0</v>
      </c>
      <c r="R444" s="148">
        <v>0</v>
      </c>
      <c r="S444" s="146" t="s">
        <v>260</v>
      </c>
      <c r="T444" s="149"/>
      <c r="U444" s="160"/>
    </row>
    <row r="445" spans="1:21" s="4" customFormat="1" ht="9" customHeight="1">
      <c r="A445" s="152">
        <v>115</v>
      </c>
      <c r="B445" s="162" t="s">
        <v>576</v>
      </c>
      <c r="C445" s="163" t="s">
        <v>145</v>
      </c>
      <c r="D445" s="164" t="s">
        <v>144</v>
      </c>
      <c r="E445" s="165">
        <v>1960</v>
      </c>
      <c r="F445" s="166" t="s">
        <v>23</v>
      </c>
      <c r="G445" s="167">
        <v>4</v>
      </c>
      <c r="H445" s="167">
        <v>4</v>
      </c>
      <c r="I445" s="168">
        <v>2623.5</v>
      </c>
      <c r="J445" s="168">
        <v>2239.1</v>
      </c>
      <c r="K445" s="167">
        <v>33</v>
      </c>
      <c r="L445" s="159">
        <f>'Приложение 2'!G448</f>
        <v>4692703.54</v>
      </c>
      <c r="M445" s="148">
        <v>0</v>
      </c>
      <c r="N445" s="148">
        <v>0</v>
      </c>
      <c r="O445" s="148">
        <v>0</v>
      </c>
      <c r="P445" s="148">
        <f t="shared" si="80"/>
        <v>4692703.54</v>
      </c>
      <c r="Q445" s="148">
        <v>0</v>
      </c>
      <c r="R445" s="148">
        <v>0</v>
      </c>
      <c r="S445" s="146" t="s">
        <v>260</v>
      </c>
      <c r="T445" s="149"/>
      <c r="U445" s="160"/>
    </row>
    <row r="446" spans="1:21" s="4" customFormat="1" ht="9" customHeight="1">
      <c r="A446" s="152">
        <v>116</v>
      </c>
      <c r="B446" s="162" t="s">
        <v>577</v>
      </c>
      <c r="C446" s="163" t="s">
        <v>145</v>
      </c>
      <c r="D446" s="164" t="s">
        <v>144</v>
      </c>
      <c r="E446" s="165">
        <v>1961</v>
      </c>
      <c r="F446" s="166" t="s">
        <v>23</v>
      </c>
      <c r="G446" s="167">
        <v>4</v>
      </c>
      <c r="H446" s="167">
        <v>4</v>
      </c>
      <c r="I446" s="168">
        <v>2751.7</v>
      </c>
      <c r="J446" s="168">
        <v>2554.9</v>
      </c>
      <c r="K446" s="167">
        <v>35</v>
      </c>
      <c r="L446" s="159">
        <f>'Приложение 2'!G449</f>
        <v>4571549.4000000004</v>
      </c>
      <c r="M446" s="148">
        <v>0</v>
      </c>
      <c r="N446" s="148">
        <v>0</v>
      </c>
      <c r="O446" s="148">
        <v>0</v>
      </c>
      <c r="P446" s="148">
        <f t="shared" si="80"/>
        <v>4571549.4000000004</v>
      </c>
      <c r="Q446" s="148">
        <v>0</v>
      </c>
      <c r="R446" s="148">
        <v>0</v>
      </c>
      <c r="S446" s="146" t="s">
        <v>260</v>
      </c>
      <c r="T446" s="149"/>
      <c r="U446" s="160"/>
    </row>
    <row r="447" spans="1:21" s="4" customFormat="1" ht="9" customHeight="1">
      <c r="A447" s="152">
        <v>117</v>
      </c>
      <c r="B447" s="162" t="s">
        <v>593</v>
      </c>
      <c r="C447" s="163" t="s">
        <v>145</v>
      </c>
      <c r="D447" s="164" t="s">
        <v>144</v>
      </c>
      <c r="E447" s="165">
        <v>1975</v>
      </c>
      <c r="F447" s="166" t="s">
        <v>23</v>
      </c>
      <c r="G447" s="167">
        <v>5</v>
      </c>
      <c r="H447" s="167">
        <v>4</v>
      </c>
      <c r="I447" s="168">
        <v>3513</v>
      </c>
      <c r="J447" s="168">
        <v>2714.5</v>
      </c>
      <c r="K447" s="167">
        <v>118</v>
      </c>
      <c r="L447" s="159">
        <f>'Приложение 2'!G450</f>
        <v>6057706.7999999998</v>
      </c>
      <c r="M447" s="148">
        <v>0</v>
      </c>
      <c r="N447" s="148">
        <v>0</v>
      </c>
      <c r="O447" s="148">
        <v>0</v>
      </c>
      <c r="P447" s="148">
        <f t="shared" si="80"/>
        <v>6057706.7999999998</v>
      </c>
      <c r="Q447" s="148">
        <v>0</v>
      </c>
      <c r="R447" s="148">
        <v>0</v>
      </c>
      <c r="S447" s="146" t="s">
        <v>260</v>
      </c>
      <c r="T447" s="149"/>
      <c r="U447" s="160"/>
    </row>
    <row r="448" spans="1:21" s="4" customFormat="1" ht="9" customHeight="1">
      <c r="A448" s="152">
        <v>118</v>
      </c>
      <c r="B448" s="162" t="s">
        <v>594</v>
      </c>
      <c r="C448" s="163" t="s">
        <v>145</v>
      </c>
      <c r="D448" s="164" t="s">
        <v>144</v>
      </c>
      <c r="E448" s="165">
        <v>1966</v>
      </c>
      <c r="F448" s="166" t="s">
        <v>23</v>
      </c>
      <c r="G448" s="167">
        <v>5</v>
      </c>
      <c r="H448" s="167">
        <v>3</v>
      </c>
      <c r="I448" s="168">
        <v>2712</v>
      </c>
      <c r="J448" s="168">
        <v>1545.1</v>
      </c>
      <c r="K448" s="167">
        <v>49</v>
      </c>
      <c r="L448" s="159">
        <f>'Приложение 2'!G451</f>
        <v>3578085.48</v>
      </c>
      <c r="M448" s="148">
        <v>0</v>
      </c>
      <c r="N448" s="148">
        <v>0</v>
      </c>
      <c r="O448" s="148">
        <v>0</v>
      </c>
      <c r="P448" s="148">
        <f t="shared" si="80"/>
        <v>3578085.48</v>
      </c>
      <c r="Q448" s="148">
        <v>0</v>
      </c>
      <c r="R448" s="148">
        <v>0</v>
      </c>
      <c r="S448" s="146" t="s">
        <v>260</v>
      </c>
      <c r="T448" s="149"/>
      <c r="U448" s="160"/>
    </row>
    <row r="449" spans="1:21" s="4" customFormat="1" ht="9" customHeight="1">
      <c r="A449" s="152">
        <v>119</v>
      </c>
      <c r="B449" s="162" t="s">
        <v>595</v>
      </c>
      <c r="C449" s="163" t="s">
        <v>145</v>
      </c>
      <c r="D449" s="164" t="s">
        <v>144</v>
      </c>
      <c r="E449" s="165">
        <v>1952</v>
      </c>
      <c r="F449" s="166" t="s">
        <v>23</v>
      </c>
      <c r="G449" s="167">
        <v>3</v>
      </c>
      <c r="H449" s="167">
        <v>2</v>
      </c>
      <c r="I449" s="168">
        <v>1617.5</v>
      </c>
      <c r="J449" s="168">
        <v>1339.5</v>
      </c>
      <c r="K449" s="167">
        <v>31</v>
      </c>
      <c r="L449" s="159">
        <f>'Приложение 2'!G452</f>
        <v>3032891.88</v>
      </c>
      <c r="M449" s="148">
        <v>0</v>
      </c>
      <c r="N449" s="148">
        <v>0</v>
      </c>
      <c r="O449" s="148">
        <v>0</v>
      </c>
      <c r="P449" s="148">
        <f t="shared" si="80"/>
        <v>3032891.88</v>
      </c>
      <c r="Q449" s="148">
        <v>0</v>
      </c>
      <c r="R449" s="148">
        <v>0</v>
      </c>
      <c r="S449" s="146" t="s">
        <v>260</v>
      </c>
      <c r="T449" s="149"/>
      <c r="U449" s="160"/>
    </row>
    <row r="450" spans="1:21" s="4" customFormat="1" ht="9" customHeight="1">
      <c r="A450" s="152">
        <v>120</v>
      </c>
      <c r="B450" s="162" t="s">
        <v>607</v>
      </c>
      <c r="C450" s="163" t="s">
        <v>145</v>
      </c>
      <c r="D450" s="164" t="s">
        <v>144</v>
      </c>
      <c r="E450" s="165">
        <v>1975</v>
      </c>
      <c r="F450" s="166" t="s">
        <v>23</v>
      </c>
      <c r="G450" s="167">
        <v>5</v>
      </c>
      <c r="H450" s="167">
        <v>3</v>
      </c>
      <c r="I450" s="168">
        <v>3147.6</v>
      </c>
      <c r="J450" s="168">
        <v>2962.8</v>
      </c>
      <c r="K450" s="167">
        <v>93</v>
      </c>
      <c r="L450" s="159">
        <f>'Приложение 2'!G453</f>
        <v>4474626.09</v>
      </c>
      <c r="M450" s="148">
        <v>0</v>
      </c>
      <c r="N450" s="148">
        <v>0</v>
      </c>
      <c r="O450" s="148">
        <v>0</v>
      </c>
      <c r="P450" s="148">
        <f t="shared" si="80"/>
        <v>4474626.09</v>
      </c>
      <c r="Q450" s="148">
        <v>0</v>
      </c>
      <c r="R450" s="148">
        <v>0</v>
      </c>
      <c r="S450" s="146" t="s">
        <v>260</v>
      </c>
      <c r="T450" s="149"/>
      <c r="U450" s="160"/>
    </row>
    <row r="451" spans="1:21" s="4" customFormat="1" ht="9" customHeight="1">
      <c r="A451" s="152">
        <v>121</v>
      </c>
      <c r="B451" s="162" t="s">
        <v>608</v>
      </c>
      <c r="C451" s="163" t="s">
        <v>145</v>
      </c>
      <c r="D451" s="164" t="s">
        <v>144</v>
      </c>
      <c r="E451" s="165">
        <v>1970</v>
      </c>
      <c r="F451" s="166" t="s">
        <v>23</v>
      </c>
      <c r="G451" s="167">
        <v>5</v>
      </c>
      <c r="H451" s="167">
        <v>2</v>
      </c>
      <c r="I451" s="168">
        <v>1861.4</v>
      </c>
      <c r="J451" s="168">
        <v>1485.8</v>
      </c>
      <c r="K451" s="167">
        <v>66</v>
      </c>
      <c r="L451" s="159">
        <f>'Приложение 2'!G454</f>
        <v>2233274.58</v>
      </c>
      <c r="M451" s="148">
        <v>0</v>
      </c>
      <c r="N451" s="148">
        <v>0</v>
      </c>
      <c r="O451" s="148">
        <v>0</v>
      </c>
      <c r="P451" s="148">
        <f t="shared" si="80"/>
        <v>2233274.58</v>
      </c>
      <c r="Q451" s="148">
        <v>0</v>
      </c>
      <c r="R451" s="148">
        <v>0</v>
      </c>
      <c r="S451" s="146" t="s">
        <v>260</v>
      </c>
      <c r="T451" s="149"/>
      <c r="U451" s="160"/>
    </row>
    <row r="452" spans="1:21" s="4" customFormat="1" ht="9" customHeight="1">
      <c r="A452" s="152">
        <v>122</v>
      </c>
      <c r="B452" s="162" t="s">
        <v>259</v>
      </c>
      <c r="C452" s="163" t="s">
        <v>145</v>
      </c>
      <c r="D452" s="164" t="s">
        <v>144</v>
      </c>
      <c r="E452" s="165">
        <v>1974</v>
      </c>
      <c r="F452" s="166" t="s">
        <v>23</v>
      </c>
      <c r="G452" s="167">
        <v>5</v>
      </c>
      <c r="H452" s="167">
        <v>1</v>
      </c>
      <c r="I452" s="168">
        <v>2435.5</v>
      </c>
      <c r="J452" s="168">
        <v>974.4</v>
      </c>
      <c r="K452" s="167">
        <v>50</v>
      </c>
      <c r="L452" s="159">
        <f>'Приложение 2'!G455</f>
        <v>2714696.98</v>
      </c>
      <c r="M452" s="148">
        <v>0</v>
      </c>
      <c r="N452" s="148">
        <v>0</v>
      </c>
      <c r="O452" s="148">
        <v>0</v>
      </c>
      <c r="P452" s="148">
        <f t="shared" si="80"/>
        <v>2714696.98</v>
      </c>
      <c r="Q452" s="148">
        <v>0</v>
      </c>
      <c r="R452" s="148">
        <v>0</v>
      </c>
      <c r="S452" s="146" t="s">
        <v>260</v>
      </c>
      <c r="T452" s="151"/>
      <c r="U452" s="151"/>
    </row>
    <row r="453" spans="1:21" s="4" customFormat="1" ht="9" customHeight="1">
      <c r="A453" s="152">
        <v>123</v>
      </c>
      <c r="B453" s="162" t="s">
        <v>421</v>
      </c>
      <c r="C453" s="163" t="s">
        <v>145</v>
      </c>
      <c r="D453" s="164" t="s">
        <v>144</v>
      </c>
      <c r="E453" s="165">
        <v>1978</v>
      </c>
      <c r="F453" s="166" t="s">
        <v>23</v>
      </c>
      <c r="G453" s="167">
        <v>9</v>
      </c>
      <c r="H453" s="167">
        <v>4</v>
      </c>
      <c r="I453" s="168">
        <v>9503.9</v>
      </c>
      <c r="J453" s="168">
        <v>6998.7</v>
      </c>
      <c r="K453" s="167">
        <v>298</v>
      </c>
      <c r="L453" s="159">
        <f>'Приложение 2'!G456</f>
        <v>9780235.1600000001</v>
      </c>
      <c r="M453" s="148">
        <v>0</v>
      </c>
      <c r="N453" s="148">
        <v>0</v>
      </c>
      <c r="O453" s="148">
        <v>0</v>
      </c>
      <c r="P453" s="148">
        <f t="shared" si="80"/>
        <v>9780235.1600000001</v>
      </c>
      <c r="Q453" s="148">
        <v>0</v>
      </c>
      <c r="R453" s="148">
        <v>0</v>
      </c>
      <c r="S453" s="146" t="s">
        <v>260</v>
      </c>
      <c r="T453" s="172" t="s">
        <v>999</v>
      </c>
      <c r="U453" s="160"/>
    </row>
    <row r="454" spans="1:21" s="4" customFormat="1" ht="23.25" customHeight="1">
      <c r="A454" s="173" t="s">
        <v>34</v>
      </c>
      <c r="B454" s="173"/>
      <c r="C454" s="146"/>
      <c r="D454" s="53"/>
      <c r="E454" s="152" t="s">
        <v>66</v>
      </c>
      <c r="F454" s="152" t="s">
        <v>66</v>
      </c>
      <c r="G454" s="152" t="s">
        <v>66</v>
      </c>
      <c r="H454" s="152" t="s">
        <v>66</v>
      </c>
      <c r="I454" s="148">
        <f>SUM(I331:I453)</f>
        <v>444791.39</v>
      </c>
      <c r="J454" s="148">
        <f t="shared" ref="J454:R454" si="81">SUM(J331:J453)</f>
        <v>369612.47999999992</v>
      </c>
      <c r="K454" s="206">
        <f t="shared" si="81"/>
        <v>16646</v>
      </c>
      <c r="L454" s="148">
        <f>SUM(L331:L453)</f>
        <v>500887623.69000006</v>
      </c>
      <c r="M454" s="148">
        <f t="shared" si="81"/>
        <v>0</v>
      </c>
      <c r="N454" s="148">
        <f t="shared" si="81"/>
        <v>0</v>
      </c>
      <c r="O454" s="148">
        <f t="shared" si="81"/>
        <v>0</v>
      </c>
      <c r="P454" s="148">
        <f>SUM(P331:P453)</f>
        <v>500887623.69000006</v>
      </c>
      <c r="Q454" s="148">
        <f t="shared" si="81"/>
        <v>0</v>
      </c>
      <c r="R454" s="148">
        <f t="shared" si="81"/>
        <v>0</v>
      </c>
      <c r="S454" s="148"/>
      <c r="T454" s="149"/>
      <c r="U454" s="160"/>
    </row>
    <row r="455" spans="1:21" s="4" customFormat="1" ht="9" customHeight="1">
      <c r="A455" s="150" t="s">
        <v>37</v>
      </c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49"/>
      <c r="U455" s="160"/>
    </row>
    <row r="456" spans="1:21" s="4" customFormat="1" ht="9" customHeight="1">
      <c r="A456" s="152">
        <v>124</v>
      </c>
      <c r="B456" s="179" t="s">
        <v>263</v>
      </c>
      <c r="C456" s="154" t="s">
        <v>145</v>
      </c>
      <c r="D456" s="164" t="s">
        <v>144</v>
      </c>
      <c r="E456" s="180">
        <v>1957</v>
      </c>
      <c r="F456" s="181" t="s">
        <v>23</v>
      </c>
      <c r="G456" s="182">
        <v>3</v>
      </c>
      <c r="H456" s="182">
        <v>4</v>
      </c>
      <c r="I456" s="183">
        <v>2131.4</v>
      </c>
      <c r="J456" s="183">
        <v>1773.5</v>
      </c>
      <c r="K456" s="182">
        <v>310</v>
      </c>
      <c r="L456" s="159">
        <f>'Приложение 2'!G459</f>
        <v>4803357.6500000004</v>
      </c>
      <c r="M456" s="148">
        <v>0</v>
      </c>
      <c r="N456" s="148">
        <v>0</v>
      </c>
      <c r="O456" s="148">
        <v>0</v>
      </c>
      <c r="P456" s="148">
        <f t="shared" ref="P456:P463" si="82">L456</f>
        <v>4803357.6500000004</v>
      </c>
      <c r="Q456" s="148">
        <v>0</v>
      </c>
      <c r="R456" s="258">
        <v>0</v>
      </c>
      <c r="S456" s="146" t="s">
        <v>260</v>
      </c>
      <c r="T456" s="149"/>
      <c r="U456" s="160"/>
    </row>
    <row r="457" spans="1:21" s="4" customFormat="1" ht="9" customHeight="1">
      <c r="A457" s="152">
        <v>125</v>
      </c>
      <c r="B457" s="179" t="s">
        <v>264</v>
      </c>
      <c r="C457" s="154" t="s">
        <v>145</v>
      </c>
      <c r="D457" s="164" t="s">
        <v>144</v>
      </c>
      <c r="E457" s="180">
        <v>1959</v>
      </c>
      <c r="F457" s="181" t="s">
        <v>23</v>
      </c>
      <c r="G457" s="182">
        <v>3</v>
      </c>
      <c r="H457" s="182">
        <v>3</v>
      </c>
      <c r="I457" s="183">
        <v>1295.5</v>
      </c>
      <c r="J457" s="183">
        <v>1151.5</v>
      </c>
      <c r="K457" s="182">
        <v>314</v>
      </c>
      <c r="L457" s="159">
        <f>'Приложение 2'!G460</f>
        <v>3084584.3</v>
      </c>
      <c r="M457" s="148">
        <v>0</v>
      </c>
      <c r="N457" s="148">
        <v>0</v>
      </c>
      <c r="O457" s="148">
        <v>0</v>
      </c>
      <c r="P457" s="148">
        <f t="shared" si="82"/>
        <v>3084584.3</v>
      </c>
      <c r="Q457" s="148">
        <v>0</v>
      </c>
      <c r="R457" s="258">
        <v>0</v>
      </c>
      <c r="S457" s="146" t="s">
        <v>260</v>
      </c>
      <c r="T457" s="149"/>
      <c r="U457" s="160"/>
    </row>
    <row r="458" spans="1:21" s="4" customFormat="1" ht="9" customHeight="1">
      <c r="A458" s="152">
        <v>126</v>
      </c>
      <c r="B458" s="179" t="s">
        <v>662</v>
      </c>
      <c r="C458" s="163" t="s">
        <v>145</v>
      </c>
      <c r="D458" s="164" t="s">
        <v>144</v>
      </c>
      <c r="E458" s="180">
        <v>1960</v>
      </c>
      <c r="F458" s="181" t="s">
        <v>23</v>
      </c>
      <c r="G458" s="182">
        <v>4</v>
      </c>
      <c r="H458" s="182">
        <v>2</v>
      </c>
      <c r="I458" s="183">
        <v>1400.6</v>
      </c>
      <c r="J458" s="183">
        <v>1074.2</v>
      </c>
      <c r="K458" s="182">
        <v>55</v>
      </c>
      <c r="L458" s="159">
        <f>'Приложение 2'!G461</f>
        <v>2457409.73</v>
      </c>
      <c r="M458" s="148">
        <v>0</v>
      </c>
      <c r="N458" s="148">
        <v>0</v>
      </c>
      <c r="O458" s="148">
        <v>0</v>
      </c>
      <c r="P458" s="148">
        <f t="shared" si="82"/>
        <v>2457409.73</v>
      </c>
      <c r="Q458" s="148">
        <v>0</v>
      </c>
      <c r="R458" s="148">
        <v>0</v>
      </c>
      <c r="S458" s="146" t="s">
        <v>260</v>
      </c>
      <c r="T458" s="149"/>
      <c r="U458" s="160"/>
    </row>
    <row r="459" spans="1:21" s="4" customFormat="1" ht="9" customHeight="1">
      <c r="A459" s="152">
        <v>127</v>
      </c>
      <c r="B459" s="179" t="s">
        <v>663</v>
      </c>
      <c r="C459" s="163" t="s">
        <v>145</v>
      </c>
      <c r="D459" s="164" t="s">
        <v>144</v>
      </c>
      <c r="E459" s="180">
        <v>1966</v>
      </c>
      <c r="F459" s="181" t="s">
        <v>23</v>
      </c>
      <c r="G459" s="182">
        <v>4</v>
      </c>
      <c r="H459" s="182">
        <v>2</v>
      </c>
      <c r="I459" s="183">
        <v>1491.1</v>
      </c>
      <c r="J459" s="183">
        <v>1294</v>
      </c>
      <c r="K459" s="182">
        <v>555</v>
      </c>
      <c r="L459" s="159">
        <f>'Приложение 2'!G462</f>
        <v>2405717.2999999998</v>
      </c>
      <c r="M459" s="148">
        <v>0</v>
      </c>
      <c r="N459" s="148">
        <v>0</v>
      </c>
      <c r="O459" s="148">
        <v>0</v>
      </c>
      <c r="P459" s="148">
        <f t="shared" si="82"/>
        <v>2405717.2999999998</v>
      </c>
      <c r="Q459" s="148">
        <v>0</v>
      </c>
      <c r="R459" s="148">
        <v>0</v>
      </c>
      <c r="S459" s="146" t="s">
        <v>260</v>
      </c>
      <c r="T459" s="149"/>
      <c r="U459" s="160"/>
    </row>
    <row r="460" spans="1:21" s="4" customFormat="1" ht="9" customHeight="1">
      <c r="A460" s="152">
        <v>128</v>
      </c>
      <c r="B460" s="179" t="s">
        <v>666</v>
      </c>
      <c r="C460" s="163" t="s">
        <v>145</v>
      </c>
      <c r="D460" s="164" t="s">
        <v>144</v>
      </c>
      <c r="E460" s="180">
        <v>1984</v>
      </c>
      <c r="F460" s="181" t="s">
        <v>24</v>
      </c>
      <c r="G460" s="182">
        <v>5</v>
      </c>
      <c r="H460" s="182">
        <v>4</v>
      </c>
      <c r="I460" s="183">
        <v>3410.5</v>
      </c>
      <c r="J460" s="183">
        <v>2997</v>
      </c>
      <c r="K460" s="182">
        <v>161</v>
      </c>
      <c r="L460" s="159">
        <f>'Приложение 2'!G463</f>
        <v>3345141.6</v>
      </c>
      <c r="M460" s="148">
        <v>0</v>
      </c>
      <c r="N460" s="148">
        <v>0</v>
      </c>
      <c r="O460" s="148">
        <v>0</v>
      </c>
      <c r="P460" s="148">
        <f t="shared" si="82"/>
        <v>3345141.6</v>
      </c>
      <c r="Q460" s="148">
        <v>0</v>
      </c>
      <c r="R460" s="148">
        <v>0</v>
      </c>
      <c r="S460" s="146" t="s">
        <v>260</v>
      </c>
      <c r="T460" s="149"/>
      <c r="U460" s="160"/>
    </row>
    <row r="461" spans="1:21" s="4" customFormat="1" ht="9" customHeight="1">
      <c r="A461" s="152">
        <v>129</v>
      </c>
      <c r="B461" s="179" t="s">
        <v>669</v>
      </c>
      <c r="C461" s="163" t="s">
        <v>145</v>
      </c>
      <c r="D461" s="164" t="s">
        <v>144</v>
      </c>
      <c r="E461" s="180">
        <v>1960</v>
      </c>
      <c r="F461" s="181" t="s">
        <v>23</v>
      </c>
      <c r="G461" s="182">
        <v>4</v>
      </c>
      <c r="H461" s="182">
        <v>3</v>
      </c>
      <c r="I461" s="183">
        <v>2053.5</v>
      </c>
      <c r="J461" s="183">
        <v>1833.7</v>
      </c>
      <c r="K461" s="182">
        <v>193</v>
      </c>
      <c r="L461" s="159">
        <f>'Приложение 2'!G464</f>
        <v>3617258.66</v>
      </c>
      <c r="M461" s="148">
        <v>0</v>
      </c>
      <c r="N461" s="148">
        <v>0</v>
      </c>
      <c r="O461" s="148">
        <v>0</v>
      </c>
      <c r="P461" s="148">
        <f t="shared" si="82"/>
        <v>3617258.66</v>
      </c>
      <c r="Q461" s="148">
        <v>0</v>
      </c>
      <c r="R461" s="148">
        <v>0</v>
      </c>
      <c r="S461" s="146" t="s">
        <v>260</v>
      </c>
      <c r="T461" s="149"/>
      <c r="U461" s="160"/>
    </row>
    <row r="462" spans="1:21" s="4" customFormat="1" ht="9" customHeight="1">
      <c r="A462" s="152">
        <v>130</v>
      </c>
      <c r="B462" s="179" t="s">
        <v>651</v>
      </c>
      <c r="C462" s="163" t="s">
        <v>145</v>
      </c>
      <c r="D462" s="164" t="s">
        <v>144</v>
      </c>
      <c r="E462" s="180">
        <v>1973</v>
      </c>
      <c r="F462" s="181" t="s">
        <v>23</v>
      </c>
      <c r="G462" s="182">
        <v>5</v>
      </c>
      <c r="H462" s="182">
        <v>4</v>
      </c>
      <c r="I462" s="183">
        <v>3715.4</v>
      </c>
      <c r="J462" s="183">
        <v>3496.5</v>
      </c>
      <c r="K462" s="182">
        <v>132</v>
      </c>
      <c r="L462" s="159">
        <f>'Приложение 2'!G465</f>
        <v>4805780.7300000004</v>
      </c>
      <c r="M462" s="148">
        <v>0</v>
      </c>
      <c r="N462" s="148">
        <v>0</v>
      </c>
      <c r="O462" s="148">
        <v>0</v>
      </c>
      <c r="P462" s="148">
        <f t="shared" si="82"/>
        <v>4805780.7300000004</v>
      </c>
      <c r="Q462" s="148">
        <v>0</v>
      </c>
      <c r="R462" s="148">
        <v>0</v>
      </c>
      <c r="S462" s="146" t="s">
        <v>260</v>
      </c>
      <c r="T462" s="149"/>
      <c r="U462" s="160"/>
    </row>
    <row r="463" spans="1:21" s="4" customFormat="1" ht="9" customHeight="1">
      <c r="A463" s="152">
        <v>131</v>
      </c>
      <c r="B463" s="179" t="s">
        <v>657</v>
      </c>
      <c r="C463" s="163" t="s">
        <v>145</v>
      </c>
      <c r="D463" s="164" t="s">
        <v>144</v>
      </c>
      <c r="E463" s="180">
        <v>1980</v>
      </c>
      <c r="F463" s="181" t="s">
        <v>23</v>
      </c>
      <c r="G463" s="182">
        <v>5</v>
      </c>
      <c r="H463" s="182">
        <v>4</v>
      </c>
      <c r="I463" s="183">
        <v>3840.3</v>
      </c>
      <c r="J463" s="183">
        <v>3526.6</v>
      </c>
      <c r="K463" s="182">
        <v>134</v>
      </c>
      <c r="L463" s="159">
        <f>'Приложение 2'!G466</f>
        <v>4314211.0999999996</v>
      </c>
      <c r="M463" s="148">
        <v>0</v>
      </c>
      <c r="N463" s="148">
        <v>0</v>
      </c>
      <c r="O463" s="148">
        <v>0</v>
      </c>
      <c r="P463" s="148">
        <f t="shared" si="82"/>
        <v>4314211.0999999996</v>
      </c>
      <c r="Q463" s="148">
        <v>0</v>
      </c>
      <c r="R463" s="148">
        <v>0</v>
      </c>
      <c r="S463" s="146" t="s">
        <v>260</v>
      </c>
      <c r="T463" s="149"/>
      <c r="U463" s="160"/>
    </row>
    <row r="464" spans="1:21" s="4" customFormat="1" ht="23.25" customHeight="1">
      <c r="A464" s="173" t="s">
        <v>38</v>
      </c>
      <c r="B464" s="173"/>
      <c r="C464" s="146"/>
      <c r="D464" s="53"/>
      <c r="E464" s="6" t="s">
        <v>66</v>
      </c>
      <c r="F464" s="6" t="s">
        <v>66</v>
      </c>
      <c r="G464" s="6" t="s">
        <v>66</v>
      </c>
      <c r="H464" s="6" t="s">
        <v>66</v>
      </c>
      <c r="I464" s="147">
        <f t="shared" ref="I464:R464" si="83">SUM(I456:I463)</f>
        <v>19338.3</v>
      </c>
      <c r="J464" s="147">
        <f t="shared" si="83"/>
        <v>17147</v>
      </c>
      <c r="K464" s="259">
        <f t="shared" si="83"/>
        <v>1854</v>
      </c>
      <c r="L464" s="147">
        <f t="shared" si="83"/>
        <v>28833461.07</v>
      </c>
      <c r="M464" s="147">
        <f t="shared" si="83"/>
        <v>0</v>
      </c>
      <c r="N464" s="147">
        <f t="shared" si="83"/>
        <v>0</v>
      </c>
      <c r="O464" s="147">
        <f t="shared" si="83"/>
        <v>0</v>
      </c>
      <c r="P464" s="147">
        <f t="shared" si="83"/>
        <v>28833461.07</v>
      </c>
      <c r="Q464" s="147">
        <f t="shared" si="83"/>
        <v>0</v>
      </c>
      <c r="R464" s="147">
        <f t="shared" si="83"/>
        <v>0</v>
      </c>
      <c r="S464" s="148"/>
      <c r="T464" s="149"/>
      <c r="U464" s="160"/>
    </row>
    <row r="465" spans="1:22" s="4" customFormat="1" ht="9" customHeight="1">
      <c r="A465" s="150" t="s">
        <v>1002</v>
      </c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49"/>
      <c r="U465" s="160"/>
    </row>
    <row r="466" spans="1:22" s="4" customFormat="1" ht="9" customHeight="1">
      <c r="A466" s="152">
        <v>132</v>
      </c>
      <c r="B466" s="192" t="s">
        <v>266</v>
      </c>
      <c r="C466" s="163" t="s">
        <v>145</v>
      </c>
      <c r="D466" s="164" t="s">
        <v>144</v>
      </c>
      <c r="E466" s="193">
        <v>1986</v>
      </c>
      <c r="F466" s="194" t="s">
        <v>24</v>
      </c>
      <c r="G466" s="195">
        <v>5</v>
      </c>
      <c r="H466" s="195">
        <v>8</v>
      </c>
      <c r="I466" s="196">
        <v>6421.7</v>
      </c>
      <c r="J466" s="196">
        <v>5601.2</v>
      </c>
      <c r="K466" s="195">
        <v>210</v>
      </c>
      <c r="L466" s="159">
        <f>'Приложение 2'!G469</f>
        <v>6878317.7000000002</v>
      </c>
      <c r="M466" s="148">
        <v>0</v>
      </c>
      <c r="N466" s="148">
        <v>0</v>
      </c>
      <c r="O466" s="148">
        <v>0</v>
      </c>
      <c r="P466" s="148">
        <f>L466</f>
        <v>6878317.7000000002</v>
      </c>
      <c r="Q466" s="148">
        <v>0</v>
      </c>
      <c r="R466" s="148">
        <v>0</v>
      </c>
      <c r="S466" s="146" t="s">
        <v>260</v>
      </c>
      <c r="T466" s="149"/>
      <c r="U466" s="160"/>
    </row>
    <row r="467" spans="1:22" s="4" customFormat="1" ht="9" customHeight="1">
      <c r="A467" s="152">
        <v>133</v>
      </c>
      <c r="B467" s="192" t="s">
        <v>267</v>
      </c>
      <c r="C467" s="154" t="s">
        <v>145</v>
      </c>
      <c r="D467" s="164" t="s">
        <v>144</v>
      </c>
      <c r="E467" s="193">
        <v>1990</v>
      </c>
      <c r="F467" s="194" t="s">
        <v>23</v>
      </c>
      <c r="G467" s="195">
        <v>5</v>
      </c>
      <c r="H467" s="195">
        <v>4</v>
      </c>
      <c r="I467" s="196">
        <v>3323.5</v>
      </c>
      <c r="J467" s="196">
        <v>2968.3</v>
      </c>
      <c r="K467" s="195">
        <v>54</v>
      </c>
      <c r="L467" s="159">
        <f>'Приложение 2'!G470</f>
        <v>2814993.97</v>
      </c>
      <c r="M467" s="148">
        <v>0</v>
      </c>
      <c r="N467" s="148">
        <v>0</v>
      </c>
      <c r="O467" s="148">
        <v>0</v>
      </c>
      <c r="P467" s="148">
        <f t="shared" ref="P467:P469" si="84">L467</f>
        <v>2814993.97</v>
      </c>
      <c r="Q467" s="148">
        <v>0</v>
      </c>
      <c r="R467" s="148">
        <v>0</v>
      </c>
      <c r="S467" s="146" t="s">
        <v>260</v>
      </c>
      <c r="T467" s="149"/>
      <c r="U467" s="160"/>
    </row>
    <row r="468" spans="1:22" s="4" customFormat="1" ht="9" customHeight="1">
      <c r="A468" s="152">
        <v>134</v>
      </c>
      <c r="B468" s="192" t="s">
        <v>268</v>
      </c>
      <c r="C468" s="154" t="s">
        <v>145</v>
      </c>
      <c r="D468" s="164" t="s">
        <v>144</v>
      </c>
      <c r="E468" s="193">
        <v>1979</v>
      </c>
      <c r="F468" s="194" t="s">
        <v>24</v>
      </c>
      <c r="G468" s="195">
        <v>5</v>
      </c>
      <c r="H468" s="195">
        <v>6</v>
      </c>
      <c r="I468" s="196">
        <v>4272.8999999999996</v>
      </c>
      <c r="J468" s="196">
        <v>3831.9</v>
      </c>
      <c r="K468" s="195">
        <v>184</v>
      </c>
      <c r="L468" s="159">
        <f>'Приложение 2'!G471</f>
        <v>2250963.2000000002</v>
      </c>
      <c r="M468" s="148">
        <v>0</v>
      </c>
      <c r="N468" s="148">
        <v>0</v>
      </c>
      <c r="O468" s="148">
        <v>0</v>
      </c>
      <c r="P468" s="148">
        <f t="shared" si="84"/>
        <v>2250963.2000000002</v>
      </c>
      <c r="Q468" s="148">
        <v>0</v>
      </c>
      <c r="R468" s="148">
        <v>0</v>
      </c>
      <c r="S468" s="146" t="s">
        <v>260</v>
      </c>
      <c r="T468" s="197"/>
      <c r="U468" s="160"/>
    </row>
    <row r="469" spans="1:22" s="4" customFormat="1" ht="9" customHeight="1">
      <c r="A469" s="152">
        <v>135</v>
      </c>
      <c r="B469" s="192" t="s">
        <v>677</v>
      </c>
      <c r="C469" s="163" t="s">
        <v>145</v>
      </c>
      <c r="D469" s="164" t="s">
        <v>144</v>
      </c>
      <c r="E469" s="193">
        <v>1988</v>
      </c>
      <c r="F469" s="194" t="s">
        <v>23</v>
      </c>
      <c r="G469" s="195">
        <v>5</v>
      </c>
      <c r="H469" s="195">
        <v>4</v>
      </c>
      <c r="I469" s="196">
        <v>3101.7</v>
      </c>
      <c r="J469" s="196">
        <v>2796.4</v>
      </c>
      <c r="K469" s="195">
        <v>171</v>
      </c>
      <c r="L469" s="159">
        <f>'Приложение 2'!G472</f>
        <v>6432766.8499999996</v>
      </c>
      <c r="M469" s="148">
        <v>0</v>
      </c>
      <c r="N469" s="148">
        <v>0</v>
      </c>
      <c r="O469" s="148">
        <v>0</v>
      </c>
      <c r="P469" s="148">
        <f t="shared" si="84"/>
        <v>6432766.8499999996</v>
      </c>
      <c r="Q469" s="148">
        <v>0</v>
      </c>
      <c r="R469" s="148">
        <v>0</v>
      </c>
      <c r="S469" s="146" t="s">
        <v>260</v>
      </c>
      <c r="T469" s="151"/>
      <c r="U469" s="151"/>
      <c r="V469" s="14"/>
    </row>
    <row r="470" spans="1:22" s="4" customFormat="1" ht="23.25" customHeight="1">
      <c r="A470" s="173" t="s">
        <v>1003</v>
      </c>
      <c r="B470" s="173"/>
      <c r="C470" s="146"/>
      <c r="D470" s="53"/>
      <c r="E470" s="6" t="s">
        <v>66</v>
      </c>
      <c r="F470" s="6" t="s">
        <v>66</v>
      </c>
      <c r="G470" s="6" t="s">
        <v>66</v>
      </c>
      <c r="H470" s="6" t="s">
        <v>66</v>
      </c>
      <c r="I470" s="147">
        <f t="shared" ref="I470:R470" si="85">SUM(I466:I469)</f>
        <v>17119.8</v>
      </c>
      <c r="J470" s="147">
        <f t="shared" si="85"/>
        <v>15197.8</v>
      </c>
      <c r="K470" s="195">
        <f t="shared" si="85"/>
        <v>619</v>
      </c>
      <c r="L470" s="147">
        <f>SUM(L466:L469)</f>
        <v>18377041.719999999</v>
      </c>
      <c r="M470" s="147">
        <f t="shared" si="85"/>
        <v>0</v>
      </c>
      <c r="N470" s="147">
        <f t="shared" si="85"/>
        <v>0</v>
      </c>
      <c r="O470" s="147">
        <f t="shared" si="85"/>
        <v>0</v>
      </c>
      <c r="P470" s="147">
        <f t="shared" si="85"/>
        <v>18377041.719999999</v>
      </c>
      <c r="Q470" s="147">
        <f t="shared" si="85"/>
        <v>0</v>
      </c>
      <c r="R470" s="147">
        <f t="shared" si="85"/>
        <v>0</v>
      </c>
      <c r="S470" s="148"/>
      <c r="T470" s="149"/>
      <c r="U470" s="160"/>
      <c r="V470" s="14"/>
    </row>
    <row r="471" spans="1:22" s="4" customFormat="1" ht="9" customHeight="1">
      <c r="A471" s="150" t="s">
        <v>39</v>
      </c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49"/>
      <c r="U471" s="160"/>
      <c r="V471" s="14"/>
    </row>
    <row r="472" spans="1:22" s="4" customFormat="1" ht="9" customHeight="1">
      <c r="A472" s="152">
        <v>136</v>
      </c>
      <c r="B472" s="201" t="s">
        <v>214</v>
      </c>
      <c r="C472" s="202" t="s">
        <v>145</v>
      </c>
      <c r="D472" s="164" t="s">
        <v>144</v>
      </c>
      <c r="E472" s="203">
        <v>1999</v>
      </c>
      <c r="F472" s="157" t="s">
        <v>23</v>
      </c>
      <c r="G472" s="204">
        <v>3</v>
      </c>
      <c r="H472" s="204">
        <v>3</v>
      </c>
      <c r="I472" s="205">
        <v>2216.6</v>
      </c>
      <c r="J472" s="205">
        <v>1523.7</v>
      </c>
      <c r="K472" s="188">
        <v>60</v>
      </c>
      <c r="L472" s="159">
        <f>'Приложение 2'!G475</f>
        <v>1804016.77</v>
      </c>
      <c r="M472" s="148">
        <v>0</v>
      </c>
      <c r="N472" s="148">
        <v>0</v>
      </c>
      <c r="O472" s="148">
        <v>0</v>
      </c>
      <c r="P472" s="148">
        <f>L472</f>
        <v>1804016.77</v>
      </c>
      <c r="Q472" s="148">
        <v>0</v>
      </c>
      <c r="R472" s="148">
        <v>0</v>
      </c>
      <c r="S472" s="146" t="s">
        <v>260</v>
      </c>
      <c r="T472" s="149"/>
      <c r="U472" s="160"/>
      <c r="V472" s="14"/>
    </row>
    <row r="473" spans="1:22" s="4" customFormat="1" ht="9" customHeight="1">
      <c r="A473" s="152">
        <v>137</v>
      </c>
      <c r="B473" s="201" t="s">
        <v>216</v>
      </c>
      <c r="C473" s="202" t="s">
        <v>145</v>
      </c>
      <c r="D473" s="164" t="s">
        <v>144</v>
      </c>
      <c r="E473" s="203">
        <v>1952</v>
      </c>
      <c r="F473" s="157" t="s">
        <v>23</v>
      </c>
      <c r="G473" s="204">
        <v>1</v>
      </c>
      <c r="H473" s="204">
        <v>2</v>
      </c>
      <c r="I473" s="205">
        <v>316</v>
      </c>
      <c r="J473" s="205">
        <v>237</v>
      </c>
      <c r="K473" s="188">
        <v>16</v>
      </c>
      <c r="L473" s="159">
        <f>'Приложение 2'!G476</f>
        <v>2618140.88</v>
      </c>
      <c r="M473" s="148">
        <v>0</v>
      </c>
      <c r="N473" s="148">
        <v>0</v>
      </c>
      <c r="O473" s="148">
        <v>0</v>
      </c>
      <c r="P473" s="148">
        <f>L473</f>
        <v>2618140.88</v>
      </c>
      <c r="Q473" s="148">
        <v>0</v>
      </c>
      <c r="R473" s="148">
        <v>0</v>
      </c>
      <c r="S473" s="146" t="s">
        <v>260</v>
      </c>
      <c r="T473" s="151"/>
      <c r="U473" s="151"/>
    </row>
    <row r="474" spans="1:22" s="4" customFormat="1" ht="23.25" customHeight="1">
      <c r="A474" s="173" t="s">
        <v>73</v>
      </c>
      <c r="B474" s="173"/>
      <c r="C474" s="146"/>
      <c r="D474" s="53"/>
      <c r="E474" s="152" t="s">
        <v>66</v>
      </c>
      <c r="F474" s="152" t="s">
        <v>66</v>
      </c>
      <c r="G474" s="152" t="s">
        <v>66</v>
      </c>
      <c r="H474" s="152" t="s">
        <v>66</v>
      </c>
      <c r="I474" s="148">
        <f>SUM(I472:I473)</f>
        <v>2532.6</v>
      </c>
      <c r="J474" s="148">
        <f t="shared" ref="J474:R474" si="86">SUM(J472:J473)</f>
        <v>1760.7</v>
      </c>
      <c r="K474" s="188">
        <f t="shared" si="86"/>
        <v>76</v>
      </c>
      <c r="L474" s="148">
        <f>SUM(L472:L473)</f>
        <v>4422157.6500000004</v>
      </c>
      <c r="M474" s="148">
        <f t="shared" si="86"/>
        <v>0</v>
      </c>
      <c r="N474" s="148">
        <f t="shared" si="86"/>
        <v>0</v>
      </c>
      <c r="O474" s="148">
        <f t="shared" si="86"/>
        <v>0</v>
      </c>
      <c r="P474" s="148">
        <f t="shared" si="86"/>
        <v>4422157.6500000004</v>
      </c>
      <c r="Q474" s="148">
        <f t="shared" si="86"/>
        <v>0</v>
      </c>
      <c r="R474" s="148">
        <f t="shared" si="86"/>
        <v>0</v>
      </c>
      <c r="S474" s="148"/>
      <c r="T474" s="149"/>
      <c r="U474" s="160"/>
    </row>
    <row r="475" spans="1:22" s="4" customFormat="1" ht="9" customHeight="1">
      <c r="A475" s="208" t="s">
        <v>42</v>
      </c>
      <c r="B475" s="208"/>
      <c r="C475" s="208"/>
      <c r="D475" s="208"/>
      <c r="E475" s="208"/>
      <c r="F475" s="208"/>
      <c r="G475" s="208"/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149"/>
      <c r="U475" s="160"/>
    </row>
    <row r="476" spans="1:22" s="4" customFormat="1" ht="9" customHeight="1">
      <c r="A476" s="152">
        <v>138</v>
      </c>
      <c r="B476" s="260" t="s">
        <v>270</v>
      </c>
      <c r="C476" s="261" t="s">
        <v>145</v>
      </c>
      <c r="D476" s="164" t="s">
        <v>144</v>
      </c>
      <c r="E476" s="262">
        <v>1986</v>
      </c>
      <c r="F476" s="263" t="s">
        <v>24</v>
      </c>
      <c r="G476" s="264">
        <v>5</v>
      </c>
      <c r="H476" s="264">
        <v>4</v>
      </c>
      <c r="I476" s="265">
        <v>3562.6</v>
      </c>
      <c r="J476" s="265">
        <v>2780.9</v>
      </c>
      <c r="K476" s="264">
        <v>139</v>
      </c>
      <c r="L476" s="159">
        <f>'Приложение 2'!G479</f>
        <v>5079373.07</v>
      </c>
      <c r="M476" s="148">
        <v>0</v>
      </c>
      <c r="N476" s="148">
        <v>0</v>
      </c>
      <c r="O476" s="148">
        <v>0</v>
      </c>
      <c r="P476" s="148">
        <f>L476</f>
        <v>5079373.07</v>
      </c>
      <c r="Q476" s="148">
        <v>0</v>
      </c>
      <c r="R476" s="148">
        <v>0</v>
      </c>
      <c r="S476" s="146" t="s">
        <v>260</v>
      </c>
      <c r="T476" s="149"/>
      <c r="U476" s="160"/>
    </row>
    <row r="477" spans="1:22" s="4" customFormat="1" ht="9" customHeight="1">
      <c r="A477" s="152">
        <v>139</v>
      </c>
      <c r="B477" s="260" t="s">
        <v>271</v>
      </c>
      <c r="C477" s="261" t="s">
        <v>145</v>
      </c>
      <c r="D477" s="164" t="s">
        <v>144</v>
      </c>
      <c r="E477" s="262">
        <v>1957</v>
      </c>
      <c r="F477" s="263" t="s">
        <v>23</v>
      </c>
      <c r="G477" s="264">
        <v>2</v>
      </c>
      <c r="H477" s="264">
        <v>2</v>
      </c>
      <c r="I477" s="265">
        <v>750.4</v>
      </c>
      <c r="J477" s="265">
        <v>725.8</v>
      </c>
      <c r="K477" s="264">
        <v>41</v>
      </c>
      <c r="L477" s="159">
        <f>'Приложение 2'!G480</f>
        <v>2593102.36</v>
      </c>
      <c r="M477" s="148">
        <v>0</v>
      </c>
      <c r="N477" s="148">
        <v>0</v>
      </c>
      <c r="O477" s="148">
        <v>0</v>
      </c>
      <c r="P477" s="148">
        <f>L477</f>
        <v>2593102.36</v>
      </c>
      <c r="Q477" s="148">
        <v>0</v>
      </c>
      <c r="R477" s="148">
        <v>0</v>
      </c>
      <c r="S477" s="146" t="s">
        <v>260</v>
      </c>
      <c r="T477" s="149"/>
      <c r="U477" s="160"/>
    </row>
    <row r="478" spans="1:22" s="4" customFormat="1" ht="9" customHeight="1">
      <c r="A478" s="152">
        <v>140</v>
      </c>
      <c r="B478" s="201" t="s">
        <v>272</v>
      </c>
      <c r="C478" s="202" t="s">
        <v>145</v>
      </c>
      <c r="D478" s="266" t="s">
        <v>144</v>
      </c>
      <c r="E478" s="203">
        <v>1957</v>
      </c>
      <c r="F478" s="267" t="s">
        <v>23</v>
      </c>
      <c r="G478" s="204">
        <v>2</v>
      </c>
      <c r="H478" s="204">
        <v>2</v>
      </c>
      <c r="I478" s="205">
        <v>676.1</v>
      </c>
      <c r="J478" s="205">
        <v>650.70000000000005</v>
      </c>
      <c r="K478" s="204">
        <v>23</v>
      </c>
      <c r="L478" s="159">
        <f>'Приложение 2'!G481</f>
        <v>2180774.4500000002</v>
      </c>
      <c r="M478" s="148">
        <v>0</v>
      </c>
      <c r="N478" s="148">
        <v>0</v>
      </c>
      <c r="O478" s="148">
        <v>0</v>
      </c>
      <c r="P478" s="148">
        <f>L478</f>
        <v>2180774.4500000002</v>
      </c>
      <c r="Q478" s="148">
        <v>0</v>
      </c>
      <c r="R478" s="148">
        <v>0</v>
      </c>
      <c r="S478" s="146" t="s">
        <v>260</v>
      </c>
      <c r="T478" s="151"/>
      <c r="U478" s="151"/>
    </row>
    <row r="479" spans="1:22" s="4" customFormat="1" ht="22.5" customHeight="1">
      <c r="A479" s="212" t="s">
        <v>43</v>
      </c>
      <c r="B479" s="212"/>
      <c r="C479" s="146"/>
      <c r="D479" s="53"/>
      <c r="E479" s="152" t="s">
        <v>66</v>
      </c>
      <c r="F479" s="152" t="s">
        <v>66</v>
      </c>
      <c r="G479" s="152" t="s">
        <v>66</v>
      </c>
      <c r="H479" s="152" t="s">
        <v>66</v>
      </c>
      <c r="I479" s="148">
        <f t="shared" ref="I479:R479" si="87">SUM(I476:I478)</f>
        <v>4989.1000000000004</v>
      </c>
      <c r="J479" s="148">
        <f t="shared" si="87"/>
        <v>4157.3999999999996</v>
      </c>
      <c r="K479" s="206">
        <f t="shared" si="87"/>
        <v>203</v>
      </c>
      <c r="L479" s="148">
        <f>SUM(L476:L478)</f>
        <v>9853249.879999999</v>
      </c>
      <c r="M479" s="148">
        <f t="shared" si="87"/>
        <v>0</v>
      </c>
      <c r="N479" s="148">
        <f t="shared" si="87"/>
        <v>0</v>
      </c>
      <c r="O479" s="148">
        <f t="shared" si="87"/>
        <v>0</v>
      </c>
      <c r="P479" s="148">
        <f t="shared" si="87"/>
        <v>9853249.879999999</v>
      </c>
      <c r="Q479" s="148">
        <f t="shared" si="87"/>
        <v>0</v>
      </c>
      <c r="R479" s="148">
        <f t="shared" si="87"/>
        <v>0</v>
      </c>
      <c r="S479" s="148"/>
      <c r="T479" s="149"/>
      <c r="U479" s="160"/>
    </row>
    <row r="480" spans="1:22" s="4" customFormat="1" ht="9" customHeight="1">
      <c r="A480" s="150" t="s">
        <v>41</v>
      </c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49"/>
      <c r="U480" s="160"/>
    </row>
    <row r="481" spans="1:22" s="4" customFormat="1" ht="9" customHeight="1">
      <c r="A481" s="152">
        <v>141</v>
      </c>
      <c r="B481" s="215" t="s">
        <v>689</v>
      </c>
      <c r="C481" s="146" t="s">
        <v>145</v>
      </c>
      <c r="D481" s="164" t="s">
        <v>144</v>
      </c>
      <c r="E481" s="200">
        <v>1977</v>
      </c>
      <c r="F481" s="152" t="s">
        <v>23</v>
      </c>
      <c r="G481" s="200">
        <v>5</v>
      </c>
      <c r="H481" s="200">
        <v>4</v>
      </c>
      <c r="I481" s="148">
        <v>4213.87</v>
      </c>
      <c r="J481" s="148">
        <v>2678.87</v>
      </c>
      <c r="K481" s="200">
        <v>583</v>
      </c>
      <c r="L481" s="159">
        <f>'Приложение 2'!G484</f>
        <v>3830693.86</v>
      </c>
      <c r="M481" s="148">
        <v>0</v>
      </c>
      <c r="N481" s="148">
        <v>0</v>
      </c>
      <c r="O481" s="148">
        <v>0</v>
      </c>
      <c r="P481" s="148">
        <f t="shared" ref="P481:P485" si="88">L481</f>
        <v>3830693.86</v>
      </c>
      <c r="Q481" s="148">
        <v>0</v>
      </c>
      <c r="R481" s="148">
        <v>0</v>
      </c>
      <c r="S481" s="146" t="s">
        <v>260</v>
      </c>
      <c r="T481" s="149"/>
      <c r="U481" s="160"/>
    </row>
    <row r="482" spans="1:22" s="4" customFormat="1" ht="9" customHeight="1">
      <c r="A482" s="152">
        <v>142</v>
      </c>
      <c r="B482" s="215" t="s">
        <v>690</v>
      </c>
      <c r="C482" s="146" t="s">
        <v>145</v>
      </c>
      <c r="D482" s="164" t="s">
        <v>144</v>
      </c>
      <c r="E482" s="200">
        <v>1979</v>
      </c>
      <c r="F482" s="152" t="s">
        <v>23</v>
      </c>
      <c r="G482" s="200">
        <v>5</v>
      </c>
      <c r="H482" s="200">
        <v>4</v>
      </c>
      <c r="I482" s="148">
        <v>3653.4</v>
      </c>
      <c r="J482" s="148">
        <v>3379.9</v>
      </c>
      <c r="K482" s="200">
        <v>129</v>
      </c>
      <c r="L482" s="159">
        <f>'Приложение 2'!G485</f>
        <v>3750921.65</v>
      </c>
      <c r="M482" s="148">
        <v>0</v>
      </c>
      <c r="N482" s="148">
        <v>0</v>
      </c>
      <c r="O482" s="148">
        <v>0</v>
      </c>
      <c r="P482" s="148">
        <f t="shared" si="88"/>
        <v>3750921.65</v>
      </c>
      <c r="Q482" s="148">
        <v>0</v>
      </c>
      <c r="R482" s="148">
        <v>0</v>
      </c>
      <c r="S482" s="146" t="s">
        <v>260</v>
      </c>
      <c r="T482" s="149"/>
      <c r="U482" s="160"/>
    </row>
    <row r="483" spans="1:22" s="4" customFormat="1" ht="9" customHeight="1">
      <c r="A483" s="152">
        <v>143</v>
      </c>
      <c r="B483" s="215" t="s">
        <v>691</v>
      </c>
      <c r="C483" s="146" t="s">
        <v>145</v>
      </c>
      <c r="D483" s="164" t="s">
        <v>144</v>
      </c>
      <c r="E483" s="200">
        <v>1975</v>
      </c>
      <c r="F483" s="152" t="s">
        <v>23</v>
      </c>
      <c r="G483" s="200">
        <v>5</v>
      </c>
      <c r="H483" s="200">
        <v>2</v>
      </c>
      <c r="I483" s="148">
        <v>3659.43</v>
      </c>
      <c r="J483" s="148">
        <v>3233.03</v>
      </c>
      <c r="K483" s="200">
        <v>142</v>
      </c>
      <c r="L483" s="159">
        <f>'Приложение 2'!G486</f>
        <v>3899884.03</v>
      </c>
      <c r="M483" s="148">
        <v>0</v>
      </c>
      <c r="N483" s="148">
        <v>0</v>
      </c>
      <c r="O483" s="148">
        <v>0</v>
      </c>
      <c r="P483" s="148">
        <f t="shared" si="88"/>
        <v>3899884.03</v>
      </c>
      <c r="Q483" s="148">
        <v>0</v>
      </c>
      <c r="R483" s="148">
        <v>0</v>
      </c>
      <c r="S483" s="146" t="s">
        <v>260</v>
      </c>
      <c r="T483" s="149"/>
      <c r="U483" s="160"/>
    </row>
    <row r="484" spans="1:22" s="4" customFormat="1" ht="9" customHeight="1">
      <c r="A484" s="152">
        <v>144</v>
      </c>
      <c r="B484" s="215" t="s">
        <v>692</v>
      </c>
      <c r="C484" s="146" t="s">
        <v>145</v>
      </c>
      <c r="D484" s="164" t="s">
        <v>144</v>
      </c>
      <c r="E484" s="200">
        <v>1984</v>
      </c>
      <c r="F484" s="152" t="s">
        <v>23</v>
      </c>
      <c r="G484" s="200">
        <v>5</v>
      </c>
      <c r="H484" s="200">
        <v>6</v>
      </c>
      <c r="I484" s="148">
        <v>4822.1499999999996</v>
      </c>
      <c r="J484" s="148">
        <v>4336.05</v>
      </c>
      <c r="K484" s="200">
        <v>163</v>
      </c>
      <c r="L484" s="159">
        <f>'Приложение 2'!G487</f>
        <v>4566551.75</v>
      </c>
      <c r="M484" s="148">
        <v>0</v>
      </c>
      <c r="N484" s="148">
        <v>0</v>
      </c>
      <c r="O484" s="148">
        <v>0</v>
      </c>
      <c r="P484" s="148">
        <f t="shared" si="88"/>
        <v>4566551.75</v>
      </c>
      <c r="Q484" s="148">
        <v>0</v>
      </c>
      <c r="R484" s="148">
        <v>0</v>
      </c>
      <c r="S484" s="146" t="s">
        <v>260</v>
      </c>
      <c r="T484" s="149"/>
      <c r="U484" s="160"/>
    </row>
    <row r="485" spans="1:22" s="4" customFormat="1" ht="9" customHeight="1">
      <c r="A485" s="152">
        <v>145</v>
      </c>
      <c r="B485" s="215" t="s">
        <v>679</v>
      </c>
      <c r="C485" s="146" t="s">
        <v>145</v>
      </c>
      <c r="D485" s="164" t="s">
        <v>144</v>
      </c>
      <c r="E485" s="200">
        <v>1981</v>
      </c>
      <c r="F485" s="152" t="s">
        <v>23</v>
      </c>
      <c r="G485" s="200">
        <v>5</v>
      </c>
      <c r="H485" s="200">
        <v>8</v>
      </c>
      <c r="I485" s="148">
        <v>6210.6</v>
      </c>
      <c r="J485" s="148">
        <v>5575.1</v>
      </c>
      <c r="K485" s="200">
        <v>365</v>
      </c>
      <c r="L485" s="159">
        <f>'Приложение 2'!G488</f>
        <v>6512016.75</v>
      </c>
      <c r="M485" s="148">
        <v>0</v>
      </c>
      <c r="N485" s="148">
        <v>0</v>
      </c>
      <c r="O485" s="148">
        <v>0</v>
      </c>
      <c r="P485" s="148">
        <f t="shared" si="88"/>
        <v>6512016.75</v>
      </c>
      <c r="Q485" s="148">
        <v>0</v>
      </c>
      <c r="R485" s="148">
        <v>0</v>
      </c>
      <c r="S485" s="146" t="s">
        <v>260</v>
      </c>
      <c r="T485" s="149"/>
      <c r="U485" s="160"/>
    </row>
    <row r="486" spans="1:22" s="4" customFormat="1" ht="24.75" customHeight="1">
      <c r="A486" s="173" t="s">
        <v>40</v>
      </c>
      <c r="B486" s="173"/>
      <c r="C486" s="146"/>
      <c r="D486" s="53"/>
      <c r="E486" s="152" t="s">
        <v>66</v>
      </c>
      <c r="F486" s="152" t="s">
        <v>66</v>
      </c>
      <c r="G486" s="152" t="s">
        <v>66</v>
      </c>
      <c r="H486" s="152" t="s">
        <v>66</v>
      </c>
      <c r="I486" s="148">
        <f t="shared" ref="I486:R486" si="89">SUM(I481:I485)</f>
        <v>22559.45</v>
      </c>
      <c r="J486" s="148">
        <f t="shared" si="89"/>
        <v>19202.950000000004</v>
      </c>
      <c r="K486" s="206">
        <f t="shared" si="89"/>
        <v>1382</v>
      </c>
      <c r="L486" s="148">
        <f t="shared" si="89"/>
        <v>22560068.039999999</v>
      </c>
      <c r="M486" s="148">
        <f t="shared" si="89"/>
        <v>0</v>
      </c>
      <c r="N486" s="148">
        <f t="shared" si="89"/>
        <v>0</v>
      </c>
      <c r="O486" s="148">
        <f t="shared" si="89"/>
        <v>0</v>
      </c>
      <c r="P486" s="148">
        <f t="shared" si="89"/>
        <v>22560068.039999999</v>
      </c>
      <c r="Q486" s="148">
        <f t="shared" si="89"/>
        <v>0</v>
      </c>
      <c r="R486" s="148">
        <f t="shared" si="89"/>
        <v>0</v>
      </c>
      <c r="S486" s="148"/>
      <c r="T486" s="149"/>
      <c r="U486" s="160"/>
      <c r="V486" s="14"/>
    </row>
    <row r="487" spans="1:22" s="4" customFormat="1" ht="9" customHeight="1">
      <c r="A487" s="150" t="s">
        <v>44</v>
      </c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49"/>
      <c r="U487" s="160"/>
      <c r="V487" s="14"/>
    </row>
    <row r="488" spans="1:22" s="4" customFormat="1" ht="9" customHeight="1">
      <c r="A488" s="152">
        <v>146</v>
      </c>
      <c r="B488" s="53" t="s">
        <v>698</v>
      </c>
      <c r="C488" s="146" t="s">
        <v>145</v>
      </c>
      <c r="D488" s="164" t="s">
        <v>144</v>
      </c>
      <c r="E488" s="200">
        <v>1967</v>
      </c>
      <c r="F488" s="152" t="s">
        <v>23</v>
      </c>
      <c r="G488" s="200">
        <v>2</v>
      </c>
      <c r="H488" s="200">
        <v>2</v>
      </c>
      <c r="I488" s="148">
        <v>694.2</v>
      </c>
      <c r="J488" s="148">
        <v>458.5</v>
      </c>
      <c r="K488" s="200">
        <v>38</v>
      </c>
      <c r="L488" s="159">
        <f>'Приложение 2'!G491</f>
        <v>2463467.4300000002</v>
      </c>
      <c r="M488" s="148">
        <v>0</v>
      </c>
      <c r="N488" s="148">
        <v>0</v>
      </c>
      <c r="O488" s="148">
        <v>0</v>
      </c>
      <c r="P488" s="148">
        <f>L488</f>
        <v>2463467.4300000002</v>
      </c>
      <c r="Q488" s="148">
        <v>0</v>
      </c>
      <c r="R488" s="148">
        <v>0</v>
      </c>
      <c r="S488" s="146" t="s">
        <v>260</v>
      </c>
      <c r="T488" s="149"/>
      <c r="U488" s="160"/>
      <c r="V488" s="14"/>
    </row>
    <row r="489" spans="1:22" s="4" customFormat="1" ht="9" customHeight="1">
      <c r="A489" s="152">
        <v>147</v>
      </c>
      <c r="B489" s="53" t="s">
        <v>701</v>
      </c>
      <c r="C489" s="146" t="s">
        <v>145</v>
      </c>
      <c r="D489" s="164" t="s">
        <v>144</v>
      </c>
      <c r="E489" s="200">
        <v>1964</v>
      </c>
      <c r="F489" s="152" t="s">
        <v>23</v>
      </c>
      <c r="G489" s="200">
        <v>2</v>
      </c>
      <c r="H489" s="200">
        <v>2</v>
      </c>
      <c r="I489" s="148">
        <v>535.9</v>
      </c>
      <c r="J489" s="148">
        <v>475.83</v>
      </c>
      <c r="K489" s="200">
        <v>22</v>
      </c>
      <c r="L489" s="159">
        <f>'Приложение 2'!G492</f>
        <v>1248695.3</v>
      </c>
      <c r="M489" s="148">
        <v>0</v>
      </c>
      <c r="N489" s="148">
        <v>0</v>
      </c>
      <c r="O489" s="148">
        <v>0</v>
      </c>
      <c r="P489" s="148">
        <f t="shared" ref="P489:P490" si="90">L489</f>
        <v>1248695.3</v>
      </c>
      <c r="Q489" s="148">
        <v>0</v>
      </c>
      <c r="R489" s="148">
        <v>0</v>
      </c>
      <c r="S489" s="146" t="s">
        <v>260</v>
      </c>
      <c r="T489" s="149"/>
      <c r="U489" s="160"/>
      <c r="V489" s="14"/>
    </row>
    <row r="490" spans="1:22" s="4" customFormat="1" ht="9" customHeight="1">
      <c r="A490" s="152">
        <v>148</v>
      </c>
      <c r="B490" s="53" t="s">
        <v>703</v>
      </c>
      <c r="C490" s="146" t="s">
        <v>145</v>
      </c>
      <c r="D490" s="164" t="s">
        <v>144</v>
      </c>
      <c r="E490" s="200">
        <v>1953</v>
      </c>
      <c r="F490" s="152" t="s">
        <v>23</v>
      </c>
      <c r="G490" s="200">
        <v>2</v>
      </c>
      <c r="H490" s="200">
        <v>2</v>
      </c>
      <c r="I490" s="148">
        <v>344.4</v>
      </c>
      <c r="J490" s="148">
        <v>320.39999999999998</v>
      </c>
      <c r="K490" s="200">
        <v>8</v>
      </c>
      <c r="L490" s="159">
        <f>'Приложение 2'!G493</f>
        <v>841213.55</v>
      </c>
      <c r="M490" s="148">
        <v>0</v>
      </c>
      <c r="N490" s="148">
        <v>0</v>
      </c>
      <c r="O490" s="148">
        <v>0</v>
      </c>
      <c r="P490" s="148">
        <f t="shared" si="90"/>
        <v>841213.55</v>
      </c>
      <c r="Q490" s="148">
        <v>0</v>
      </c>
      <c r="R490" s="148">
        <v>0</v>
      </c>
      <c r="S490" s="146" t="s">
        <v>260</v>
      </c>
      <c r="T490" s="151"/>
      <c r="U490" s="151"/>
    </row>
    <row r="491" spans="1:22" s="4" customFormat="1" ht="22.5" customHeight="1">
      <c r="A491" s="173" t="s">
        <v>84</v>
      </c>
      <c r="B491" s="173"/>
      <c r="C491" s="146"/>
      <c r="D491" s="53"/>
      <c r="E491" s="152" t="s">
        <v>66</v>
      </c>
      <c r="F491" s="152" t="s">
        <v>66</v>
      </c>
      <c r="G491" s="152" t="s">
        <v>66</v>
      </c>
      <c r="H491" s="152" t="s">
        <v>66</v>
      </c>
      <c r="I491" s="148">
        <f t="shared" ref="I491:R491" si="91">SUM(I488:I490)</f>
        <v>1574.5</v>
      </c>
      <c r="J491" s="148">
        <f t="shared" si="91"/>
        <v>1254.73</v>
      </c>
      <c r="K491" s="200">
        <f t="shared" si="91"/>
        <v>68</v>
      </c>
      <c r="L491" s="148">
        <f>SUM(L488:L490)</f>
        <v>4553376.28</v>
      </c>
      <c r="M491" s="148">
        <f t="shared" si="91"/>
        <v>0</v>
      </c>
      <c r="N491" s="148">
        <f t="shared" si="91"/>
        <v>0</v>
      </c>
      <c r="O491" s="148">
        <f t="shared" si="91"/>
        <v>0</v>
      </c>
      <c r="P491" s="148">
        <f t="shared" si="91"/>
        <v>4553376.28</v>
      </c>
      <c r="Q491" s="148">
        <f t="shared" si="91"/>
        <v>0</v>
      </c>
      <c r="R491" s="148">
        <f t="shared" si="91"/>
        <v>0</v>
      </c>
      <c r="S491" s="148"/>
      <c r="T491" s="149"/>
      <c r="U491" s="160"/>
    </row>
    <row r="492" spans="1:22" s="4" customFormat="1" ht="9" customHeight="1">
      <c r="A492" s="150" t="s">
        <v>68</v>
      </c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49"/>
      <c r="U492" s="160"/>
    </row>
    <row r="493" spans="1:22" s="4" customFormat="1" ht="9" customHeight="1">
      <c r="A493" s="152">
        <v>149</v>
      </c>
      <c r="B493" s="53" t="s">
        <v>273</v>
      </c>
      <c r="C493" s="146" t="s">
        <v>145</v>
      </c>
      <c r="D493" s="164" t="s">
        <v>144</v>
      </c>
      <c r="E493" s="200">
        <v>1984</v>
      </c>
      <c r="F493" s="152" t="s">
        <v>24</v>
      </c>
      <c r="G493" s="200">
        <v>3</v>
      </c>
      <c r="H493" s="200">
        <v>3</v>
      </c>
      <c r="I493" s="148">
        <v>1379.9</v>
      </c>
      <c r="J493" s="148">
        <v>1342.4</v>
      </c>
      <c r="K493" s="200">
        <v>64</v>
      </c>
      <c r="L493" s="159">
        <f>'Приложение 2'!G496</f>
        <v>3170199.9</v>
      </c>
      <c r="M493" s="148">
        <v>0</v>
      </c>
      <c r="N493" s="148">
        <v>0</v>
      </c>
      <c r="O493" s="148">
        <v>0</v>
      </c>
      <c r="P493" s="148">
        <f>L493</f>
        <v>3170199.9</v>
      </c>
      <c r="Q493" s="148">
        <v>0</v>
      </c>
      <c r="R493" s="148">
        <v>0</v>
      </c>
      <c r="S493" s="146" t="s">
        <v>260</v>
      </c>
      <c r="T493" s="149"/>
      <c r="U493" s="160"/>
    </row>
    <row r="494" spans="1:22" s="4" customFormat="1" ht="9" customHeight="1">
      <c r="A494" s="152">
        <v>150</v>
      </c>
      <c r="B494" s="53" t="s">
        <v>274</v>
      </c>
      <c r="C494" s="146" t="s">
        <v>145</v>
      </c>
      <c r="D494" s="164" t="s">
        <v>144</v>
      </c>
      <c r="E494" s="200">
        <v>1982</v>
      </c>
      <c r="F494" s="152" t="s">
        <v>24</v>
      </c>
      <c r="G494" s="200">
        <v>2</v>
      </c>
      <c r="H494" s="200">
        <v>2</v>
      </c>
      <c r="I494" s="148">
        <v>648.70000000000005</v>
      </c>
      <c r="J494" s="148">
        <v>607.5</v>
      </c>
      <c r="K494" s="200">
        <v>31</v>
      </c>
      <c r="L494" s="159">
        <f>'Приложение 2'!G497</f>
        <v>1639619.31</v>
      </c>
      <c r="M494" s="148">
        <v>0</v>
      </c>
      <c r="N494" s="148">
        <v>0</v>
      </c>
      <c r="O494" s="148">
        <v>0</v>
      </c>
      <c r="P494" s="148">
        <f t="shared" ref="P494:P499" si="92">L494</f>
        <v>1639619.31</v>
      </c>
      <c r="Q494" s="148">
        <v>0</v>
      </c>
      <c r="R494" s="148">
        <v>0</v>
      </c>
      <c r="S494" s="146" t="s">
        <v>260</v>
      </c>
      <c r="T494" s="149"/>
      <c r="U494" s="160"/>
    </row>
    <row r="495" spans="1:22" s="4" customFormat="1" ht="9" customHeight="1">
      <c r="A495" s="152">
        <v>151</v>
      </c>
      <c r="B495" s="53" t="s">
        <v>708</v>
      </c>
      <c r="C495" s="146" t="s">
        <v>145</v>
      </c>
      <c r="D495" s="164" t="s">
        <v>144</v>
      </c>
      <c r="E495" s="200">
        <v>1987</v>
      </c>
      <c r="F495" s="152" t="s">
        <v>24</v>
      </c>
      <c r="G495" s="200">
        <v>5</v>
      </c>
      <c r="H495" s="200">
        <v>5</v>
      </c>
      <c r="I495" s="148">
        <v>3475</v>
      </c>
      <c r="J495" s="148">
        <v>3404.3</v>
      </c>
      <c r="K495" s="200">
        <v>38</v>
      </c>
      <c r="L495" s="159">
        <f>'Приложение 2'!G498</f>
        <v>3907210.05</v>
      </c>
      <c r="M495" s="148">
        <v>0</v>
      </c>
      <c r="N495" s="148">
        <v>0</v>
      </c>
      <c r="O495" s="148">
        <v>0</v>
      </c>
      <c r="P495" s="148">
        <f>L495</f>
        <v>3907210.05</v>
      </c>
      <c r="Q495" s="148">
        <v>0</v>
      </c>
      <c r="R495" s="148">
        <v>0</v>
      </c>
      <c r="S495" s="146" t="s">
        <v>260</v>
      </c>
      <c r="T495" s="149"/>
      <c r="U495" s="160"/>
    </row>
    <row r="496" spans="1:22" s="4" customFormat="1" ht="9" customHeight="1">
      <c r="A496" s="152">
        <v>152</v>
      </c>
      <c r="B496" s="53" t="s">
        <v>714</v>
      </c>
      <c r="C496" s="146" t="s">
        <v>145</v>
      </c>
      <c r="D496" s="164" t="s">
        <v>144</v>
      </c>
      <c r="E496" s="200">
        <v>1978</v>
      </c>
      <c r="F496" s="152" t="s">
        <v>23</v>
      </c>
      <c r="G496" s="200">
        <v>3</v>
      </c>
      <c r="H496" s="200">
        <v>3</v>
      </c>
      <c r="I496" s="148">
        <v>1693.8</v>
      </c>
      <c r="J496" s="148">
        <v>1528.8</v>
      </c>
      <c r="K496" s="200">
        <v>71</v>
      </c>
      <c r="L496" s="159">
        <f>'Приложение 2'!G499</f>
        <v>3876932.36</v>
      </c>
      <c r="M496" s="148">
        <v>0</v>
      </c>
      <c r="N496" s="148">
        <v>0</v>
      </c>
      <c r="O496" s="148">
        <v>0</v>
      </c>
      <c r="P496" s="148">
        <f>L496</f>
        <v>3876932.36</v>
      </c>
      <c r="Q496" s="148">
        <v>0</v>
      </c>
      <c r="R496" s="148">
        <v>0</v>
      </c>
      <c r="S496" s="146" t="s">
        <v>260</v>
      </c>
      <c r="T496" s="149"/>
      <c r="U496" s="160"/>
    </row>
    <row r="497" spans="1:21" s="4" customFormat="1" ht="9" customHeight="1">
      <c r="A497" s="152">
        <v>153</v>
      </c>
      <c r="B497" s="53" t="s">
        <v>715</v>
      </c>
      <c r="C497" s="146" t="s">
        <v>145</v>
      </c>
      <c r="D497" s="164" t="s">
        <v>144</v>
      </c>
      <c r="E497" s="200">
        <v>1980</v>
      </c>
      <c r="F497" s="152" t="s">
        <v>23</v>
      </c>
      <c r="G497" s="200">
        <v>3</v>
      </c>
      <c r="H497" s="200">
        <v>3</v>
      </c>
      <c r="I497" s="148">
        <v>1729.57</v>
      </c>
      <c r="J497" s="148">
        <v>1564.57</v>
      </c>
      <c r="K497" s="200">
        <v>72</v>
      </c>
      <c r="L497" s="159">
        <f>'Приложение 2'!G500</f>
        <v>3876932.36</v>
      </c>
      <c r="M497" s="148">
        <v>0</v>
      </c>
      <c r="N497" s="148">
        <v>0</v>
      </c>
      <c r="O497" s="148">
        <v>0</v>
      </c>
      <c r="P497" s="148">
        <f>L497</f>
        <v>3876932.36</v>
      </c>
      <c r="Q497" s="148">
        <v>0</v>
      </c>
      <c r="R497" s="148">
        <v>0</v>
      </c>
      <c r="S497" s="146" t="s">
        <v>260</v>
      </c>
      <c r="T497" s="149"/>
      <c r="U497" s="160"/>
    </row>
    <row r="498" spans="1:21" s="4" customFormat="1" ht="9" customHeight="1">
      <c r="A498" s="152">
        <v>154</v>
      </c>
      <c r="B498" s="53" t="s">
        <v>278</v>
      </c>
      <c r="C498" s="146" t="s">
        <v>145</v>
      </c>
      <c r="D498" s="164" t="s">
        <v>144</v>
      </c>
      <c r="E498" s="200">
        <v>1981</v>
      </c>
      <c r="F498" s="152" t="s">
        <v>23</v>
      </c>
      <c r="G498" s="200">
        <v>4</v>
      </c>
      <c r="H498" s="200">
        <v>3</v>
      </c>
      <c r="I498" s="148">
        <v>1727.1</v>
      </c>
      <c r="J498" s="148">
        <v>1727.1</v>
      </c>
      <c r="K498" s="200">
        <v>19</v>
      </c>
      <c r="L498" s="159">
        <f>'Приложение 2'!G501</f>
        <v>2956292.8</v>
      </c>
      <c r="M498" s="148">
        <v>0</v>
      </c>
      <c r="N498" s="148">
        <v>0</v>
      </c>
      <c r="O498" s="148">
        <v>0</v>
      </c>
      <c r="P498" s="148">
        <f t="shared" si="92"/>
        <v>2956292.8</v>
      </c>
      <c r="Q498" s="148">
        <v>0</v>
      </c>
      <c r="R498" s="148">
        <v>0</v>
      </c>
      <c r="S498" s="146" t="s">
        <v>260</v>
      </c>
      <c r="T498" s="149"/>
      <c r="U498" s="160"/>
    </row>
    <row r="499" spans="1:21" s="4" customFormat="1" ht="9" customHeight="1">
      <c r="A499" s="152">
        <v>155</v>
      </c>
      <c r="B499" s="53" t="s">
        <v>279</v>
      </c>
      <c r="C499" s="146" t="s">
        <v>145</v>
      </c>
      <c r="D499" s="164" t="s">
        <v>144</v>
      </c>
      <c r="E499" s="200">
        <v>1994</v>
      </c>
      <c r="F499" s="152" t="s">
        <v>23</v>
      </c>
      <c r="G499" s="200">
        <v>5</v>
      </c>
      <c r="H499" s="200">
        <v>11</v>
      </c>
      <c r="I499" s="148">
        <v>8709.86</v>
      </c>
      <c r="J499" s="148">
        <v>7729.86</v>
      </c>
      <c r="K499" s="200">
        <v>10</v>
      </c>
      <c r="L499" s="159">
        <f>'Приложение 2'!G502</f>
        <v>8140020.9400000004</v>
      </c>
      <c r="M499" s="148">
        <v>0</v>
      </c>
      <c r="N499" s="148">
        <v>0</v>
      </c>
      <c r="O499" s="148">
        <v>0</v>
      </c>
      <c r="P499" s="148">
        <f t="shared" si="92"/>
        <v>8140020.9400000004</v>
      </c>
      <c r="Q499" s="148">
        <v>0</v>
      </c>
      <c r="R499" s="148">
        <v>0</v>
      </c>
      <c r="S499" s="146" t="s">
        <v>260</v>
      </c>
      <c r="T499" s="149"/>
      <c r="U499" s="160"/>
    </row>
    <row r="500" spans="1:21" s="4" customFormat="1" ht="9" customHeight="1">
      <c r="A500" s="152">
        <v>156</v>
      </c>
      <c r="B500" s="53" t="s">
        <v>282</v>
      </c>
      <c r="C500" s="146" t="s">
        <v>145</v>
      </c>
      <c r="D500" s="164" t="s">
        <v>144</v>
      </c>
      <c r="E500" s="200">
        <v>1988</v>
      </c>
      <c r="F500" s="152" t="s">
        <v>24</v>
      </c>
      <c r="G500" s="200">
        <v>3</v>
      </c>
      <c r="H500" s="200">
        <v>3</v>
      </c>
      <c r="I500" s="148">
        <v>1396.09</v>
      </c>
      <c r="J500" s="148">
        <v>1287.99</v>
      </c>
      <c r="K500" s="200">
        <v>58</v>
      </c>
      <c r="L500" s="159">
        <f>'Приложение 2'!G503</f>
        <v>2250715.79</v>
      </c>
      <c r="M500" s="148">
        <v>0</v>
      </c>
      <c r="N500" s="148">
        <v>0</v>
      </c>
      <c r="O500" s="148">
        <v>0</v>
      </c>
      <c r="P500" s="148">
        <f>L500</f>
        <v>2250715.79</v>
      </c>
      <c r="Q500" s="148">
        <v>0</v>
      </c>
      <c r="R500" s="148">
        <v>0</v>
      </c>
      <c r="S500" s="146" t="s">
        <v>260</v>
      </c>
      <c r="T500" s="197"/>
      <c r="U500" s="160"/>
    </row>
    <row r="501" spans="1:21" s="4" customFormat="1" ht="9" customHeight="1">
      <c r="A501" s="152">
        <v>157</v>
      </c>
      <c r="B501" s="53" t="s">
        <v>283</v>
      </c>
      <c r="C501" s="146" t="s">
        <v>145</v>
      </c>
      <c r="D501" s="164" t="s">
        <v>144</v>
      </c>
      <c r="E501" s="200">
        <v>1980</v>
      </c>
      <c r="F501" s="152" t="s">
        <v>23</v>
      </c>
      <c r="G501" s="200">
        <v>2</v>
      </c>
      <c r="H501" s="200">
        <v>1</v>
      </c>
      <c r="I501" s="148">
        <v>550.9</v>
      </c>
      <c r="J501" s="148">
        <v>383.5</v>
      </c>
      <c r="K501" s="200">
        <v>27</v>
      </c>
      <c r="L501" s="159">
        <f>'Приложение 2'!G504</f>
        <v>5933556.54</v>
      </c>
      <c r="M501" s="148">
        <v>0</v>
      </c>
      <c r="N501" s="148">
        <v>0</v>
      </c>
      <c r="O501" s="148">
        <v>0</v>
      </c>
      <c r="P501" s="148">
        <f>L501</f>
        <v>5933556.54</v>
      </c>
      <c r="Q501" s="148">
        <v>0</v>
      </c>
      <c r="R501" s="148">
        <v>0</v>
      </c>
      <c r="S501" s="146" t="s">
        <v>260</v>
      </c>
      <c r="T501" s="207"/>
      <c r="U501" s="207"/>
    </row>
    <row r="502" spans="1:21" s="4" customFormat="1" ht="23.25" customHeight="1">
      <c r="A502" s="173" t="s">
        <v>45</v>
      </c>
      <c r="B502" s="173"/>
      <c r="C502" s="146"/>
      <c r="D502" s="53"/>
      <c r="E502" s="6" t="s">
        <v>66</v>
      </c>
      <c r="F502" s="6" t="s">
        <v>66</v>
      </c>
      <c r="G502" s="6" t="s">
        <v>66</v>
      </c>
      <c r="H502" s="6" t="s">
        <v>66</v>
      </c>
      <c r="I502" s="147">
        <f>SUM(I493:I501)</f>
        <v>21310.920000000002</v>
      </c>
      <c r="J502" s="147">
        <f t="shared" ref="J502:R502" si="93">SUM(J493:J501)</f>
        <v>19576.020000000004</v>
      </c>
      <c r="K502" s="200">
        <f t="shared" si="93"/>
        <v>390</v>
      </c>
      <c r="L502" s="147">
        <f>SUM(L493:L501)</f>
        <v>35751480.049999997</v>
      </c>
      <c r="M502" s="147">
        <f t="shared" si="93"/>
        <v>0</v>
      </c>
      <c r="N502" s="147">
        <f>SUM(N493:N501)</f>
        <v>0</v>
      </c>
      <c r="O502" s="147">
        <f t="shared" si="93"/>
        <v>0</v>
      </c>
      <c r="P502" s="147">
        <f t="shared" si="93"/>
        <v>35751480.049999997</v>
      </c>
      <c r="Q502" s="147">
        <f t="shared" si="93"/>
        <v>0</v>
      </c>
      <c r="R502" s="147">
        <f t="shared" si="93"/>
        <v>0</v>
      </c>
      <c r="S502" s="148"/>
      <c r="T502" s="149"/>
      <c r="U502" s="160"/>
    </row>
    <row r="503" spans="1:21" s="4" customFormat="1" ht="9" customHeight="1">
      <c r="A503" s="208" t="s">
        <v>86</v>
      </c>
      <c r="B503" s="208"/>
      <c r="C503" s="208"/>
      <c r="D503" s="208"/>
      <c r="E503" s="208"/>
      <c r="F503" s="208"/>
      <c r="G503" s="208"/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149"/>
      <c r="U503" s="160"/>
    </row>
    <row r="504" spans="1:21" s="4" customFormat="1" ht="9" customHeight="1">
      <c r="A504" s="209">
        <v>158</v>
      </c>
      <c r="B504" s="53" t="s">
        <v>719</v>
      </c>
      <c r="C504" s="146" t="s">
        <v>145</v>
      </c>
      <c r="D504" s="164" t="s">
        <v>144</v>
      </c>
      <c r="E504" s="200">
        <v>1983</v>
      </c>
      <c r="F504" s="152" t="s">
        <v>23</v>
      </c>
      <c r="G504" s="200">
        <v>2</v>
      </c>
      <c r="H504" s="200">
        <v>3</v>
      </c>
      <c r="I504" s="148">
        <v>940.2</v>
      </c>
      <c r="J504" s="148">
        <v>852.8</v>
      </c>
      <c r="K504" s="216">
        <v>36</v>
      </c>
      <c r="L504" s="159">
        <f>'Приложение 2'!G507</f>
        <v>2524044.5099999998</v>
      </c>
      <c r="M504" s="148">
        <v>0</v>
      </c>
      <c r="N504" s="148">
        <v>0</v>
      </c>
      <c r="O504" s="148">
        <v>0</v>
      </c>
      <c r="P504" s="148">
        <f t="shared" ref="P504:P505" si="94">L504</f>
        <v>2524044.5099999998</v>
      </c>
      <c r="Q504" s="148">
        <v>0</v>
      </c>
      <c r="R504" s="148">
        <v>0</v>
      </c>
      <c r="S504" s="146" t="s">
        <v>260</v>
      </c>
      <c r="T504" s="149"/>
      <c r="U504" s="210"/>
    </row>
    <row r="505" spans="1:21" s="4" customFormat="1" ht="9" customHeight="1">
      <c r="A505" s="209">
        <v>159</v>
      </c>
      <c r="B505" s="53" t="s">
        <v>720</v>
      </c>
      <c r="C505" s="146" t="s">
        <v>145</v>
      </c>
      <c r="D505" s="164" t="s">
        <v>144</v>
      </c>
      <c r="E505" s="200">
        <v>1984</v>
      </c>
      <c r="F505" s="152" t="s">
        <v>23</v>
      </c>
      <c r="G505" s="200">
        <v>2</v>
      </c>
      <c r="H505" s="200">
        <v>3</v>
      </c>
      <c r="I505" s="148">
        <v>1034.3</v>
      </c>
      <c r="J505" s="148">
        <v>878.4</v>
      </c>
      <c r="K505" s="216">
        <v>31</v>
      </c>
      <c r="L505" s="159">
        <f>'Приложение 2'!G508</f>
        <v>2532929.14</v>
      </c>
      <c r="M505" s="148">
        <v>0</v>
      </c>
      <c r="N505" s="148">
        <v>0</v>
      </c>
      <c r="O505" s="148">
        <v>0</v>
      </c>
      <c r="P505" s="148">
        <f t="shared" si="94"/>
        <v>2532929.14</v>
      </c>
      <c r="Q505" s="148">
        <v>0</v>
      </c>
      <c r="R505" s="148">
        <v>0</v>
      </c>
      <c r="S505" s="146" t="s">
        <v>260</v>
      </c>
      <c r="T505" s="207"/>
      <c r="U505" s="207"/>
    </row>
    <row r="506" spans="1:21" s="4" customFormat="1" ht="23.25" customHeight="1">
      <c r="A506" s="212" t="s">
        <v>87</v>
      </c>
      <c r="B506" s="212"/>
      <c r="C506" s="213"/>
      <c r="D506" s="214"/>
      <c r="E506" s="209" t="s">
        <v>66</v>
      </c>
      <c r="F506" s="209" t="s">
        <v>66</v>
      </c>
      <c r="G506" s="209" t="s">
        <v>66</v>
      </c>
      <c r="H506" s="209" t="s">
        <v>66</v>
      </c>
      <c r="I506" s="217">
        <f>SUM(I504:I505)</f>
        <v>1974.5</v>
      </c>
      <c r="J506" s="217">
        <f t="shared" ref="J506:R506" si="95">SUM(J504:J505)</f>
        <v>1731.1999999999998</v>
      </c>
      <c r="K506" s="216">
        <f t="shared" si="95"/>
        <v>67</v>
      </c>
      <c r="L506" s="217">
        <f>SUM(L504:L505)</f>
        <v>5056973.6500000004</v>
      </c>
      <c r="M506" s="217">
        <f t="shared" si="95"/>
        <v>0</v>
      </c>
      <c r="N506" s="217">
        <f t="shared" si="95"/>
        <v>0</v>
      </c>
      <c r="O506" s="217">
        <f t="shared" si="95"/>
        <v>0</v>
      </c>
      <c r="P506" s="217">
        <f t="shared" si="95"/>
        <v>5056973.6500000004</v>
      </c>
      <c r="Q506" s="217">
        <f t="shared" si="95"/>
        <v>0</v>
      </c>
      <c r="R506" s="217">
        <f t="shared" si="95"/>
        <v>0</v>
      </c>
      <c r="S506" s="148"/>
      <c r="T506" s="149"/>
      <c r="U506" s="160"/>
    </row>
    <row r="507" spans="1:21" s="4" customFormat="1" ht="9" customHeight="1">
      <c r="A507" s="150" t="s">
        <v>85</v>
      </c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49"/>
      <c r="U507" s="160"/>
    </row>
    <row r="508" spans="1:21" s="4" customFormat="1" ht="9" customHeight="1">
      <c r="A508" s="152">
        <v>160</v>
      </c>
      <c r="B508" s="53" t="s">
        <v>724</v>
      </c>
      <c r="C508" s="146" t="s">
        <v>145</v>
      </c>
      <c r="D508" s="164" t="s">
        <v>144</v>
      </c>
      <c r="E508" s="200">
        <v>1968</v>
      </c>
      <c r="F508" s="152" t="s">
        <v>23</v>
      </c>
      <c r="G508" s="200">
        <v>3</v>
      </c>
      <c r="H508" s="200">
        <v>3</v>
      </c>
      <c r="I508" s="148">
        <v>1668.49</v>
      </c>
      <c r="J508" s="148">
        <v>1536.34</v>
      </c>
      <c r="K508" s="200">
        <v>65</v>
      </c>
      <c r="L508" s="159">
        <f>'Приложение 2'!G511</f>
        <v>183685.49</v>
      </c>
      <c r="M508" s="148">
        <v>0</v>
      </c>
      <c r="N508" s="148">
        <v>0</v>
      </c>
      <c r="O508" s="148">
        <v>0</v>
      </c>
      <c r="P508" s="148">
        <f t="shared" ref="P508:P513" si="96">L508</f>
        <v>183685.49</v>
      </c>
      <c r="Q508" s="148">
        <v>0</v>
      </c>
      <c r="R508" s="148">
        <v>0</v>
      </c>
      <c r="S508" s="146" t="s">
        <v>260</v>
      </c>
      <c r="T508" s="149"/>
      <c r="U508" s="160"/>
    </row>
    <row r="509" spans="1:21" s="4" customFormat="1" ht="9" customHeight="1">
      <c r="A509" s="152">
        <v>161</v>
      </c>
      <c r="B509" s="53" t="s">
        <v>725</v>
      </c>
      <c r="C509" s="146" t="s">
        <v>145</v>
      </c>
      <c r="D509" s="164" t="s">
        <v>144</v>
      </c>
      <c r="E509" s="200">
        <v>1969</v>
      </c>
      <c r="F509" s="152" t="s">
        <v>23</v>
      </c>
      <c r="G509" s="200">
        <v>3</v>
      </c>
      <c r="H509" s="200">
        <v>3</v>
      </c>
      <c r="I509" s="148">
        <v>1668.49</v>
      </c>
      <c r="J509" s="148">
        <v>1522.09</v>
      </c>
      <c r="K509" s="200">
        <v>62</v>
      </c>
      <c r="L509" s="159">
        <f>'Приложение 2'!G512</f>
        <v>248199.42</v>
      </c>
      <c r="M509" s="148">
        <v>0</v>
      </c>
      <c r="N509" s="148">
        <v>0</v>
      </c>
      <c r="O509" s="148">
        <v>0</v>
      </c>
      <c r="P509" s="148">
        <f t="shared" si="96"/>
        <v>248199.42</v>
      </c>
      <c r="Q509" s="148">
        <v>0</v>
      </c>
      <c r="R509" s="148">
        <v>0</v>
      </c>
      <c r="S509" s="146" t="s">
        <v>260</v>
      </c>
      <c r="T509" s="149"/>
      <c r="U509" s="160"/>
    </row>
    <row r="510" spans="1:21" s="4" customFormat="1" ht="9" customHeight="1">
      <c r="A510" s="152">
        <v>162</v>
      </c>
      <c r="B510" s="53" t="s">
        <v>726</v>
      </c>
      <c r="C510" s="146" t="s">
        <v>145</v>
      </c>
      <c r="D510" s="164" t="s">
        <v>144</v>
      </c>
      <c r="E510" s="200">
        <v>1960</v>
      </c>
      <c r="F510" s="152" t="s">
        <v>23</v>
      </c>
      <c r="G510" s="200">
        <v>2</v>
      </c>
      <c r="H510" s="200">
        <v>2</v>
      </c>
      <c r="I510" s="148">
        <v>719.28</v>
      </c>
      <c r="J510" s="148">
        <v>625.73</v>
      </c>
      <c r="K510" s="200">
        <v>39</v>
      </c>
      <c r="L510" s="159">
        <f>'Приложение 2'!G513</f>
        <v>111107.32</v>
      </c>
      <c r="M510" s="148">
        <v>0</v>
      </c>
      <c r="N510" s="148">
        <v>0</v>
      </c>
      <c r="O510" s="148">
        <v>0</v>
      </c>
      <c r="P510" s="148">
        <f t="shared" si="96"/>
        <v>111107.32</v>
      </c>
      <c r="Q510" s="148">
        <v>0</v>
      </c>
      <c r="R510" s="148">
        <v>0</v>
      </c>
      <c r="S510" s="146" t="s">
        <v>260</v>
      </c>
      <c r="T510" s="149"/>
      <c r="U510" s="160"/>
    </row>
    <row r="511" spans="1:21" s="4" customFormat="1" ht="9" customHeight="1">
      <c r="A511" s="152">
        <v>163</v>
      </c>
      <c r="B511" s="53" t="s">
        <v>727</v>
      </c>
      <c r="C511" s="146" t="s">
        <v>145</v>
      </c>
      <c r="D511" s="164" t="s">
        <v>144</v>
      </c>
      <c r="E511" s="200">
        <v>1959</v>
      </c>
      <c r="F511" s="152" t="s">
        <v>23</v>
      </c>
      <c r="G511" s="200">
        <v>2</v>
      </c>
      <c r="H511" s="200">
        <v>2</v>
      </c>
      <c r="I511" s="148">
        <v>808.3</v>
      </c>
      <c r="J511" s="148">
        <v>701.59</v>
      </c>
      <c r="K511" s="200">
        <v>30</v>
      </c>
      <c r="L511" s="159">
        <f>'Приложение 2'!G514</f>
        <v>257191.98</v>
      </c>
      <c r="M511" s="148">
        <v>0</v>
      </c>
      <c r="N511" s="148">
        <v>0</v>
      </c>
      <c r="O511" s="148">
        <v>0</v>
      </c>
      <c r="P511" s="148">
        <f t="shared" si="96"/>
        <v>257191.98</v>
      </c>
      <c r="Q511" s="148">
        <v>0</v>
      </c>
      <c r="R511" s="148">
        <v>0</v>
      </c>
      <c r="S511" s="146" t="s">
        <v>260</v>
      </c>
      <c r="T511" s="149"/>
      <c r="U511" s="160"/>
    </row>
    <row r="512" spans="1:21" s="4" customFormat="1" ht="9" customHeight="1">
      <c r="A512" s="152">
        <v>164</v>
      </c>
      <c r="B512" s="53" t="s">
        <v>728</v>
      </c>
      <c r="C512" s="146" t="s">
        <v>145</v>
      </c>
      <c r="D512" s="164" t="s">
        <v>144</v>
      </c>
      <c r="E512" s="200">
        <v>1961</v>
      </c>
      <c r="F512" s="152" t="s">
        <v>23</v>
      </c>
      <c r="G512" s="200">
        <v>2</v>
      </c>
      <c r="H512" s="200">
        <v>3</v>
      </c>
      <c r="I512" s="148">
        <v>1112.33</v>
      </c>
      <c r="J512" s="148">
        <v>1004.07</v>
      </c>
      <c r="K512" s="200">
        <v>43</v>
      </c>
      <c r="L512" s="159">
        <f>'Приложение 2'!G515</f>
        <v>202502.06</v>
      </c>
      <c r="M512" s="148">
        <v>0</v>
      </c>
      <c r="N512" s="148">
        <v>0</v>
      </c>
      <c r="O512" s="148">
        <v>0</v>
      </c>
      <c r="P512" s="148">
        <f t="shared" si="96"/>
        <v>202502.06</v>
      </c>
      <c r="Q512" s="148">
        <v>0</v>
      </c>
      <c r="R512" s="148">
        <v>0</v>
      </c>
      <c r="S512" s="146" t="s">
        <v>260</v>
      </c>
      <c r="T512" s="149"/>
      <c r="U512" s="160"/>
    </row>
    <row r="513" spans="1:21" s="4" customFormat="1" ht="9" customHeight="1">
      <c r="A513" s="152">
        <v>165</v>
      </c>
      <c r="B513" s="53" t="s">
        <v>729</v>
      </c>
      <c r="C513" s="146" t="s">
        <v>145</v>
      </c>
      <c r="D513" s="164" t="s">
        <v>144</v>
      </c>
      <c r="E513" s="200">
        <v>1962</v>
      </c>
      <c r="F513" s="152" t="s">
        <v>23</v>
      </c>
      <c r="G513" s="200">
        <v>2</v>
      </c>
      <c r="H513" s="200">
        <v>3</v>
      </c>
      <c r="I513" s="148">
        <v>1112.33</v>
      </c>
      <c r="J513" s="148">
        <v>1012.21</v>
      </c>
      <c r="K513" s="200">
        <v>43</v>
      </c>
      <c r="L513" s="159">
        <f>'Приложение 2'!G516</f>
        <v>111107.32</v>
      </c>
      <c r="M513" s="148">
        <v>0</v>
      </c>
      <c r="N513" s="148">
        <v>0</v>
      </c>
      <c r="O513" s="148">
        <v>0</v>
      </c>
      <c r="P513" s="148">
        <f t="shared" si="96"/>
        <v>111107.32</v>
      </c>
      <c r="Q513" s="148">
        <v>0</v>
      </c>
      <c r="R513" s="148">
        <v>0</v>
      </c>
      <c r="S513" s="146" t="s">
        <v>260</v>
      </c>
      <c r="T513" s="207"/>
      <c r="U513" s="207"/>
    </row>
    <row r="514" spans="1:21" s="4" customFormat="1" ht="27.75" customHeight="1">
      <c r="A514" s="173" t="s">
        <v>723</v>
      </c>
      <c r="B514" s="173"/>
      <c r="C514" s="146"/>
      <c r="D514" s="152"/>
      <c r="E514" s="152" t="s">
        <v>66</v>
      </c>
      <c r="F514" s="152" t="s">
        <v>66</v>
      </c>
      <c r="G514" s="152" t="s">
        <v>66</v>
      </c>
      <c r="H514" s="152" t="s">
        <v>66</v>
      </c>
      <c r="I514" s="148">
        <f t="shared" ref="I514:R514" si="97">SUM(I508:I513)</f>
        <v>7089.22</v>
      </c>
      <c r="J514" s="148">
        <f t="shared" si="97"/>
        <v>6402.03</v>
      </c>
      <c r="K514" s="206">
        <f t="shared" si="97"/>
        <v>282</v>
      </c>
      <c r="L514" s="148">
        <f>SUM(L508:L513)</f>
        <v>1113793.5900000001</v>
      </c>
      <c r="M514" s="148">
        <f t="shared" si="97"/>
        <v>0</v>
      </c>
      <c r="N514" s="148">
        <f t="shared" si="97"/>
        <v>0</v>
      </c>
      <c r="O514" s="148">
        <f t="shared" si="97"/>
        <v>0</v>
      </c>
      <c r="P514" s="148">
        <f t="shared" si="97"/>
        <v>1113793.5900000001</v>
      </c>
      <c r="Q514" s="148">
        <f t="shared" si="97"/>
        <v>0</v>
      </c>
      <c r="R514" s="148">
        <f t="shared" si="97"/>
        <v>0</v>
      </c>
      <c r="S514" s="148"/>
      <c r="T514" s="149"/>
      <c r="U514" s="160"/>
    </row>
    <row r="515" spans="1:21" s="4" customFormat="1" ht="9" customHeight="1">
      <c r="A515" s="208" t="s">
        <v>80</v>
      </c>
      <c r="B515" s="208"/>
      <c r="C515" s="208"/>
      <c r="D515" s="208"/>
      <c r="E515" s="208"/>
      <c r="F515" s="208"/>
      <c r="G515" s="208"/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149"/>
      <c r="U515" s="210"/>
    </row>
    <row r="516" spans="1:21" s="4" customFormat="1" ht="9" customHeight="1">
      <c r="A516" s="209">
        <v>166</v>
      </c>
      <c r="B516" s="53" t="s">
        <v>739</v>
      </c>
      <c r="C516" s="146" t="s">
        <v>145</v>
      </c>
      <c r="D516" s="164" t="s">
        <v>144</v>
      </c>
      <c r="E516" s="200">
        <v>1971</v>
      </c>
      <c r="F516" s="152" t="s">
        <v>23</v>
      </c>
      <c r="G516" s="200">
        <v>2</v>
      </c>
      <c r="H516" s="200">
        <v>3</v>
      </c>
      <c r="I516" s="148">
        <v>985.6</v>
      </c>
      <c r="J516" s="148">
        <v>896.8</v>
      </c>
      <c r="K516" s="200">
        <v>36</v>
      </c>
      <c r="L516" s="159">
        <f>'Приложение 2'!G519</f>
        <v>3957701.78</v>
      </c>
      <c r="M516" s="148">
        <v>0</v>
      </c>
      <c r="N516" s="148">
        <v>0</v>
      </c>
      <c r="O516" s="148">
        <v>0</v>
      </c>
      <c r="P516" s="148">
        <f t="shared" ref="P516" si="98">L516</f>
        <v>3957701.78</v>
      </c>
      <c r="Q516" s="148">
        <v>0</v>
      </c>
      <c r="R516" s="148">
        <v>0</v>
      </c>
      <c r="S516" s="146" t="s">
        <v>260</v>
      </c>
      <c r="T516" s="151"/>
      <c r="U516" s="151"/>
    </row>
    <row r="517" spans="1:21" s="4" customFormat="1" ht="24.75" customHeight="1">
      <c r="A517" s="173" t="s">
        <v>81</v>
      </c>
      <c r="B517" s="173"/>
      <c r="C517" s="146"/>
      <c r="D517" s="53"/>
      <c r="E517" s="209" t="s">
        <v>66</v>
      </c>
      <c r="F517" s="209" t="s">
        <v>66</v>
      </c>
      <c r="G517" s="209" t="s">
        <v>66</v>
      </c>
      <c r="H517" s="209" t="s">
        <v>66</v>
      </c>
      <c r="I517" s="217">
        <f t="shared" ref="I517:R517" si="99">SUM(I516:I516)</f>
        <v>985.6</v>
      </c>
      <c r="J517" s="217">
        <f t="shared" si="99"/>
        <v>896.8</v>
      </c>
      <c r="K517" s="218">
        <f t="shared" si="99"/>
        <v>36</v>
      </c>
      <c r="L517" s="217">
        <f>SUM(L516:L516)</f>
        <v>3957701.78</v>
      </c>
      <c r="M517" s="217">
        <f t="shared" si="99"/>
        <v>0</v>
      </c>
      <c r="N517" s="217">
        <f t="shared" si="99"/>
        <v>0</v>
      </c>
      <c r="O517" s="217">
        <f t="shared" si="99"/>
        <v>0</v>
      </c>
      <c r="P517" s="217">
        <f t="shared" si="99"/>
        <v>3957701.78</v>
      </c>
      <c r="Q517" s="217">
        <f t="shared" si="99"/>
        <v>0</v>
      </c>
      <c r="R517" s="217">
        <f t="shared" si="99"/>
        <v>0</v>
      </c>
      <c r="S517" s="148"/>
      <c r="T517" s="151"/>
      <c r="U517" s="151"/>
    </row>
    <row r="518" spans="1:21" s="4" customFormat="1" ht="9" customHeight="1">
      <c r="A518" s="150" t="s">
        <v>54</v>
      </c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1"/>
      <c r="U518" s="151"/>
    </row>
    <row r="519" spans="1:21" s="4" customFormat="1" ht="9" customHeight="1">
      <c r="A519" s="152">
        <v>167</v>
      </c>
      <c r="B519" s="53" t="s">
        <v>761</v>
      </c>
      <c r="C519" s="146" t="s">
        <v>145</v>
      </c>
      <c r="D519" s="164" t="s">
        <v>144</v>
      </c>
      <c r="E519" s="200">
        <v>1967</v>
      </c>
      <c r="F519" s="152" t="s">
        <v>23</v>
      </c>
      <c r="G519" s="200">
        <v>2</v>
      </c>
      <c r="H519" s="200">
        <v>2</v>
      </c>
      <c r="I519" s="148">
        <v>753.7</v>
      </c>
      <c r="J519" s="148">
        <v>454.6</v>
      </c>
      <c r="K519" s="200">
        <v>53</v>
      </c>
      <c r="L519" s="159">
        <f>'Приложение 2'!G522</f>
        <v>2598392.75</v>
      </c>
      <c r="M519" s="148">
        <v>0</v>
      </c>
      <c r="N519" s="148">
        <v>0</v>
      </c>
      <c r="O519" s="148">
        <v>0</v>
      </c>
      <c r="P519" s="148">
        <f t="shared" ref="P519:P522" si="100">L519</f>
        <v>2598392.75</v>
      </c>
      <c r="Q519" s="148">
        <v>0</v>
      </c>
      <c r="R519" s="148">
        <v>0</v>
      </c>
      <c r="S519" s="146" t="s">
        <v>260</v>
      </c>
      <c r="T519" s="151"/>
      <c r="U519" s="151"/>
    </row>
    <row r="520" spans="1:21" s="4" customFormat="1" ht="9" customHeight="1">
      <c r="A520" s="152">
        <v>168</v>
      </c>
      <c r="B520" s="53" t="s">
        <v>762</v>
      </c>
      <c r="C520" s="146" t="s">
        <v>145</v>
      </c>
      <c r="D520" s="164" t="s">
        <v>144</v>
      </c>
      <c r="E520" s="200">
        <v>1970</v>
      </c>
      <c r="F520" s="152" t="s">
        <v>23</v>
      </c>
      <c r="G520" s="200">
        <v>2</v>
      </c>
      <c r="H520" s="200">
        <v>2</v>
      </c>
      <c r="I520" s="148">
        <v>836.7</v>
      </c>
      <c r="J520" s="148">
        <v>488</v>
      </c>
      <c r="K520" s="200">
        <v>34</v>
      </c>
      <c r="L520" s="159">
        <f>'Приложение 2'!G523</f>
        <v>2950183.98</v>
      </c>
      <c r="M520" s="148">
        <v>0</v>
      </c>
      <c r="N520" s="148">
        <v>0</v>
      </c>
      <c r="O520" s="148">
        <v>0</v>
      </c>
      <c r="P520" s="148">
        <f t="shared" si="100"/>
        <v>2950183.98</v>
      </c>
      <c r="Q520" s="148">
        <v>0</v>
      </c>
      <c r="R520" s="148">
        <v>0</v>
      </c>
      <c r="S520" s="146" t="s">
        <v>260</v>
      </c>
      <c r="T520" s="151"/>
      <c r="U520" s="151"/>
    </row>
    <row r="521" spans="1:21" s="4" customFormat="1" ht="9" customHeight="1">
      <c r="A521" s="152">
        <v>169</v>
      </c>
      <c r="B521" s="53" t="s">
        <v>765</v>
      </c>
      <c r="C521" s="146" t="s">
        <v>145</v>
      </c>
      <c r="D521" s="164" t="s">
        <v>144</v>
      </c>
      <c r="E521" s="200">
        <v>1977</v>
      </c>
      <c r="F521" s="152" t="s">
        <v>23</v>
      </c>
      <c r="G521" s="200">
        <v>2</v>
      </c>
      <c r="H521" s="200">
        <v>2</v>
      </c>
      <c r="I521" s="148">
        <v>846.2</v>
      </c>
      <c r="J521" s="148">
        <v>496.1</v>
      </c>
      <c r="K521" s="200">
        <v>24</v>
      </c>
      <c r="L521" s="159">
        <f>'Приложение 2'!G524</f>
        <v>2878501.12</v>
      </c>
      <c r="M521" s="148">
        <v>0</v>
      </c>
      <c r="N521" s="148">
        <v>0</v>
      </c>
      <c r="O521" s="148">
        <v>0</v>
      </c>
      <c r="P521" s="148">
        <f t="shared" si="100"/>
        <v>2878501.12</v>
      </c>
      <c r="Q521" s="148">
        <v>0</v>
      </c>
      <c r="R521" s="148">
        <v>0</v>
      </c>
      <c r="S521" s="146" t="s">
        <v>260</v>
      </c>
      <c r="T521" s="197"/>
      <c r="U521" s="160"/>
    </row>
    <row r="522" spans="1:21" s="4" customFormat="1" ht="9" customHeight="1">
      <c r="A522" s="152">
        <v>170</v>
      </c>
      <c r="B522" s="53" t="s">
        <v>766</v>
      </c>
      <c r="C522" s="146" t="s">
        <v>145</v>
      </c>
      <c r="D522" s="164" t="s">
        <v>144</v>
      </c>
      <c r="E522" s="200">
        <v>1979</v>
      </c>
      <c r="F522" s="152" t="s">
        <v>23</v>
      </c>
      <c r="G522" s="200">
        <v>2</v>
      </c>
      <c r="H522" s="200">
        <v>2</v>
      </c>
      <c r="I522" s="148">
        <v>864.7</v>
      </c>
      <c r="J522" s="148">
        <v>466.5</v>
      </c>
      <c r="K522" s="200">
        <v>31</v>
      </c>
      <c r="L522" s="159">
        <f>'Приложение 2'!G525</f>
        <v>2135453.09</v>
      </c>
      <c r="M522" s="148">
        <v>0</v>
      </c>
      <c r="N522" s="148">
        <v>0</v>
      </c>
      <c r="O522" s="148">
        <v>0</v>
      </c>
      <c r="P522" s="148">
        <f t="shared" si="100"/>
        <v>2135453.09</v>
      </c>
      <c r="Q522" s="148">
        <v>0</v>
      </c>
      <c r="R522" s="148">
        <v>0</v>
      </c>
      <c r="S522" s="146" t="s">
        <v>260</v>
      </c>
      <c r="T522" s="151"/>
      <c r="U522" s="151"/>
    </row>
    <row r="523" spans="1:21" s="4" customFormat="1" ht="26.25" customHeight="1">
      <c r="A523" s="173" t="s">
        <v>50</v>
      </c>
      <c r="B523" s="173"/>
      <c r="C523" s="146"/>
      <c r="D523" s="53"/>
      <c r="E523" s="152" t="s">
        <v>66</v>
      </c>
      <c r="F523" s="152" t="s">
        <v>66</v>
      </c>
      <c r="G523" s="152" t="s">
        <v>66</v>
      </c>
      <c r="H523" s="152" t="s">
        <v>66</v>
      </c>
      <c r="I523" s="148">
        <f>SUM(I519:I522)</f>
        <v>3301.3</v>
      </c>
      <c r="J523" s="148">
        <f t="shared" ref="J523:R523" si="101">SUM(J519:J522)</f>
        <v>1905.2</v>
      </c>
      <c r="K523" s="200">
        <f t="shared" si="101"/>
        <v>142</v>
      </c>
      <c r="L523" s="148">
        <f>SUM(L519:L522)</f>
        <v>10562530.940000001</v>
      </c>
      <c r="M523" s="148">
        <f t="shared" si="101"/>
        <v>0</v>
      </c>
      <c r="N523" s="148">
        <f t="shared" si="101"/>
        <v>0</v>
      </c>
      <c r="O523" s="148">
        <f t="shared" si="101"/>
        <v>0</v>
      </c>
      <c r="P523" s="148">
        <f t="shared" si="101"/>
        <v>10562530.940000001</v>
      </c>
      <c r="Q523" s="148">
        <f t="shared" si="101"/>
        <v>0</v>
      </c>
      <c r="R523" s="148">
        <f t="shared" si="101"/>
        <v>0</v>
      </c>
      <c r="S523" s="148"/>
      <c r="T523" s="149"/>
      <c r="U523" s="160"/>
    </row>
    <row r="524" spans="1:21" s="4" customFormat="1" ht="9" customHeight="1">
      <c r="A524" s="150" t="s">
        <v>46</v>
      </c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49"/>
      <c r="U524" s="160"/>
    </row>
    <row r="525" spans="1:21" s="4" customFormat="1" ht="9" customHeight="1">
      <c r="A525" s="152">
        <v>171</v>
      </c>
      <c r="B525" s="53" t="s">
        <v>744</v>
      </c>
      <c r="C525" s="146" t="s">
        <v>145</v>
      </c>
      <c r="D525" s="164" t="s">
        <v>144</v>
      </c>
      <c r="E525" s="200">
        <v>1965</v>
      </c>
      <c r="F525" s="152" t="s">
        <v>23</v>
      </c>
      <c r="G525" s="200">
        <v>2</v>
      </c>
      <c r="H525" s="200">
        <v>2</v>
      </c>
      <c r="I525" s="148">
        <v>542.5</v>
      </c>
      <c r="J525" s="148">
        <v>474.4</v>
      </c>
      <c r="K525" s="200">
        <v>25</v>
      </c>
      <c r="L525" s="159">
        <f>'Приложение 2'!G528</f>
        <v>1942100.8</v>
      </c>
      <c r="M525" s="148">
        <v>0</v>
      </c>
      <c r="N525" s="148">
        <v>0</v>
      </c>
      <c r="O525" s="148">
        <v>0</v>
      </c>
      <c r="P525" s="148">
        <f t="shared" ref="P525" si="102">L525</f>
        <v>1942100.8</v>
      </c>
      <c r="Q525" s="148">
        <v>0</v>
      </c>
      <c r="R525" s="148">
        <v>0</v>
      </c>
      <c r="S525" s="146" t="s">
        <v>260</v>
      </c>
      <c r="T525" s="151"/>
      <c r="U525" s="151"/>
    </row>
    <row r="526" spans="1:21" s="4" customFormat="1" ht="26.25" customHeight="1">
      <c r="A526" s="173" t="s">
        <v>51</v>
      </c>
      <c r="B526" s="173"/>
      <c r="C526" s="146"/>
      <c r="D526" s="152"/>
      <c r="E526" s="152" t="s">
        <v>66</v>
      </c>
      <c r="F526" s="152" t="s">
        <v>66</v>
      </c>
      <c r="G526" s="152" t="s">
        <v>66</v>
      </c>
      <c r="H526" s="152" t="s">
        <v>66</v>
      </c>
      <c r="I526" s="148">
        <f t="shared" ref="I526:R526" si="103">SUM(I525:I525)</f>
        <v>542.5</v>
      </c>
      <c r="J526" s="148">
        <f t="shared" si="103"/>
        <v>474.4</v>
      </c>
      <c r="K526" s="206">
        <f t="shared" si="103"/>
        <v>25</v>
      </c>
      <c r="L526" s="148">
        <f>SUM(L525:L525)</f>
        <v>1942100.8</v>
      </c>
      <c r="M526" s="148">
        <f t="shared" si="103"/>
        <v>0</v>
      </c>
      <c r="N526" s="148">
        <f t="shared" si="103"/>
        <v>0</v>
      </c>
      <c r="O526" s="148">
        <f t="shared" si="103"/>
        <v>0</v>
      </c>
      <c r="P526" s="148">
        <f t="shared" si="103"/>
        <v>1942100.8</v>
      </c>
      <c r="Q526" s="148">
        <f t="shared" si="103"/>
        <v>0</v>
      </c>
      <c r="R526" s="148">
        <f t="shared" si="103"/>
        <v>0</v>
      </c>
      <c r="S526" s="148"/>
      <c r="T526" s="149"/>
      <c r="U526" s="160"/>
    </row>
    <row r="527" spans="1:21" s="4" customFormat="1" ht="9" customHeight="1">
      <c r="A527" s="150" t="s">
        <v>47</v>
      </c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49"/>
      <c r="U527" s="160"/>
    </row>
    <row r="528" spans="1:21" s="4" customFormat="1" ht="9" customHeight="1">
      <c r="A528" s="152">
        <v>172</v>
      </c>
      <c r="B528" s="198" t="s">
        <v>751</v>
      </c>
      <c r="C528" s="146" t="s">
        <v>145</v>
      </c>
      <c r="D528" s="164" t="s">
        <v>144</v>
      </c>
      <c r="E528" s="200">
        <v>1953</v>
      </c>
      <c r="F528" s="152" t="s">
        <v>23</v>
      </c>
      <c r="G528" s="200">
        <v>2</v>
      </c>
      <c r="H528" s="200">
        <v>2</v>
      </c>
      <c r="I528" s="148">
        <v>401.5</v>
      </c>
      <c r="J528" s="148">
        <v>381.6</v>
      </c>
      <c r="K528" s="200">
        <v>10</v>
      </c>
      <c r="L528" s="159">
        <f>'Приложение 2'!G531</f>
        <v>1549157.55</v>
      </c>
      <c r="M528" s="148">
        <v>0</v>
      </c>
      <c r="N528" s="148">
        <v>0</v>
      </c>
      <c r="O528" s="148">
        <v>0</v>
      </c>
      <c r="P528" s="148">
        <f t="shared" ref="P528:P532" si="104">L528</f>
        <v>1549157.55</v>
      </c>
      <c r="Q528" s="148">
        <v>0</v>
      </c>
      <c r="R528" s="148">
        <v>0</v>
      </c>
      <c r="S528" s="146" t="s">
        <v>260</v>
      </c>
      <c r="T528" s="149"/>
      <c r="U528" s="160"/>
    </row>
    <row r="529" spans="1:21" s="4" customFormat="1" ht="9" customHeight="1">
      <c r="A529" s="152">
        <v>173</v>
      </c>
      <c r="B529" s="198" t="s">
        <v>752</v>
      </c>
      <c r="C529" s="146" t="s">
        <v>145</v>
      </c>
      <c r="D529" s="164" t="s">
        <v>144</v>
      </c>
      <c r="E529" s="200">
        <v>1975</v>
      </c>
      <c r="F529" s="152" t="s">
        <v>23</v>
      </c>
      <c r="G529" s="200">
        <v>5</v>
      </c>
      <c r="H529" s="200">
        <v>2</v>
      </c>
      <c r="I529" s="148">
        <v>2358.1</v>
      </c>
      <c r="J529" s="148">
        <v>1805.2</v>
      </c>
      <c r="K529" s="200">
        <v>99</v>
      </c>
      <c r="L529" s="159">
        <f>'Приложение 2'!G532</f>
        <v>2556352.27</v>
      </c>
      <c r="M529" s="148">
        <v>0</v>
      </c>
      <c r="N529" s="148">
        <v>0</v>
      </c>
      <c r="O529" s="148">
        <v>0</v>
      </c>
      <c r="P529" s="148">
        <f t="shared" si="104"/>
        <v>2556352.27</v>
      </c>
      <c r="Q529" s="148">
        <v>0</v>
      </c>
      <c r="R529" s="148">
        <v>0</v>
      </c>
      <c r="S529" s="146" t="s">
        <v>260</v>
      </c>
      <c r="T529" s="149"/>
      <c r="U529" s="160"/>
    </row>
    <row r="530" spans="1:21" s="4" customFormat="1" ht="9" customHeight="1">
      <c r="A530" s="152">
        <v>174</v>
      </c>
      <c r="B530" s="198" t="s">
        <v>753</v>
      </c>
      <c r="C530" s="146" t="s">
        <v>145</v>
      </c>
      <c r="D530" s="164" t="s">
        <v>144</v>
      </c>
      <c r="E530" s="200">
        <v>1968</v>
      </c>
      <c r="F530" s="152" t="s">
        <v>23</v>
      </c>
      <c r="G530" s="200">
        <v>2</v>
      </c>
      <c r="H530" s="200">
        <v>2</v>
      </c>
      <c r="I530" s="148">
        <v>669.7</v>
      </c>
      <c r="J530" s="148">
        <v>645.1</v>
      </c>
      <c r="K530" s="200">
        <v>20</v>
      </c>
      <c r="L530" s="159">
        <f>'Приложение 2'!G533</f>
        <v>1828619.76</v>
      </c>
      <c r="M530" s="148">
        <v>0</v>
      </c>
      <c r="N530" s="148">
        <v>0</v>
      </c>
      <c r="O530" s="148">
        <v>0</v>
      </c>
      <c r="P530" s="148">
        <f t="shared" si="104"/>
        <v>1828619.76</v>
      </c>
      <c r="Q530" s="148">
        <v>0</v>
      </c>
      <c r="R530" s="148">
        <v>0</v>
      </c>
      <c r="S530" s="146" t="s">
        <v>260</v>
      </c>
      <c r="T530" s="149"/>
      <c r="U530" s="160"/>
    </row>
    <row r="531" spans="1:21" s="4" customFormat="1" ht="9" customHeight="1">
      <c r="A531" s="152">
        <v>175</v>
      </c>
      <c r="B531" s="198" t="s">
        <v>754</v>
      </c>
      <c r="C531" s="146" t="s">
        <v>145</v>
      </c>
      <c r="D531" s="164" t="s">
        <v>144</v>
      </c>
      <c r="E531" s="200">
        <v>1970</v>
      </c>
      <c r="F531" s="152" t="s">
        <v>23</v>
      </c>
      <c r="G531" s="200">
        <v>2</v>
      </c>
      <c r="H531" s="200">
        <v>2</v>
      </c>
      <c r="I531" s="148">
        <v>668.8</v>
      </c>
      <c r="J531" s="148">
        <v>644.20000000000005</v>
      </c>
      <c r="K531" s="200">
        <v>13</v>
      </c>
      <c r="L531" s="159">
        <f>'Приложение 2'!G534</f>
        <v>2522429.11</v>
      </c>
      <c r="M531" s="148">
        <v>0</v>
      </c>
      <c r="N531" s="148">
        <v>0</v>
      </c>
      <c r="O531" s="148">
        <v>0</v>
      </c>
      <c r="P531" s="148">
        <f t="shared" si="104"/>
        <v>2522429.11</v>
      </c>
      <c r="Q531" s="148">
        <v>0</v>
      </c>
      <c r="R531" s="148">
        <v>0</v>
      </c>
      <c r="S531" s="146" t="s">
        <v>260</v>
      </c>
      <c r="T531" s="149"/>
      <c r="U531" s="160"/>
    </row>
    <row r="532" spans="1:21" s="4" customFormat="1" ht="9" customHeight="1">
      <c r="A532" s="152">
        <v>176</v>
      </c>
      <c r="B532" s="198" t="s">
        <v>759</v>
      </c>
      <c r="C532" s="146" t="s">
        <v>145</v>
      </c>
      <c r="D532" s="164" t="s">
        <v>144</v>
      </c>
      <c r="E532" s="200">
        <v>1969</v>
      </c>
      <c r="F532" s="152" t="s">
        <v>23</v>
      </c>
      <c r="G532" s="200">
        <v>2</v>
      </c>
      <c r="H532" s="200">
        <v>2</v>
      </c>
      <c r="I532" s="148">
        <v>686.4</v>
      </c>
      <c r="J532" s="148">
        <v>564.4</v>
      </c>
      <c r="K532" s="200">
        <v>40</v>
      </c>
      <c r="L532" s="159">
        <f>'Приложение 2'!G535</f>
        <v>2322120.94</v>
      </c>
      <c r="M532" s="148">
        <v>0</v>
      </c>
      <c r="N532" s="148">
        <v>0</v>
      </c>
      <c r="O532" s="148">
        <v>0</v>
      </c>
      <c r="P532" s="148">
        <f t="shared" si="104"/>
        <v>2322120.94</v>
      </c>
      <c r="Q532" s="148">
        <v>0</v>
      </c>
      <c r="R532" s="148">
        <v>0</v>
      </c>
      <c r="S532" s="146" t="s">
        <v>260</v>
      </c>
      <c r="T532" s="151"/>
      <c r="U532" s="151"/>
    </row>
    <row r="533" spans="1:21" s="4" customFormat="1" ht="24" customHeight="1">
      <c r="A533" s="173" t="s">
        <v>52</v>
      </c>
      <c r="B533" s="173"/>
      <c r="C533" s="146"/>
      <c r="D533" s="53"/>
      <c r="E533" s="152" t="s">
        <v>66</v>
      </c>
      <c r="F533" s="152" t="s">
        <v>66</v>
      </c>
      <c r="G533" s="152" t="s">
        <v>66</v>
      </c>
      <c r="H533" s="152" t="s">
        <v>66</v>
      </c>
      <c r="I533" s="148">
        <f>SUM(I528:I532)</f>
        <v>4784.5</v>
      </c>
      <c r="J533" s="148">
        <f t="shared" ref="J533:R533" si="105">SUM(J528:J532)</f>
        <v>4040.5000000000005</v>
      </c>
      <c r="K533" s="206">
        <f t="shared" si="105"/>
        <v>182</v>
      </c>
      <c r="L533" s="148">
        <f t="shared" si="105"/>
        <v>10778679.629999999</v>
      </c>
      <c r="M533" s="148">
        <f t="shared" si="105"/>
        <v>0</v>
      </c>
      <c r="N533" s="148">
        <f t="shared" si="105"/>
        <v>0</v>
      </c>
      <c r="O533" s="148">
        <f t="shared" si="105"/>
        <v>0</v>
      </c>
      <c r="P533" s="148">
        <f t="shared" si="105"/>
        <v>10778679.629999999</v>
      </c>
      <c r="Q533" s="148">
        <f t="shared" si="105"/>
        <v>0</v>
      </c>
      <c r="R533" s="148">
        <f t="shared" si="105"/>
        <v>0</v>
      </c>
      <c r="S533" s="148"/>
      <c r="T533" s="151"/>
      <c r="U533" s="151"/>
    </row>
    <row r="534" spans="1:21" s="4" customFormat="1" ht="9" customHeight="1">
      <c r="A534" s="150" t="s">
        <v>49</v>
      </c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97"/>
      <c r="U534" s="160"/>
    </row>
    <row r="535" spans="1:21" s="4" customFormat="1" ht="9" customHeight="1">
      <c r="A535" s="152">
        <v>177</v>
      </c>
      <c r="B535" s="53" t="s">
        <v>758</v>
      </c>
      <c r="C535" s="146" t="s">
        <v>145</v>
      </c>
      <c r="D535" s="164" t="s">
        <v>144</v>
      </c>
      <c r="E535" s="200">
        <v>1983</v>
      </c>
      <c r="F535" s="152" t="s">
        <v>23</v>
      </c>
      <c r="G535" s="200">
        <v>2</v>
      </c>
      <c r="H535" s="200">
        <v>3</v>
      </c>
      <c r="I535" s="148">
        <v>2481.9</v>
      </c>
      <c r="J535" s="148">
        <v>963.5</v>
      </c>
      <c r="K535" s="200">
        <v>27</v>
      </c>
      <c r="L535" s="159">
        <f>'Приложение 2'!G538</f>
        <v>4289260.26</v>
      </c>
      <c r="M535" s="148">
        <v>0</v>
      </c>
      <c r="N535" s="148">
        <v>0</v>
      </c>
      <c r="O535" s="148">
        <v>0</v>
      </c>
      <c r="P535" s="148">
        <f t="shared" ref="P535" si="106">L535</f>
        <v>4289260.26</v>
      </c>
      <c r="Q535" s="148">
        <v>0</v>
      </c>
      <c r="R535" s="148">
        <v>0</v>
      </c>
      <c r="S535" s="146" t="s">
        <v>260</v>
      </c>
      <c r="T535" s="149"/>
      <c r="U535" s="160"/>
    </row>
    <row r="536" spans="1:21" s="4" customFormat="1" ht="24" customHeight="1">
      <c r="A536" s="173" t="s">
        <v>53</v>
      </c>
      <c r="B536" s="173"/>
      <c r="C536" s="146"/>
      <c r="D536" s="53"/>
      <c r="E536" s="152" t="s">
        <v>66</v>
      </c>
      <c r="F536" s="152" t="s">
        <v>66</v>
      </c>
      <c r="G536" s="152" t="s">
        <v>66</v>
      </c>
      <c r="H536" s="152" t="s">
        <v>66</v>
      </c>
      <c r="I536" s="148">
        <f t="shared" ref="I536:R536" si="107">SUM(I535:I535)</f>
        <v>2481.9</v>
      </c>
      <c r="J536" s="148">
        <f t="shared" si="107"/>
        <v>963.5</v>
      </c>
      <c r="K536" s="206">
        <f t="shared" si="107"/>
        <v>27</v>
      </c>
      <c r="L536" s="148">
        <f t="shared" si="107"/>
        <v>4289260.26</v>
      </c>
      <c r="M536" s="148">
        <f t="shared" si="107"/>
        <v>0</v>
      </c>
      <c r="N536" s="148">
        <f t="shared" si="107"/>
        <v>0</v>
      </c>
      <c r="O536" s="148">
        <f t="shared" si="107"/>
        <v>0</v>
      </c>
      <c r="P536" s="148">
        <f t="shared" si="107"/>
        <v>4289260.26</v>
      </c>
      <c r="Q536" s="148">
        <f t="shared" si="107"/>
        <v>0</v>
      </c>
      <c r="R536" s="148">
        <f t="shared" si="107"/>
        <v>0</v>
      </c>
      <c r="S536" s="148"/>
      <c r="T536" s="197"/>
      <c r="U536" s="160"/>
    </row>
    <row r="537" spans="1:21" s="4" customFormat="1" ht="9" customHeight="1">
      <c r="A537" s="150" t="s">
        <v>767</v>
      </c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97"/>
      <c r="U537" s="160"/>
    </row>
    <row r="538" spans="1:21" s="4" customFormat="1" ht="9" customHeight="1">
      <c r="A538" s="152">
        <v>178</v>
      </c>
      <c r="B538" s="53" t="s">
        <v>768</v>
      </c>
      <c r="C538" s="146" t="s">
        <v>145</v>
      </c>
      <c r="D538" s="164" t="s">
        <v>144</v>
      </c>
      <c r="E538" s="200">
        <v>1979</v>
      </c>
      <c r="F538" s="152" t="s">
        <v>24</v>
      </c>
      <c r="G538" s="200">
        <v>2</v>
      </c>
      <c r="H538" s="200">
        <v>2</v>
      </c>
      <c r="I538" s="148">
        <v>760</v>
      </c>
      <c r="J538" s="148">
        <v>585.79999999999995</v>
      </c>
      <c r="K538" s="200">
        <v>36</v>
      </c>
      <c r="L538" s="159">
        <f>'Приложение 2'!G541</f>
        <v>1902119.94</v>
      </c>
      <c r="M538" s="148">
        <v>0</v>
      </c>
      <c r="N538" s="148">
        <v>0</v>
      </c>
      <c r="O538" s="148">
        <v>0</v>
      </c>
      <c r="P538" s="148">
        <f t="shared" ref="P538" si="108">L538</f>
        <v>1902119.94</v>
      </c>
      <c r="Q538" s="148">
        <v>0</v>
      </c>
      <c r="R538" s="148">
        <v>0</v>
      </c>
      <c r="S538" s="146" t="s">
        <v>260</v>
      </c>
      <c r="T538" s="197"/>
      <c r="U538" s="160"/>
    </row>
    <row r="539" spans="1:21" s="4" customFormat="1" ht="25.5" customHeight="1">
      <c r="A539" s="173" t="s">
        <v>771</v>
      </c>
      <c r="B539" s="173"/>
      <c r="C539" s="146"/>
      <c r="D539" s="53"/>
      <c r="E539" s="152" t="s">
        <v>66</v>
      </c>
      <c r="F539" s="152" t="s">
        <v>66</v>
      </c>
      <c r="G539" s="152" t="s">
        <v>66</v>
      </c>
      <c r="H539" s="152" t="s">
        <v>66</v>
      </c>
      <c r="I539" s="148">
        <f t="shared" ref="I539:R539" si="109">SUM(I538:I538)</f>
        <v>760</v>
      </c>
      <c r="J539" s="148">
        <f t="shared" si="109"/>
        <v>585.79999999999995</v>
      </c>
      <c r="K539" s="152">
        <f t="shared" si="109"/>
        <v>36</v>
      </c>
      <c r="L539" s="148">
        <f>SUM(L538:L538)</f>
        <v>1902119.94</v>
      </c>
      <c r="M539" s="148">
        <f t="shared" si="109"/>
        <v>0</v>
      </c>
      <c r="N539" s="148">
        <f t="shared" si="109"/>
        <v>0</v>
      </c>
      <c r="O539" s="148">
        <f t="shared" si="109"/>
        <v>0</v>
      </c>
      <c r="P539" s="148">
        <f t="shared" si="109"/>
        <v>1902119.94</v>
      </c>
      <c r="Q539" s="148">
        <f t="shared" si="109"/>
        <v>0</v>
      </c>
      <c r="R539" s="148">
        <f t="shared" si="109"/>
        <v>0</v>
      </c>
      <c r="S539" s="148"/>
      <c r="T539" s="197"/>
      <c r="U539" s="160"/>
    </row>
    <row r="540" spans="1:21" s="4" customFormat="1" ht="9" customHeight="1">
      <c r="A540" s="150" t="s">
        <v>70</v>
      </c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97"/>
      <c r="U540" s="160"/>
    </row>
    <row r="541" spans="1:21" s="4" customFormat="1" ht="9" customHeight="1">
      <c r="A541" s="152">
        <v>179</v>
      </c>
      <c r="B541" s="53" t="s">
        <v>774</v>
      </c>
      <c r="C541" s="146" t="s">
        <v>145</v>
      </c>
      <c r="D541" s="164" t="s">
        <v>144</v>
      </c>
      <c r="E541" s="200">
        <v>1964</v>
      </c>
      <c r="F541" s="152" t="s">
        <v>23</v>
      </c>
      <c r="G541" s="200">
        <v>2</v>
      </c>
      <c r="H541" s="200">
        <v>2</v>
      </c>
      <c r="I541" s="148">
        <v>363.1</v>
      </c>
      <c r="J541" s="148">
        <v>342.7</v>
      </c>
      <c r="K541" s="200">
        <v>8</v>
      </c>
      <c r="L541" s="159">
        <f>'Приложение 2'!G544</f>
        <v>1413464.92</v>
      </c>
      <c r="M541" s="148">
        <v>0</v>
      </c>
      <c r="N541" s="148">
        <v>0</v>
      </c>
      <c r="O541" s="148">
        <v>0</v>
      </c>
      <c r="P541" s="148">
        <f t="shared" ref="P541:P542" si="110">L541</f>
        <v>1413464.92</v>
      </c>
      <c r="Q541" s="148">
        <v>0</v>
      </c>
      <c r="R541" s="148">
        <v>0</v>
      </c>
      <c r="S541" s="146" t="s">
        <v>260</v>
      </c>
      <c r="T541" s="197"/>
      <c r="U541" s="160"/>
    </row>
    <row r="542" spans="1:21" s="4" customFormat="1" ht="9" customHeight="1">
      <c r="A542" s="152">
        <v>180</v>
      </c>
      <c r="B542" s="53" t="s">
        <v>775</v>
      </c>
      <c r="C542" s="146" t="s">
        <v>145</v>
      </c>
      <c r="D542" s="164" t="s">
        <v>144</v>
      </c>
      <c r="E542" s="200">
        <v>1964</v>
      </c>
      <c r="F542" s="152" t="s">
        <v>23</v>
      </c>
      <c r="G542" s="200">
        <v>2</v>
      </c>
      <c r="H542" s="200">
        <v>2</v>
      </c>
      <c r="I542" s="148">
        <v>418.9</v>
      </c>
      <c r="J542" s="148">
        <v>398.7</v>
      </c>
      <c r="K542" s="200">
        <v>16</v>
      </c>
      <c r="L542" s="159">
        <f>'Приложение 2'!G545</f>
        <v>1817312.04</v>
      </c>
      <c r="M542" s="148">
        <v>0</v>
      </c>
      <c r="N542" s="148">
        <v>0</v>
      </c>
      <c r="O542" s="148">
        <v>0</v>
      </c>
      <c r="P542" s="148">
        <f t="shared" si="110"/>
        <v>1817312.04</v>
      </c>
      <c r="Q542" s="148">
        <v>0</v>
      </c>
      <c r="R542" s="148">
        <v>0</v>
      </c>
      <c r="S542" s="146" t="s">
        <v>260</v>
      </c>
      <c r="T542" s="219"/>
      <c r="U542" s="219"/>
    </row>
    <row r="543" spans="1:21" s="4" customFormat="1" ht="25.5" customHeight="1">
      <c r="A543" s="173" t="s">
        <v>776</v>
      </c>
      <c r="B543" s="173"/>
      <c r="C543" s="146"/>
      <c r="D543" s="53"/>
      <c r="E543" s="152" t="s">
        <v>66</v>
      </c>
      <c r="F543" s="152" t="s">
        <v>66</v>
      </c>
      <c r="G543" s="152" t="s">
        <v>66</v>
      </c>
      <c r="H543" s="152" t="s">
        <v>66</v>
      </c>
      <c r="I543" s="148">
        <f>SUM(I541:I542)</f>
        <v>782</v>
      </c>
      <c r="J543" s="148">
        <f t="shared" ref="J543:R543" si="111">SUM(J541:J542)</f>
        <v>741.4</v>
      </c>
      <c r="K543" s="200">
        <f t="shared" si="111"/>
        <v>24</v>
      </c>
      <c r="L543" s="148">
        <f>SUM(L541:L542)</f>
        <v>3230776.96</v>
      </c>
      <c r="M543" s="148">
        <f t="shared" si="111"/>
        <v>0</v>
      </c>
      <c r="N543" s="148">
        <f t="shared" si="111"/>
        <v>0</v>
      </c>
      <c r="O543" s="148">
        <f t="shared" si="111"/>
        <v>0</v>
      </c>
      <c r="P543" s="148">
        <f t="shared" si="111"/>
        <v>3230776.96</v>
      </c>
      <c r="Q543" s="148">
        <f t="shared" si="111"/>
        <v>0</v>
      </c>
      <c r="R543" s="148">
        <f t="shared" si="111"/>
        <v>0</v>
      </c>
      <c r="S543" s="148"/>
      <c r="T543" s="149"/>
      <c r="U543" s="160"/>
    </row>
    <row r="544" spans="1:21" s="4" customFormat="1" ht="9" customHeight="1">
      <c r="A544" s="220" t="s">
        <v>108</v>
      </c>
      <c r="B544" s="220"/>
      <c r="C544" s="220"/>
      <c r="D544" s="220"/>
      <c r="E544" s="220"/>
      <c r="F544" s="220"/>
      <c r="G544" s="220"/>
      <c r="H544" s="220"/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149"/>
      <c r="U544" s="160"/>
    </row>
    <row r="545" spans="1:22" s="4" customFormat="1" ht="9" customHeight="1">
      <c r="A545" s="221">
        <v>181</v>
      </c>
      <c r="B545" s="53" t="s">
        <v>286</v>
      </c>
      <c r="C545" s="146" t="s">
        <v>145</v>
      </c>
      <c r="D545" s="164" t="s">
        <v>144</v>
      </c>
      <c r="E545" s="200">
        <v>1988</v>
      </c>
      <c r="F545" s="152" t="s">
        <v>24</v>
      </c>
      <c r="G545" s="200">
        <v>5</v>
      </c>
      <c r="H545" s="200">
        <v>4</v>
      </c>
      <c r="I545" s="148">
        <v>4344.51</v>
      </c>
      <c r="J545" s="148">
        <v>3100.21</v>
      </c>
      <c r="K545" s="200">
        <v>27</v>
      </c>
      <c r="L545" s="159">
        <f>'Приложение 2'!G548</f>
        <v>4464801.4800000004</v>
      </c>
      <c r="M545" s="148">
        <v>0</v>
      </c>
      <c r="N545" s="148">
        <v>0</v>
      </c>
      <c r="O545" s="148">
        <v>0</v>
      </c>
      <c r="P545" s="148">
        <f t="shared" ref="P545:P548" si="112">L545</f>
        <v>4464801.4800000004</v>
      </c>
      <c r="Q545" s="148">
        <v>0</v>
      </c>
      <c r="R545" s="148">
        <v>0</v>
      </c>
      <c r="S545" s="146" t="s">
        <v>260</v>
      </c>
      <c r="T545" s="149"/>
      <c r="U545" s="160"/>
    </row>
    <row r="546" spans="1:22" s="4" customFormat="1" ht="9" customHeight="1">
      <c r="A546" s="221">
        <v>182</v>
      </c>
      <c r="B546" s="53" t="s">
        <v>287</v>
      </c>
      <c r="C546" s="146" t="s">
        <v>145</v>
      </c>
      <c r="D546" s="164" t="s">
        <v>144</v>
      </c>
      <c r="E546" s="200">
        <v>1986</v>
      </c>
      <c r="F546" s="152" t="s">
        <v>24</v>
      </c>
      <c r="G546" s="200">
        <v>3</v>
      </c>
      <c r="H546" s="200">
        <v>3</v>
      </c>
      <c r="I546" s="148">
        <v>1551</v>
      </c>
      <c r="J546" s="148">
        <v>1316.3</v>
      </c>
      <c r="K546" s="200">
        <v>11</v>
      </c>
      <c r="L546" s="159">
        <f>'Приложение 2'!G549</f>
        <v>3123757.47</v>
      </c>
      <c r="M546" s="148">
        <v>0</v>
      </c>
      <c r="N546" s="148">
        <v>0</v>
      </c>
      <c r="O546" s="148">
        <v>0</v>
      </c>
      <c r="P546" s="148">
        <f t="shared" si="112"/>
        <v>3123757.47</v>
      </c>
      <c r="Q546" s="148">
        <v>0</v>
      </c>
      <c r="R546" s="148">
        <v>0</v>
      </c>
      <c r="S546" s="146" t="s">
        <v>260</v>
      </c>
      <c r="T546" s="149"/>
      <c r="U546" s="160"/>
    </row>
    <row r="547" spans="1:22" s="4" customFormat="1" ht="9" customHeight="1">
      <c r="A547" s="221">
        <v>183</v>
      </c>
      <c r="B547" s="53" t="s">
        <v>288</v>
      </c>
      <c r="C547" s="146" t="s">
        <v>145</v>
      </c>
      <c r="D547" s="164" t="s">
        <v>144</v>
      </c>
      <c r="E547" s="200">
        <v>1986</v>
      </c>
      <c r="F547" s="152" t="s">
        <v>24</v>
      </c>
      <c r="G547" s="200">
        <v>5</v>
      </c>
      <c r="H547" s="200">
        <v>6</v>
      </c>
      <c r="I547" s="148">
        <v>5540.7</v>
      </c>
      <c r="J547" s="148">
        <v>4297.3999999999996</v>
      </c>
      <c r="K547" s="200">
        <v>14</v>
      </c>
      <c r="L547" s="159">
        <f>'Приложение 2'!G550</f>
        <v>4424101.38</v>
      </c>
      <c r="M547" s="148">
        <v>0</v>
      </c>
      <c r="N547" s="148">
        <v>0</v>
      </c>
      <c r="O547" s="148">
        <v>0</v>
      </c>
      <c r="P547" s="148">
        <f t="shared" si="112"/>
        <v>4424101.38</v>
      </c>
      <c r="Q547" s="148">
        <v>0</v>
      </c>
      <c r="R547" s="148">
        <v>0</v>
      </c>
      <c r="S547" s="146" t="s">
        <v>260</v>
      </c>
      <c r="T547" s="222"/>
      <c r="U547" s="223"/>
    </row>
    <row r="548" spans="1:22" s="4" customFormat="1" ht="9" customHeight="1">
      <c r="A548" s="221">
        <v>184</v>
      </c>
      <c r="B548" s="53" t="s">
        <v>289</v>
      </c>
      <c r="C548" s="146" t="s">
        <v>145</v>
      </c>
      <c r="D548" s="164" t="s">
        <v>144</v>
      </c>
      <c r="E548" s="200">
        <v>1988</v>
      </c>
      <c r="F548" s="152" t="s">
        <v>24</v>
      </c>
      <c r="G548" s="200">
        <v>5</v>
      </c>
      <c r="H548" s="200">
        <v>6</v>
      </c>
      <c r="I548" s="148">
        <v>5764.5</v>
      </c>
      <c r="J548" s="148">
        <v>4274.5</v>
      </c>
      <c r="K548" s="200">
        <v>16</v>
      </c>
      <c r="L548" s="159">
        <f>'Приложение 2'!G551</f>
        <v>4464801.4800000004</v>
      </c>
      <c r="M548" s="148">
        <v>0</v>
      </c>
      <c r="N548" s="148">
        <v>0</v>
      </c>
      <c r="O548" s="148">
        <v>0</v>
      </c>
      <c r="P548" s="148">
        <f t="shared" si="112"/>
        <v>4464801.4800000004</v>
      </c>
      <c r="Q548" s="148">
        <v>0</v>
      </c>
      <c r="R548" s="148">
        <v>0</v>
      </c>
      <c r="S548" s="146" t="s">
        <v>260</v>
      </c>
      <c r="T548" s="151"/>
      <c r="U548" s="151"/>
    </row>
    <row r="549" spans="1:22" s="4" customFormat="1" ht="24" customHeight="1">
      <c r="A549" s="224" t="s">
        <v>56</v>
      </c>
      <c r="B549" s="224"/>
      <c r="C549" s="225"/>
      <c r="D549" s="221"/>
      <c r="E549" s="152" t="s">
        <v>66</v>
      </c>
      <c r="F549" s="152" t="s">
        <v>66</v>
      </c>
      <c r="G549" s="152" t="s">
        <v>66</v>
      </c>
      <c r="H549" s="152" t="s">
        <v>66</v>
      </c>
      <c r="I549" s="148">
        <f t="shared" ref="I549:R549" si="113">SUM(I545:I548)</f>
        <v>17200.71</v>
      </c>
      <c r="J549" s="148">
        <f t="shared" si="113"/>
        <v>12988.41</v>
      </c>
      <c r="K549" s="206">
        <f t="shared" si="113"/>
        <v>68</v>
      </c>
      <c r="L549" s="148">
        <f>SUM(L545:L548)</f>
        <v>16477461.810000002</v>
      </c>
      <c r="M549" s="148">
        <f t="shared" si="113"/>
        <v>0</v>
      </c>
      <c r="N549" s="148">
        <f t="shared" si="113"/>
        <v>0</v>
      </c>
      <c r="O549" s="148">
        <f t="shared" si="113"/>
        <v>0</v>
      </c>
      <c r="P549" s="148">
        <f t="shared" si="113"/>
        <v>16477461.810000002</v>
      </c>
      <c r="Q549" s="148">
        <f t="shared" si="113"/>
        <v>0</v>
      </c>
      <c r="R549" s="148">
        <f t="shared" si="113"/>
        <v>0</v>
      </c>
      <c r="S549" s="148"/>
      <c r="T549" s="149"/>
      <c r="U549" s="160"/>
    </row>
    <row r="550" spans="1:22" s="4" customFormat="1" ht="9" customHeight="1">
      <c r="A550" s="220" t="s">
        <v>178</v>
      </c>
      <c r="B550" s="220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10"/>
      <c r="U550" s="255"/>
      <c r="V550" s="14"/>
    </row>
    <row r="551" spans="1:22" s="4" customFormat="1" ht="9" customHeight="1">
      <c r="A551" s="221">
        <v>185</v>
      </c>
      <c r="B551" s="226" t="s">
        <v>290</v>
      </c>
      <c r="C551" s="146" t="s">
        <v>145</v>
      </c>
      <c r="D551" s="164" t="s">
        <v>144</v>
      </c>
      <c r="E551" s="200">
        <v>1977</v>
      </c>
      <c r="F551" s="152" t="s">
        <v>23</v>
      </c>
      <c r="G551" s="200">
        <v>2</v>
      </c>
      <c r="H551" s="200">
        <v>2</v>
      </c>
      <c r="I551" s="148">
        <v>1556.8</v>
      </c>
      <c r="J551" s="148">
        <v>865.3</v>
      </c>
      <c r="K551" s="200">
        <v>17</v>
      </c>
      <c r="L551" s="159">
        <f>'Приложение 2'!G554</f>
        <v>2694346.93</v>
      </c>
      <c r="M551" s="148">
        <v>0</v>
      </c>
      <c r="N551" s="148">
        <v>0</v>
      </c>
      <c r="O551" s="148">
        <v>0</v>
      </c>
      <c r="P551" s="148">
        <f t="shared" ref="P551" si="114">L551</f>
        <v>2694346.93</v>
      </c>
      <c r="Q551" s="148">
        <v>0</v>
      </c>
      <c r="R551" s="148">
        <v>0</v>
      </c>
      <c r="S551" s="146" t="s">
        <v>260</v>
      </c>
      <c r="T551" s="210"/>
      <c r="U551" s="255"/>
      <c r="V551" s="14"/>
    </row>
    <row r="552" spans="1:22" s="4" customFormat="1" ht="24.75" customHeight="1">
      <c r="A552" s="224" t="s">
        <v>69</v>
      </c>
      <c r="B552" s="224"/>
      <c r="C552" s="225"/>
      <c r="D552" s="221"/>
      <c r="E552" s="152" t="s">
        <v>66</v>
      </c>
      <c r="F552" s="152" t="s">
        <v>66</v>
      </c>
      <c r="G552" s="152" t="s">
        <v>66</v>
      </c>
      <c r="H552" s="152" t="s">
        <v>66</v>
      </c>
      <c r="I552" s="148">
        <f>SUM(I551)</f>
        <v>1556.8</v>
      </c>
      <c r="J552" s="148">
        <f>SUM(J551)</f>
        <v>865.3</v>
      </c>
      <c r="K552" s="206">
        <f>SUM(K551)</f>
        <v>17</v>
      </c>
      <c r="L552" s="148">
        <f>SUM(L551)</f>
        <v>2694346.93</v>
      </c>
      <c r="M552" s="148">
        <f t="shared" ref="M552:R552" si="115">SUM(M551)</f>
        <v>0</v>
      </c>
      <c r="N552" s="148">
        <f t="shared" si="115"/>
        <v>0</v>
      </c>
      <c r="O552" s="148">
        <f t="shared" si="115"/>
        <v>0</v>
      </c>
      <c r="P552" s="148">
        <f t="shared" si="115"/>
        <v>2694346.93</v>
      </c>
      <c r="Q552" s="148">
        <f t="shared" si="115"/>
        <v>0</v>
      </c>
      <c r="R552" s="148">
        <f t="shared" si="115"/>
        <v>0</v>
      </c>
      <c r="S552" s="148"/>
      <c r="T552" s="210"/>
      <c r="U552" s="255"/>
      <c r="V552" s="14"/>
    </row>
    <row r="553" spans="1:22" s="4" customFormat="1" ht="9" customHeight="1">
      <c r="A553" s="150" t="s">
        <v>957</v>
      </c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97"/>
      <c r="U553" s="160"/>
    </row>
    <row r="554" spans="1:22" s="4" customFormat="1" ht="9" customHeight="1">
      <c r="A554" s="152">
        <v>186</v>
      </c>
      <c r="B554" s="53" t="s">
        <v>783</v>
      </c>
      <c r="C554" s="146" t="s">
        <v>145</v>
      </c>
      <c r="D554" s="164" t="s">
        <v>144</v>
      </c>
      <c r="E554" s="200">
        <v>1965</v>
      </c>
      <c r="F554" s="152" t="s">
        <v>23</v>
      </c>
      <c r="G554" s="200">
        <v>3</v>
      </c>
      <c r="H554" s="200">
        <v>2</v>
      </c>
      <c r="I554" s="148">
        <v>1045.5</v>
      </c>
      <c r="J554" s="148">
        <v>933.1</v>
      </c>
      <c r="K554" s="200">
        <v>35</v>
      </c>
      <c r="L554" s="159">
        <f>'Приложение 2'!G557</f>
        <v>3553854.66</v>
      </c>
      <c r="M554" s="148">
        <v>0</v>
      </c>
      <c r="N554" s="148">
        <v>0</v>
      </c>
      <c r="O554" s="148">
        <v>0</v>
      </c>
      <c r="P554" s="148">
        <f t="shared" ref="P554" si="116">L554</f>
        <v>3553854.66</v>
      </c>
      <c r="Q554" s="148">
        <v>0</v>
      </c>
      <c r="R554" s="148">
        <v>0</v>
      </c>
      <c r="S554" s="146" t="s">
        <v>260</v>
      </c>
      <c r="T554" s="151"/>
      <c r="U554" s="151"/>
    </row>
    <row r="555" spans="1:22" s="4" customFormat="1" ht="24.75" customHeight="1">
      <c r="A555" s="173" t="s">
        <v>958</v>
      </c>
      <c r="B555" s="173"/>
      <c r="C555" s="146"/>
      <c r="D555" s="53"/>
      <c r="E555" s="152" t="s">
        <v>66</v>
      </c>
      <c r="F555" s="152" t="s">
        <v>66</v>
      </c>
      <c r="G555" s="152" t="s">
        <v>66</v>
      </c>
      <c r="H555" s="152" t="s">
        <v>66</v>
      </c>
      <c r="I555" s="148">
        <f t="shared" ref="I555:R555" si="117">SUM(I554:I554)</f>
        <v>1045.5</v>
      </c>
      <c r="J555" s="148">
        <f t="shared" si="117"/>
        <v>933.1</v>
      </c>
      <c r="K555" s="200">
        <f t="shared" si="117"/>
        <v>35</v>
      </c>
      <c r="L555" s="148">
        <f>SUM(L554:L554)</f>
        <v>3553854.66</v>
      </c>
      <c r="M555" s="148">
        <f t="shared" si="117"/>
        <v>0</v>
      </c>
      <c r="N555" s="148">
        <f t="shared" si="117"/>
        <v>0</v>
      </c>
      <c r="O555" s="148">
        <f t="shared" si="117"/>
        <v>0</v>
      </c>
      <c r="P555" s="148">
        <f t="shared" si="117"/>
        <v>3553854.66</v>
      </c>
      <c r="Q555" s="148">
        <f t="shared" si="117"/>
        <v>0</v>
      </c>
      <c r="R555" s="148">
        <f t="shared" si="117"/>
        <v>0</v>
      </c>
      <c r="S555" s="148"/>
      <c r="T555" s="149"/>
      <c r="U555" s="160"/>
    </row>
    <row r="556" spans="1:22" s="4" customFormat="1" ht="9" customHeight="1">
      <c r="A556" s="150" t="s">
        <v>74</v>
      </c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49"/>
      <c r="U556" s="160"/>
    </row>
    <row r="557" spans="1:22" s="4" customFormat="1" ht="9" customHeight="1">
      <c r="A557" s="152">
        <v>187</v>
      </c>
      <c r="B557" s="198" t="s">
        <v>788</v>
      </c>
      <c r="C557" s="146" t="s">
        <v>145</v>
      </c>
      <c r="D557" s="164" t="s">
        <v>144</v>
      </c>
      <c r="E557" s="200">
        <v>1980</v>
      </c>
      <c r="F557" s="152" t="s">
        <v>23</v>
      </c>
      <c r="G557" s="200">
        <v>3</v>
      </c>
      <c r="H557" s="200">
        <v>3</v>
      </c>
      <c r="I557" s="148">
        <v>2010</v>
      </c>
      <c r="J557" s="148">
        <v>1861.5</v>
      </c>
      <c r="K557" s="200">
        <v>104</v>
      </c>
      <c r="L557" s="159">
        <f>'Приложение 2'!G560</f>
        <v>3641287.56</v>
      </c>
      <c r="M557" s="148">
        <v>0</v>
      </c>
      <c r="N557" s="148">
        <v>0</v>
      </c>
      <c r="O557" s="148">
        <v>0</v>
      </c>
      <c r="P557" s="148">
        <f t="shared" ref="P557:P563" si="118">L557</f>
        <v>3641287.56</v>
      </c>
      <c r="Q557" s="148">
        <v>0</v>
      </c>
      <c r="R557" s="148">
        <v>0</v>
      </c>
      <c r="S557" s="146" t="s">
        <v>260</v>
      </c>
      <c r="T557" s="149"/>
      <c r="U557" s="160"/>
    </row>
    <row r="558" spans="1:22" s="4" customFormat="1" ht="9" customHeight="1">
      <c r="A558" s="152">
        <v>188</v>
      </c>
      <c r="B558" s="198" t="s">
        <v>786</v>
      </c>
      <c r="C558" s="146" t="s">
        <v>145</v>
      </c>
      <c r="D558" s="164" t="s">
        <v>144</v>
      </c>
      <c r="E558" s="200">
        <v>1972</v>
      </c>
      <c r="F558" s="152" t="s">
        <v>23</v>
      </c>
      <c r="G558" s="200">
        <v>2</v>
      </c>
      <c r="H558" s="200">
        <v>3</v>
      </c>
      <c r="I558" s="148">
        <v>1382</v>
      </c>
      <c r="J558" s="148">
        <v>898</v>
      </c>
      <c r="K558" s="200">
        <v>149</v>
      </c>
      <c r="L558" s="159">
        <f>'Приложение 2'!G561</f>
        <v>2988468.69</v>
      </c>
      <c r="M558" s="148">
        <v>0</v>
      </c>
      <c r="N558" s="148">
        <v>0</v>
      </c>
      <c r="O558" s="148">
        <v>0</v>
      </c>
      <c r="P558" s="148">
        <f t="shared" si="118"/>
        <v>2988468.69</v>
      </c>
      <c r="Q558" s="148">
        <v>0</v>
      </c>
      <c r="R558" s="148">
        <v>0</v>
      </c>
      <c r="S558" s="146" t="s">
        <v>260</v>
      </c>
      <c r="T558" s="149"/>
      <c r="U558" s="160"/>
    </row>
    <row r="559" spans="1:22" s="4" customFormat="1" ht="9" customHeight="1">
      <c r="A559" s="152">
        <v>189</v>
      </c>
      <c r="B559" s="198" t="s">
        <v>789</v>
      </c>
      <c r="C559" s="146" t="s">
        <v>145</v>
      </c>
      <c r="D559" s="164" t="s">
        <v>144</v>
      </c>
      <c r="E559" s="200">
        <v>1982</v>
      </c>
      <c r="F559" s="152" t="s">
        <v>23</v>
      </c>
      <c r="G559" s="200">
        <v>2</v>
      </c>
      <c r="H559" s="200">
        <v>2</v>
      </c>
      <c r="I559" s="148">
        <v>714.8</v>
      </c>
      <c r="J559" s="148">
        <v>629</v>
      </c>
      <c r="K559" s="200">
        <v>28</v>
      </c>
      <c r="L559" s="159">
        <f>'Приложение 2'!G562</f>
        <v>2331772.89</v>
      </c>
      <c r="M559" s="148">
        <v>0</v>
      </c>
      <c r="N559" s="148">
        <v>0</v>
      </c>
      <c r="O559" s="148">
        <v>0</v>
      </c>
      <c r="P559" s="148">
        <f t="shared" si="118"/>
        <v>2331772.89</v>
      </c>
      <c r="Q559" s="148">
        <v>0</v>
      </c>
      <c r="R559" s="148">
        <v>0</v>
      </c>
      <c r="S559" s="146" t="s">
        <v>260</v>
      </c>
      <c r="T559" s="149"/>
      <c r="U559" s="160"/>
    </row>
    <row r="560" spans="1:22" s="4" customFormat="1" ht="9" customHeight="1">
      <c r="A560" s="152">
        <v>190</v>
      </c>
      <c r="B560" s="198" t="s">
        <v>790</v>
      </c>
      <c r="C560" s="146" t="s">
        <v>145</v>
      </c>
      <c r="D560" s="164" t="s">
        <v>144</v>
      </c>
      <c r="E560" s="200">
        <v>1984</v>
      </c>
      <c r="F560" s="152" t="s">
        <v>24</v>
      </c>
      <c r="G560" s="200">
        <v>2</v>
      </c>
      <c r="H560" s="200">
        <v>2</v>
      </c>
      <c r="I560" s="148">
        <v>597.20000000000005</v>
      </c>
      <c r="J560" s="148">
        <v>351.2</v>
      </c>
      <c r="K560" s="200">
        <v>33</v>
      </c>
      <c r="L560" s="159">
        <f>'Приложение 2'!G563</f>
        <v>2261543.88</v>
      </c>
      <c r="M560" s="148">
        <v>0</v>
      </c>
      <c r="N560" s="148">
        <v>0</v>
      </c>
      <c r="O560" s="148">
        <v>0</v>
      </c>
      <c r="P560" s="148">
        <f t="shared" si="118"/>
        <v>2261543.88</v>
      </c>
      <c r="Q560" s="148">
        <v>0</v>
      </c>
      <c r="R560" s="148">
        <v>0</v>
      </c>
      <c r="S560" s="146" t="s">
        <v>260</v>
      </c>
      <c r="T560" s="149"/>
      <c r="U560" s="160"/>
    </row>
    <row r="561" spans="1:22" s="4" customFormat="1" ht="9" customHeight="1">
      <c r="A561" s="152">
        <v>191</v>
      </c>
      <c r="B561" s="198" t="s">
        <v>801</v>
      </c>
      <c r="C561" s="146" t="s">
        <v>145</v>
      </c>
      <c r="D561" s="164" t="s">
        <v>144</v>
      </c>
      <c r="E561" s="200">
        <v>1972</v>
      </c>
      <c r="F561" s="152" t="s">
        <v>23</v>
      </c>
      <c r="G561" s="200">
        <v>2</v>
      </c>
      <c r="H561" s="200">
        <v>2</v>
      </c>
      <c r="I561" s="148">
        <v>778.2</v>
      </c>
      <c r="J561" s="148">
        <v>710.6</v>
      </c>
      <c r="K561" s="200">
        <v>27</v>
      </c>
      <c r="L561" s="159">
        <f>'Приложение 2'!G564</f>
        <v>2475179.0099999998</v>
      </c>
      <c r="M561" s="148">
        <v>0</v>
      </c>
      <c r="N561" s="148">
        <v>0</v>
      </c>
      <c r="O561" s="148">
        <v>0</v>
      </c>
      <c r="P561" s="148">
        <f t="shared" si="118"/>
        <v>2475179.0099999998</v>
      </c>
      <c r="Q561" s="148">
        <v>0</v>
      </c>
      <c r="R561" s="148">
        <v>0</v>
      </c>
      <c r="S561" s="146" t="s">
        <v>260</v>
      </c>
      <c r="T561" s="149"/>
      <c r="U561" s="160"/>
    </row>
    <row r="562" spans="1:22" s="4" customFormat="1" ht="9" customHeight="1">
      <c r="A562" s="152">
        <v>192</v>
      </c>
      <c r="B562" s="198" t="s">
        <v>799</v>
      </c>
      <c r="C562" s="146" t="s">
        <v>145</v>
      </c>
      <c r="D562" s="164" t="s">
        <v>144</v>
      </c>
      <c r="E562" s="200">
        <v>1978</v>
      </c>
      <c r="F562" s="152" t="s">
        <v>23</v>
      </c>
      <c r="G562" s="200">
        <v>2</v>
      </c>
      <c r="H562" s="200">
        <v>2</v>
      </c>
      <c r="I562" s="148">
        <v>640.20000000000005</v>
      </c>
      <c r="J562" s="148">
        <v>555.79999999999995</v>
      </c>
      <c r="K562" s="200">
        <v>20</v>
      </c>
      <c r="L562" s="159">
        <f>'Приложение 2'!G565</f>
        <v>2271640.0499999998</v>
      </c>
      <c r="M562" s="148">
        <v>0</v>
      </c>
      <c r="N562" s="148">
        <v>0</v>
      </c>
      <c r="O562" s="148">
        <v>0</v>
      </c>
      <c r="P562" s="148">
        <f>L562</f>
        <v>2271640.0499999998</v>
      </c>
      <c r="Q562" s="148">
        <v>0</v>
      </c>
      <c r="R562" s="148">
        <v>0</v>
      </c>
      <c r="S562" s="146" t="s">
        <v>260</v>
      </c>
      <c r="T562" s="151"/>
      <c r="U562" s="151"/>
      <c r="V562" s="14"/>
    </row>
    <row r="563" spans="1:22" s="4" customFormat="1" ht="9" customHeight="1">
      <c r="A563" s="152">
        <v>193</v>
      </c>
      <c r="B563" s="198" t="s">
        <v>803</v>
      </c>
      <c r="C563" s="146" t="s">
        <v>145</v>
      </c>
      <c r="D563" s="164" t="s">
        <v>144</v>
      </c>
      <c r="E563" s="200">
        <v>1958</v>
      </c>
      <c r="F563" s="152" t="s">
        <v>23</v>
      </c>
      <c r="G563" s="200">
        <v>2</v>
      </c>
      <c r="H563" s="200">
        <v>2</v>
      </c>
      <c r="I563" s="148">
        <v>571.70000000000005</v>
      </c>
      <c r="J563" s="148">
        <v>567.70000000000005</v>
      </c>
      <c r="K563" s="200">
        <v>23</v>
      </c>
      <c r="L563" s="159">
        <f>'Приложение 2'!G566</f>
        <v>1975620.11</v>
      </c>
      <c r="M563" s="148">
        <v>0</v>
      </c>
      <c r="N563" s="148">
        <v>0</v>
      </c>
      <c r="O563" s="148">
        <v>0</v>
      </c>
      <c r="P563" s="148">
        <f t="shared" si="118"/>
        <v>1975620.11</v>
      </c>
      <c r="Q563" s="148">
        <v>0</v>
      </c>
      <c r="R563" s="148">
        <v>0</v>
      </c>
      <c r="S563" s="146" t="s">
        <v>260</v>
      </c>
      <c r="T563" s="197"/>
      <c r="U563" s="160"/>
    </row>
    <row r="564" spans="1:22" s="4" customFormat="1" ht="23.25" customHeight="1">
      <c r="A564" s="173" t="s">
        <v>75</v>
      </c>
      <c r="B564" s="173"/>
      <c r="C564" s="146"/>
      <c r="D564" s="53"/>
      <c r="E564" s="6" t="s">
        <v>66</v>
      </c>
      <c r="F564" s="6" t="s">
        <v>66</v>
      </c>
      <c r="G564" s="6" t="s">
        <v>66</v>
      </c>
      <c r="H564" s="6" t="s">
        <v>66</v>
      </c>
      <c r="I564" s="147">
        <f t="shared" ref="I564:R564" si="119">SUM(I557:I563)</f>
        <v>6694.0999999999995</v>
      </c>
      <c r="J564" s="147">
        <f t="shared" si="119"/>
        <v>5573.8</v>
      </c>
      <c r="K564" s="200">
        <f t="shared" si="119"/>
        <v>384</v>
      </c>
      <c r="L564" s="147">
        <f t="shared" si="119"/>
        <v>17945512.189999998</v>
      </c>
      <c r="M564" s="147">
        <f t="shared" si="119"/>
        <v>0</v>
      </c>
      <c r="N564" s="147">
        <f t="shared" si="119"/>
        <v>0</v>
      </c>
      <c r="O564" s="147">
        <f t="shared" si="119"/>
        <v>0</v>
      </c>
      <c r="P564" s="147">
        <f t="shared" si="119"/>
        <v>17945512.189999998</v>
      </c>
      <c r="Q564" s="147">
        <f t="shared" si="119"/>
        <v>0</v>
      </c>
      <c r="R564" s="147">
        <f t="shared" si="119"/>
        <v>0</v>
      </c>
      <c r="S564" s="148"/>
      <c r="T564" s="197"/>
      <c r="U564" s="160"/>
    </row>
    <row r="565" spans="1:22" s="4" customFormat="1" ht="9" customHeight="1">
      <c r="A565" s="150" t="s">
        <v>805</v>
      </c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97"/>
      <c r="U565" s="160"/>
    </row>
    <row r="566" spans="1:22" s="4" customFormat="1" ht="9" customHeight="1">
      <c r="A566" s="152">
        <v>194</v>
      </c>
      <c r="B566" s="53" t="s">
        <v>807</v>
      </c>
      <c r="C566" s="146" t="s">
        <v>145</v>
      </c>
      <c r="D566" s="164" t="s">
        <v>144</v>
      </c>
      <c r="E566" s="227">
        <v>1978</v>
      </c>
      <c r="F566" s="6" t="s">
        <v>23</v>
      </c>
      <c r="G566" s="227">
        <v>2</v>
      </c>
      <c r="H566" s="227">
        <v>1</v>
      </c>
      <c r="I566" s="147">
        <v>1183.5999999999999</v>
      </c>
      <c r="J566" s="147">
        <v>987.9</v>
      </c>
      <c r="K566" s="200">
        <v>52</v>
      </c>
      <c r="L566" s="159">
        <f>'Приложение 2'!G569</f>
        <v>3622508.67</v>
      </c>
      <c r="M566" s="148">
        <v>0</v>
      </c>
      <c r="N566" s="148">
        <v>0</v>
      </c>
      <c r="O566" s="148">
        <v>0</v>
      </c>
      <c r="P566" s="148">
        <f t="shared" ref="P566" si="120">L566</f>
        <v>3622508.67</v>
      </c>
      <c r="Q566" s="148">
        <v>0</v>
      </c>
      <c r="R566" s="148">
        <v>0</v>
      </c>
      <c r="S566" s="146" t="s">
        <v>260</v>
      </c>
      <c r="T566" s="151"/>
      <c r="U566" s="151"/>
    </row>
    <row r="567" spans="1:22" s="4" customFormat="1" ht="24" customHeight="1">
      <c r="A567" s="173" t="s">
        <v>806</v>
      </c>
      <c r="B567" s="173"/>
      <c r="C567" s="146"/>
      <c r="D567" s="53"/>
      <c r="E567" s="6" t="s">
        <v>66</v>
      </c>
      <c r="F567" s="6" t="s">
        <v>66</v>
      </c>
      <c r="G567" s="6" t="s">
        <v>66</v>
      </c>
      <c r="H567" s="6" t="s">
        <v>66</v>
      </c>
      <c r="I567" s="147">
        <f t="shared" ref="I567:R567" si="121">SUM(I566:I566)</f>
        <v>1183.5999999999999</v>
      </c>
      <c r="J567" s="147">
        <f t="shared" si="121"/>
        <v>987.9</v>
      </c>
      <c r="K567" s="200">
        <f t="shared" si="121"/>
        <v>52</v>
      </c>
      <c r="L567" s="147">
        <f t="shared" si="121"/>
        <v>3622508.67</v>
      </c>
      <c r="M567" s="147">
        <f t="shared" si="121"/>
        <v>0</v>
      </c>
      <c r="N567" s="147">
        <f t="shared" si="121"/>
        <v>0</v>
      </c>
      <c r="O567" s="147">
        <f t="shared" si="121"/>
        <v>0</v>
      </c>
      <c r="P567" s="147">
        <f t="shared" si="121"/>
        <v>3622508.67</v>
      </c>
      <c r="Q567" s="147">
        <f t="shared" si="121"/>
        <v>0</v>
      </c>
      <c r="R567" s="147">
        <f t="shared" si="121"/>
        <v>0</v>
      </c>
      <c r="S567" s="148"/>
      <c r="T567" s="149"/>
      <c r="U567" s="160"/>
    </row>
    <row r="568" spans="1:22" s="4" customFormat="1" ht="9" customHeight="1">
      <c r="A568" s="150" t="s">
        <v>57</v>
      </c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49"/>
      <c r="U568" s="160"/>
    </row>
    <row r="569" spans="1:22" s="4" customFormat="1" ht="9" customHeight="1">
      <c r="A569" s="152">
        <v>195</v>
      </c>
      <c r="B569" s="198" t="s">
        <v>291</v>
      </c>
      <c r="C569" s="146" t="s">
        <v>145</v>
      </c>
      <c r="D569" s="164" t="s">
        <v>144</v>
      </c>
      <c r="E569" s="200">
        <v>1986</v>
      </c>
      <c r="F569" s="152" t="s">
        <v>23</v>
      </c>
      <c r="G569" s="200">
        <v>3</v>
      </c>
      <c r="H569" s="200">
        <v>3</v>
      </c>
      <c r="I569" s="148">
        <v>1254</v>
      </c>
      <c r="J569" s="148">
        <v>1153.4000000000001</v>
      </c>
      <c r="K569" s="200">
        <v>40</v>
      </c>
      <c r="L569" s="159">
        <f>'Приложение 2'!G572</f>
        <v>3236834.67</v>
      </c>
      <c r="M569" s="148">
        <v>0</v>
      </c>
      <c r="N569" s="148">
        <v>0</v>
      </c>
      <c r="O569" s="148">
        <v>0</v>
      </c>
      <c r="P569" s="148">
        <f>L569</f>
        <v>3236834.67</v>
      </c>
      <c r="Q569" s="148">
        <v>0</v>
      </c>
      <c r="R569" s="148">
        <v>0</v>
      </c>
      <c r="S569" s="146" t="s">
        <v>260</v>
      </c>
      <c r="T569" s="197"/>
      <c r="U569" s="160"/>
    </row>
    <row r="570" spans="1:22" s="4" customFormat="1" ht="9" customHeight="1">
      <c r="A570" s="152">
        <v>196</v>
      </c>
      <c r="B570" s="198" t="s">
        <v>810</v>
      </c>
      <c r="C570" s="146" t="s">
        <v>145</v>
      </c>
      <c r="D570" s="164" t="s">
        <v>144</v>
      </c>
      <c r="E570" s="200">
        <v>1983</v>
      </c>
      <c r="F570" s="152" t="s">
        <v>23</v>
      </c>
      <c r="G570" s="200">
        <v>2</v>
      </c>
      <c r="H570" s="200">
        <v>3</v>
      </c>
      <c r="I570" s="148">
        <v>1030.4000000000001</v>
      </c>
      <c r="J570" s="148">
        <v>962.8</v>
      </c>
      <c r="K570" s="200">
        <v>54</v>
      </c>
      <c r="L570" s="159">
        <f>'Приложение 2'!G573</f>
        <v>3364046.52</v>
      </c>
      <c r="M570" s="148">
        <v>0</v>
      </c>
      <c r="N570" s="148">
        <v>0</v>
      </c>
      <c r="O570" s="148">
        <v>0</v>
      </c>
      <c r="P570" s="148">
        <f>L570</f>
        <v>3364046.52</v>
      </c>
      <c r="Q570" s="148">
        <v>0</v>
      </c>
      <c r="R570" s="148">
        <v>0</v>
      </c>
      <c r="S570" s="146" t="s">
        <v>260</v>
      </c>
      <c r="T570" s="151"/>
      <c r="U570" s="151"/>
    </row>
    <row r="571" spans="1:22" s="4" customFormat="1" ht="24" customHeight="1">
      <c r="A571" s="173" t="s">
        <v>104</v>
      </c>
      <c r="B571" s="173"/>
      <c r="C571" s="146"/>
      <c r="D571" s="53"/>
      <c r="E571" s="6" t="s">
        <v>66</v>
      </c>
      <c r="F571" s="6" t="s">
        <v>66</v>
      </c>
      <c r="G571" s="6" t="s">
        <v>66</v>
      </c>
      <c r="H571" s="6" t="s">
        <v>66</v>
      </c>
      <c r="I571" s="147">
        <f>SUM(I569:I570)</f>
        <v>2284.4</v>
      </c>
      <c r="J571" s="147">
        <f t="shared" ref="J571:R571" si="122">SUM(J569:J570)</f>
        <v>2116.1999999999998</v>
      </c>
      <c r="K571" s="200">
        <f t="shared" si="122"/>
        <v>94</v>
      </c>
      <c r="L571" s="147">
        <f>SUM(L569:L570)</f>
        <v>6600881.1899999995</v>
      </c>
      <c r="M571" s="147">
        <f t="shared" si="122"/>
        <v>0</v>
      </c>
      <c r="N571" s="147">
        <f t="shared" si="122"/>
        <v>0</v>
      </c>
      <c r="O571" s="147">
        <f>SUM(O569:O570)</f>
        <v>0</v>
      </c>
      <c r="P571" s="147">
        <f>SUM(P569:P570)</f>
        <v>6600881.1899999995</v>
      </c>
      <c r="Q571" s="147">
        <f t="shared" si="122"/>
        <v>0</v>
      </c>
      <c r="R571" s="147">
        <f t="shared" si="122"/>
        <v>0</v>
      </c>
      <c r="S571" s="148"/>
      <c r="T571" s="149"/>
      <c r="U571" s="160"/>
    </row>
    <row r="572" spans="1:22" s="4" customFormat="1" ht="9" customHeight="1">
      <c r="A572" s="150" t="s">
        <v>72</v>
      </c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49"/>
      <c r="U572" s="149"/>
    </row>
    <row r="573" spans="1:22" s="4" customFormat="1" ht="9" customHeight="1">
      <c r="A573" s="152">
        <v>197</v>
      </c>
      <c r="B573" s="198" t="s">
        <v>812</v>
      </c>
      <c r="C573" s="146" t="s">
        <v>145</v>
      </c>
      <c r="D573" s="164" t="s">
        <v>144</v>
      </c>
      <c r="E573" s="200">
        <v>1965</v>
      </c>
      <c r="F573" s="152" t="s">
        <v>23</v>
      </c>
      <c r="G573" s="200">
        <v>2</v>
      </c>
      <c r="H573" s="200">
        <v>3</v>
      </c>
      <c r="I573" s="148">
        <v>1004.6</v>
      </c>
      <c r="J573" s="148">
        <v>942.7</v>
      </c>
      <c r="K573" s="200">
        <v>58</v>
      </c>
      <c r="L573" s="159">
        <f>'Приложение 2'!G576</f>
        <v>4339741.1500000004</v>
      </c>
      <c r="M573" s="148">
        <v>0</v>
      </c>
      <c r="N573" s="148">
        <v>0</v>
      </c>
      <c r="O573" s="148">
        <v>0</v>
      </c>
      <c r="P573" s="148">
        <f>L573</f>
        <v>4339741.1500000004</v>
      </c>
      <c r="Q573" s="148">
        <v>0</v>
      </c>
      <c r="R573" s="148">
        <v>0</v>
      </c>
      <c r="S573" s="146" t="s">
        <v>260</v>
      </c>
      <c r="T573" s="151"/>
      <c r="U573" s="151"/>
    </row>
    <row r="574" spans="1:22" s="4" customFormat="1" ht="24" customHeight="1">
      <c r="A574" s="173" t="s">
        <v>71</v>
      </c>
      <c r="B574" s="173"/>
      <c r="C574" s="146"/>
      <c r="D574" s="53"/>
      <c r="E574" s="6" t="s">
        <v>66</v>
      </c>
      <c r="F574" s="6" t="s">
        <v>66</v>
      </c>
      <c r="G574" s="6" t="s">
        <v>66</v>
      </c>
      <c r="H574" s="6" t="s">
        <v>66</v>
      </c>
      <c r="I574" s="147">
        <f t="shared" ref="I574:R574" si="123">SUM(I573:I573)</f>
        <v>1004.6</v>
      </c>
      <c r="J574" s="147">
        <f t="shared" si="123"/>
        <v>942.7</v>
      </c>
      <c r="K574" s="200">
        <f t="shared" si="123"/>
        <v>58</v>
      </c>
      <c r="L574" s="147">
        <f>SUM(L573:L573)</f>
        <v>4339741.1500000004</v>
      </c>
      <c r="M574" s="147">
        <f t="shared" si="123"/>
        <v>0</v>
      </c>
      <c r="N574" s="147">
        <f t="shared" si="123"/>
        <v>0</v>
      </c>
      <c r="O574" s="147">
        <f t="shared" si="123"/>
        <v>0</v>
      </c>
      <c r="P574" s="147">
        <f t="shared" si="123"/>
        <v>4339741.1500000004</v>
      </c>
      <c r="Q574" s="147">
        <f t="shared" si="123"/>
        <v>0</v>
      </c>
      <c r="R574" s="147">
        <f t="shared" si="123"/>
        <v>0</v>
      </c>
      <c r="S574" s="148"/>
      <c r="T574" s="149"/>
      <c r="U574" s="160"/>
    </row>
    <row r="575" spans="1:22" s="4" customFormat="1" ht="9" customHeight="1">
      <c r="A575" s="150" t="s">
        <v>59</v>
      </c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49"/>
      <c r="U575" s="160"/>
    </row>
    <row r="576" spans="1:22" s="4" customFormat="1" ht="9" customHeight="1">
      <c r="A576" s="152">
        <v>198</v>
      </c>
      <c r="B576" s="53" t="s">
        <v>817</v>
      </c>
      <c r="C576" s="146" t="s">
        <v>145</v>
      </c>
      <c r="D576" s="164" t="s">
        <v>144</v>
      </c>
      <c r="E576" s="200">
        <v>1960</v>
      </c>
      <c r="F576" s="152" t="s">
        <v>23</v>
      </c>
      <c r="G576" s="200">
        <v>2</v>
      </c>
      <c r="H576" s="200">
        <v>1</v>
      </c>
      <c r="I576" s="148">
        <v>284.77999999999997</v>
      </c>
      <c r="J576" s="148">
        <v>266.88</v>
      </c>
      <c r="K576" s="200">
        <v>13</v>
      </c>
      <c r="L576" s="159">
        <f>'Приложение 2'!G579</f>
        <v>1138848.8799999999</v>
      </c>
      <c r="M576" s="148">
        <v>0</v>
      </c>
      <c r="N576" s="148">
        <v>0</v>
      </c>
      <c r="O576" s="148">
        <v>0</v>
      </c>
      <c r="P576" s="148">
        <f>L576</f>
        <v>1138848.8799999999</v>
      </c>
      <c r="Q576" s="148">
        <v>0</v>
      </c>
      <c r="R576" s="148">
        <v>0</v>
      </c>
      <c r="S576" s="146" t="s">
        <v>260</v>
      </c>
      <c r="T576" s="149"/>
      <c r="U576" s="160"/>
    </row>
    <row r="577" spans="1:22" s="4" customFormat="1" ht="9" customHeight="1">
      <c r="A577" s="152">
        <v>199</v>
      </c>
      <c r="B577" s="53" t="s">
        <v>818</v>
      </c>
      <c r="C577" s="146" t="s">
        <v>145</v>
      </c>
      <c r="D577" s="164" t="s">
        <v>144</v>
      </c>
      <c r="E577" s="200">
        <v>1979</v>
      </c>
      <c r="F577" s="152" t="s">
        <v>23</v>
      </c>
      <c r="G577" s="200">
        <v>2</v>
      </c>
      <c r="H577" s="200">
        <v>2</v>
      </c>
      <c r="I577" s="148">
        <v>938.29</v>
      </c>
      <c r="J577" s="148">
        <v>905.69</v>
      </c>
      <c r="K577" s="200">
        <v>27</v>
      </c>
      <c r="L577" s="159">
        <f>'Приложение 2'!G580</f>
        <v>3549250.8</v>
      </c>
      <c r="M577" s="148">
        <v>0</v>
      </c>
      <c r="N577" s="148">
        <v>0</v>
      </c>
      <c r="O577" s="148">
        <v>0</v>
      </c>
      <c r="P577" s="148">
        <f>L577</f>
        <v>3549250.8</v>
      </c>
      <c r="Q577" s="148">
        <v>0</v>
      </c>
      <c r="R577" s="148">
        <v>0</v>
      </c>
      <c r="S577" s="146" t="s">
        <v>260</v>
      </c>
      <c r="T577" s="151"/>
      <c r="U577" s="151"/>
    </row>
    <row r="578" spans="1:22" s="4" customFormat="1" ht="23.25" customHeight="1">
      <c r="A578" s="173" t="s">
        <v>58</v>
      </c>
      <c r="B578" s="173"/>
      <c r="C578" s="146"/>
      <c r="D578" s="53"/>
      <c r="E578" s="6" t="s">
        <v>66</v>
      </c>
      <c r="F578" s="6" t="s">
        <v>66</v>
      </c>
      <c r="G578" s="6" t="s">
        <v>66</v>
      </c>
      <c r="H578" s="6" t="s">
        <v>66</v>
      </c>
      <c r="I578" s="147">
        <f t="shared" ref="I578:R578" si="124">SUM(I576:I577)</f>
        <v>1223.07</v>
      </c>
      <c r="J578" s="147">
        <f t="shared" si="124"/>
        <v>1172.5700000000002</v>
      </c>
      <c r="K578" s="6">
        <f t="shared" si="124"/>
        <v>40</v>
      </c>
      <c r="L578" s="228">
        <f>SUM(L576:L577)</f>
        <v>4688099.68</v>
      </c>
      <c r="M578" s="229">
        <f t="shared" si="124"/>
        <v>0</v>
      </c>
      <c r="N578" s="229">
        <f t="shared" si="124"/>
        <v>0</v>
      </c>
      <c r="O578" s="229">
        <f t="shared" si="124"/>
        <v>0</v>
      </c>
      <c r="P578" s="147">
        <f t="shared" si="124"/>
        <v>4688099.68</v>
      </c>
      <c r="Q578" s="229">
        <f t="shared" si="124"/>
        <v>0</v>
      </c>
      <c r="R578" s="229">
        <f t="shared" si="124"/>
        <v>0</v>
      </c>
      <c r="S578" s="148"/>
      <c r="T578" s="149"/>
      <c r="U578" s="160"/>
    </row>
    <row r="579" spans="1:22" s="4" customFormat="1" ht="9" customHeight="1">
      <c r="A579" s="150" t="s">
        <v>78</v>
      </c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49"/>
      <c r="U579" s="160"/>
    </row>
    <row r="580" spans="1:22" s="4" customFormat="1" ht="9" customHeight="1">
      <c r="A580" s="230">
        <v>200</v>
      </c>
      <c r="B580" s="231" t="s">
        <v>828</v>
      </c>
      <c r="C580" s="146" t="s">
        <v>145</v>
      </c>
      <c r="D580" s="164" t="s">
        <v>144</v>
      </c>
      <c r="E580" s="232">
        <v>1982</v>
      </c>
      <c r="F580" s="233" t="s">
        <v>23</v>
      </c>
      <c r="G580" s="232">
        <v>2</v>
      </c>
      <c r="H580" s="232">
        <v>3</v>
      </c>
      <c r="I580" s="234">
        <v>1137.2</v>
      </c>
      <c r="J580" s="234">
        <v>852.65</v>
      </c>
      <c r="K580" s="232">
        <v>35</v>
      </c>
      <c r="L580" s="159">
        <f>'Приложение 2'!G583</f>
        <v>111824.14</v>
      </c>
      <c r="M580" s="148">
        <v>0</v>
      </c>
      <c r="N580" s="148">
        <v>0</v>
      </c>
      <c r="O580" s="148">
        <v>0</v>
      </c>
      <c r="P580" s="148">
        <f t="shared" ref="P580:P587" si="125">L580</f>
        <v>111824.14</v>
      </c>
      <c r="Q580" s="148">
        <v>0</v>
      </c>
      <c r="R580" s="148">
        <v>0</v>
      </c>
      <c r="S580" s="146" t="s">
        <v>260</v>
      </c>
      <c r="T580" s="149"/>
      <c r="U580" s="160"/>
    </row>
    <row r="581" spans="1:22" s="4" customFormat="1" ht="9" customHeight="1">
      <c r="A581" s="230">
        <v>201</v>
      </c>
      <c r="B581" s="231" t="s">
        <v>832</v>
      </c>
      <c r="C581" s="146" t="s">
        <v>145</v>
      </c>
      <c r="D581" s="164" t="s">
        <v>144</v>
      </c>
      <c r="E581" s="232">
        <v>1970</v>
      </c>
      <c r="F581" s="233" t="s">
        <v>23</v>
      </c>
      <c r="G581" s="232">
        <v>2</v>
      </c>
      <c r="H581" s="232">
        <v>2</v>
      </c>
      <c r="I581" s="234">
        <v>1202.1400000000001</v>
      </c>
      <c r="J581" s="234">
        <v>718.76</v>
      </c>
      <c r="K581" s="232">
        <v>44</v>
      </c>
      <c r="L581" s="159">
        <f>'Приложение 2'!G584</f>
        <v>95695.66</v>
      </c>
      <c r="M581" s="148">
        <v>0</v>
      </c>
      <c r="N581" s="148">
        <v>0</v>
      </c>
      <c r="O581" s="148">
        <v>0</v>
      </c>
      <c r="P581" s="148">
        <f t="shared" si="125"/>
        <v>95695.66</v>
      </c>
      <c r="Q581" s="148">
        <v>0</v>
      </c>
      <c r="R581" s="148">
        <v>0</v>
      </c>
      <c r="S581" s="146" t="s">
        <v>260</v>
      </c>
      <c r="T581" s="149"/>
      <c r="U581" s="160"/>
    </row>
    <row r="582" spans="1:22" s="4" customFormat="1" ht="9" customHeight="1">
      <c r="A582" s="230">
        <v>202</v>
      </c>
      <c r="B582" s="231" t="s">
        <v>833</v>
      </c>
      <c r="C582" s="146" t="s">
        <v>145</v>
      </c>
      <c r="D582" s="164" t="s">
        <v>144</v>
      </c>
      <c r="E582" s="232">
        <v>1973</v>
      </c>
      <c r="F582" s="233" t="s">
        <v>23</v>
      </c>
      <c r="G582" s="232">
        <v>2</v>
      </c>
      <c r="H582" s="232">
        <v>2</v>
      </c>
      <c r="I582" s="234">
        <v>788.4</v>
      </c>
      <c r="J582" s="234">
        <v>715.7</v>
      </c>
      <c r="K582" s="232">
        <v>50</v>
      </c>
      <c r="L582" s="159">
        <f>'Приложение 2'!G585</f>
        <v>193313.8</v>
      </c>
      <c r="M582" s="148">
        <v>0</v>
      </c>
      <c r="N582" s="148">
        <v>0</v>
      </c>
      <c r="O582" s="148">
        <v>0</v>
      </c>
      <c r="P582" s="148">
        <f t="shared" si="125"/>
        <v>193313.8</v>
      </c>
      <c r="Q582" s="148">
        <v>0</v>
      </c>
      <c r="R582" s="148">
        <v>0</v>
      </c>
      <c r="S582" s="146" t="s">
        <v>260</v>
      </c>
      <c r="T582" s="149"/>
      <c r="U582" s="160"/>
    </row>
    <row r="583" spans="1:22" s="4" customFormat="1" ht="9" customHeight="1">
      <c r="A583" s="230">
        <v>203</v>
      </c>
      <c r="B583" s="231" t="s">
        <v>834</v>
      </c>
      <c r="C583" s="146" t="s">
        <v>145</v>
      </c>
      <c r="D583" s="164" t="s">
        <v>144</v>
      </c>
      <c r="E583" s="232">
        <v>1976</v>
      </c>
      <c r="F583" s="233" t="s">
        <v>23</v>
      </c>
      <c r="G583" s="232">
        <v>2</v>
      </c>
      <c r="H583" s="232">
        <v>3</v>
      </c>
      <c r="I583" s="234">
        <v>1507.38</v>
      </c>
      <c r="J583" s="234">
        <v>853.34</v>
      </c>
      <c r="K583" s="232">
        <v>46</v>
      </c>
      <c r="L583" s="159">
        <f>'Приложение 2'!G586</f>
        <v>105731.16</v>
      </c>
      <c r="M583" s="148">
        <v>0</v>
      </c>
      <c r="N583" s="148">
        <v>0</v>
      </c>
      <c r="O583" s="148">
        <v>0</v>
      </c>
      <c r="P583" s="148">
        <f t="shared" si="125"/>
        <v>105731.16</v>
      </c>
      <c r="Q583" s="148">
        <v>0</v>
      </c>
      <c r="R583" s="148">
        <v>0</v>
      </c>
      <c r="S583" s="146" t="s">
        <v>260</v>
      </c>
      <c r="T583" s="149"/>
      <c r="U583" s="160"/>
    </row>
    <row r="584" spans="1:22" s="4" customFormat="1" ht="9" customHeight="1">
      <c r="A584" s="230">
        <v>204</v>
      </c>
      <c r="B584" s="231" t="s">
        <v>835</v>
      </c>
      <c r="C584" s="146" t="s">
        <v>145</v>
      </c>
      <c r="D584" s="164" t="s">
        <v>144</v>
      </c>
      <c r="E584" s="232">
        <v>1984</v>
      </c>
      <c r="F584" s="233" t="s">
        <v>23</v>
      </c>
      <c r="G584" s="232">
        <v>2</v>
      </c>
      <c r="H584" s="232">
        <v>3</v>
      </c>
      <c r="I584" s="234">
        <v>1180.8</v>
      </c>
      <c r="J584" s="234">
        <v>848.64</v>
      </c>
      <c r="K584" s="232">
        <v>32</v>
      </c>
      <c r="L584" s="159">
        <f>'Приложение 2'!G587</f>
        <v>106322.55</v>
      </c>
      <c r="M584" s="148">
        <v>0</v>
      </c>
      <c r="N584" s="148">
        <v>0</v>
      </c>
      <c r="O584" s="148">
        <v>0</v>
      </c>
      <c r="P584" s="148">
        <f t="shared" si="125"/>
        <v>106322.55</v>
      </c>
      <c r="Q584" s="148">
        <v>0</v>
      </c>
      <c r="R584" s="148">
        <v>0</v>
      </c>
      <c r="S584" s="146" t="s">
        <v>260</v>
      </c>
      <c r="T584" s="149"/>
      <c r="U584" s="160"/>
    </row>
    <row r="585" spans="1:22" s="4" customFormat="1" ht="9" customHeight="1">
      <c r="A585" s="230">
        <v>205</v>
      </c>
      <c r="B585" s="231" t="s">
        <v>836</v>
      </c>
      <c r="C585" s="146" t="s">
        <v>145</v>
      </c>
      <c r="D585" s="164" t="s">
        <v>144</v>
      </c>
      <c r="E585" s="232">
        <v>1979</v>
      </c>
      <c r="F585" s="233" t="s">
        <v>23</v>
      </c>
      <c r="G585" s="232">
        <v>2</v>
      </c>
      <c r="H585" s="232">
        <v>3</v>
      </c>
      <c r="I585" s="234">
        <v>1697.54</v>
      </c>
      <c r="J585" s="234">
        <v>939.8</v>
      </c>
      <c r="K585" s="232">
        <v>52</v>
      </c>
      <c r="L585" s="159">
        <f>'Приложение 2'!G588</f>
        <v>122576.47</v>
      </c>
      <c r="M585" s="148">
        <v>0</v>
      </c>
      <c r="N585" s="148">
        <v>0</v>
      </c>
      <c r="O585" s="148">
        <v>0</v>
      </c>
      <c r="P585" s="148">
        <f t="shared" si="125"/>
        <v>122576.47</v>
      </c>
      <c r="Q585" s="148">
        <v>0</v>
      </c>
      <c r="R585" s="148">
        <v>0</v>
      </c>
      <c r="S585" s="146" t="s">
        <v>260</v>
      </c>
      <c r="T585" s="149"/>
      <c r="U585" s="160"/>
    </row>
    <row r="586" spans="1:22" s="4" customFormat="1" ht="9" customHeight="1">
      <c r="A586" s="230">
        <v>206</v>
      </c>
      <c r="B586" s="231" t="s">
        <v>837</v>
      </c>
      <c r="C586" s="146" t="s">
        <v>145</v>
      </c>
      <c r="D586" s="164" t="s">
        <v>144</v>
      </c>
      <c r="E586" s="232">
        <v>1976</v>
      </c>
      <c r="F586" s="233" t="s">
        <v>23</v>
      </c>
      <c r="G586" s="232">
        <v>2</v>
      </c>
      <c r="H586" s="232">
        <v>3</v>
      </c>
      <c r="I586" s="234">
        <v>1001.2</v>
      </c>
      <c r="J586" s="234">
        <v>948.64</v>
      </c>
      <c r="K586" s="232">
        <v>33</v>
      </c>
      <c r="L586" s="159">
        <f>'Приложение 2'!G589</f>
        <v>113974.61</v>
      </c>
      <c r="M586" s="148">
        <v>0</v>
      </c>
      <c r="N586" s="148">
        <v>0</v>
      </c>
      <c r="O586" s="148">
        <v>0</v>
      </c>
      <c r="P586" s="148">
        <f t="shared" si="125"/>
        <v>113974.61</v>
      </c>
      <c r="Q586" s="148">
        <v>0</v>
      </c>
      <c r="R586" s="148">
        <v>0</v>
      </c>
      <c r="S586" s="146" t="s">
        <v>260</v>
      </c>
      <c r="T586" s="235"/>
      <c r="U586" s="236"/>
    </row>
    <row r="587" spans="1:22" s="4" customFormat="1" ht="9" customHeight="1">
      <c r="A587" s="230">
        <v>207</v>
      </c>
      <c r="B587" s="231" t="s">
        <v>838</v>
      </c>
      <c r="C587" s="146" t="s">
        <v>145</v>
      </c>
      <c r="D587" s="164" t="s">
        <v>144</v>
      </c>
      <c r="E587" s="232">
        <v>1981</v>
      </c>
      <c r="F587" s="233" t="s">
        <v>23</v>
      </c>
      <c r="G587" s="232">
        <v>2</v>
      </c>
      <c r="H587" s="232">
        <v>3</v>
      </c>
      <c r="I587" s="234">
        <v>1392.2</v>
      </c>
      <c r="J587" s="234">
        <v>817.6</v>
      </c>
      <c r="K587" s="232">
        <v>30</v>
      </c>
      <c r="L587" s="159">
        <f>'Приложение 2'!G590</f>
        <v>110265.06</v>
      </c>
      <c r="M587" s="148">
        <v>0</v>
      </c>
      <c r="N587" s="148">
        <v>0</v>
      </c>
      <c r="O587" s="148">
        <v>0</v>
      </c>
      <c r="P587" s="148">
        <f t="shared" si="125"/>
        <v>110265.06</v>
      </c>
      <c r="Q587" s="148">
        <v>0</v>
      </c>
      <c r="R587" s="148">
        <v>0</v>
      </c>
      <c r="S587" s="146" t="s">
        <v>260</v>
      </c>
      <c r="T587" s="207"/>
      <c r="U587" s="207"/>
      <c r="V587" s="14"/>
    </row>
    <row r="588" spans="1:22" s="4" customFormat="1" ht="34.5" customHeight="1">
      <c r="A588" s="237" t="s">
        <v>79</v>
      </c>
      <c r="B588" s="237"/>
      <c r="C588" s="199"/>
      <c r="D588" s="238"/>
      <c r="E588" s="230" t="s">
        <v>66</v>
      </c>
      <c r="F588" s="230" t="s">
        <v>66</v>
      </c>
      <c r="G588" s="230" t="s">
        <v>66</v>
      </c>
      <c r="H588" s="230" t="s">
        <v>66</v>
      </c>
      <c r="I588" s="228">
        <f t="shared" ref="I588:R588" si="126">SUM(I580:I587)</f>
        <v>9906.8600000000024</v>
      </c>
      <c r="J588" s="228">
        <f t="shared" si="126"/>
        <v>6695.13</v>
      </c>
      <c r="K588" s="239">
        <f t="shared" si="126"/>
        <v>322</v>
      </c>
      <c r="L588" s="228">
        <f>SUM(L580:L587)</f>
        <v>959703.45</v>
      </c>
      <c r="M588" s="228">
        <f t="shared" si="126"/>
        <v>0</v>
      </c>
      <c r="N588" s="228">
        <f t="shared" si="126"/>
        <v>0</v>
      </c>
      <c r="O588" s="228">
        <f t="shared" si="126"/>
        <v>0</v>
      </c>
      <c r="P588" s="228">
        <f t="shared" si="126"/>
        <v>959703.45</v>
      </c>
      <c r="Q588" s="228">
        <f t="shared" si="126"/>
        <v>0</v>
      </c>
      <c r="R588" s="228">
        <f t="shared" si="126"/>
        <v>0</v>
      </c>
      <c r="S588" s="148"/>
      <c r="T588" s="149"/>
      <c r="U588" s="160"/>
      <c r="V588" s="14"/>
    </row>
    <row r="589" spans="1:22" s="4" customFormat="1" ht="9" customHeight="1">
      <c r="A589" s="208" t="s">
        <v>932</v>
      </c>
      <c r="B589" s="208"/>
      <c r="C589" s="208"/>
      <c r="D589" s="208"/>
      <c r="E589" s="208"/>
      <c r="F589" s="208"/>
      <c r="G589" s="208"/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35"/>
      <c r="U589" s="236"/>
      <c r="V589" s="14"/>
    </row>
    <row r="590" spans="1:22" s="4" customFormat="1" ht="9" customHeight="1">
      <c r="A590" s="230">
        <v>208</v>
      </c>
      <c r="B590" s="238" t="s">
        <v>233</v>
      </c>
      <c r="C590" s="146" t="s">
        <v>145</v>
      </c>
      <c r="D590" s="164" t="s">
        <v>144</v>
      </c>
      <c r="E590" s="240">
        <v>1970</v>
      </c>
      <c r="F590" s="243" t="s">
        <v>23</v>
      </c>
      <c r="G590" s="240">
        <v>4</v>
      </c>
      <c r="H590" s="240">
        <v>3</v>
      </c>
      <c r="I590" s="228">
        <v>2702.78</v>
      </c>
      <c r="J590" s="228">
        <v>1932.3</v>
      </c>
      <c r="K590" s="33">
        <v>187</v>
      </c>
      <c r="L590" s="159">
        <f>'Приложение 2'!G593</f>
        <v>5233858.68</v>
      </c>
      <c r="M590" s="148">
        <v>0</v>
      </c>
      <c r="N590" s="148">
        <v>0</v>
      </c>
      <c r="O590" s="148">
        <v>0</v>
      </c>
      <c r="P590" s="148">
        <f>L590</f>
        <v>5233858.68</v>
      </c>
      <c r="Q590" s="148">
        <v>0</v>
      </c>
      <c r="R590" s="148">
        <v>0</v>
      </c>
      <c r="S590" s="146" t="s">
        <v>260</v>
      </c>
      <c r="T590" s="151"/>
      <c r="U590" s="151"/>
    </row>
    <row r="591" spans="1:22" s="4" customFormat="1" ht="23.25" customHeight="1">
      <c r="A591" s="237" t="s">
        <v>109</v>
      </c>
      <c r="B591" s="237"/>
      <c r="C591" s="199"/>
      <c r="D591" s="238"/>
      <c r="E591" s="230" t="s">
        <v>66</v>
      </c>
      <c r="F591" s="230" t="s">
        <v>66</v>
      </c>
      <c r="G591" s="230" t="s">
        <v>66</v>
      </c>
      <c r="H591" s="230" t="s">
        <v>66</v>
      </c>
      <c r="I591" s="228">
        <f>SUM(I590:I590)</f>
        <v>2702.78</v>
      </c>
      <c r="J591" s="228">
        <f t="shared" ref="J591:R591" si="127">SUM(J590:J590)</f>
        <v>1932.3</v>
      </c>
      <c r="K591" s="239">
        <f t="shared" si="127"/>
        <v>187</v>
      </c>
      <c r="L591" s="228">
        <f>SUM(L590:L590)</f>
        <v>5233858.68</v>
      </c>
      <c r="M591" s="228">
        <f t="shared" si="127"/>
        <v>0</v>
      </c>
      <c r="N591" s="228">
        <f t="shared" si="127"/>
        <v>0</v>
      </c>
      <c r="O591" s="228">
        <f t="shared" si="127"/>
        <v>0</v>
      </c>
      <c r="P591" s="228">
        <f t="shared" si="127"/>
        <v>5233858.68</v>
      </c>
      <c r="Q591" s="228">
        <f t="shared" si="127"/>
        <v>0</v>
      </c>
      <c r="R591" s="228">
        <f t="shared" si="127"/>
        <v>0</v>
      </c>
      <c r="S591" s="228"/>
      <c r="T591" s="149"/>
      <c r="U591" s="160"/>
    </row>
    <row r="592" spans="1:22" s="4" customFormat="1" ht="9" customHeight="1">
      <c r="A592" s="241" t="s">
        <v>0</v>
      </c>
      <c r="B592" s="241"/>
      <c r="C592" s="241"/>
      <c r="D592" s="241"/>
      <c r="E592" s="241"/>
      <c r="F592" s="241"/>
      <c r="G592" s="241"/>
      <c r="H592" s="241"/>
      <c r="I592" s="241"/>
      <c r="J592" s="241"/>
      <c r="K592" s="241"/>
      <c r="L592" s="241"/>
      <c r="M592" s="241"/>
      <c r="N592" s="241"/>
      <c r="O592" s="241"/>
      <c r="P592" s="241"/>
      <c r="Q592" s="241"/>
      <c r="R592" s="241"/>
      <c r="S592" s="241"/>
      <c r="T592" s="242"/>
      <c r="U592" s="242"/>
    </row>
    <row r="593" spans="1:22" s="4" customFormat="1" ht="9" customHeight="1">
      <c r="A593" s="243">
        <v>209</v>
      </c>
      <c r="B593" s="244" t="s">
        <v>845</v>
      </c>
      <c r="C593" s="199" t="s">
        <v>145</v>
      </c>
      <c r="D593" s="164" t="s">
        <v>144</v>
      </c>
      <c r="E593" s="245">
        <v>1969</v>
      </c>
      <c r="F593" s="243" t="s">
        <v>23</v>
      </c>
      <c r="G593" s="245">
        <v>2</v>
      </c>
      <c r="H593" s="245">
        <v>2</v>
      </c>
      <c r="I593" s="246">
        <v>713.62</v>
      </c>
      <c r="J593" s="246">
        <v>663.36</v>
      </c>
      <c r="K593" s="245">
        <v>26</v>
      </c>
      <c r="L593" s="159">
        <f>'Приложение 2'!G596</f>
        <v>2226813.0299999998</v>
      </c>
      <c r="M593" s="148">
        <v>0</v>
      </c>
      <c r="N593" s="148">
        <v>0</v>
      </c>
      <c r="O593" s="148">
        <v>0</v>
      </c>
      <c r="P593" s="148">
        <f t="shared" ref="P593:P594" si="128">L593</f>
        <v>2226813.0299999998</v>
      </c>
      <c r="Q593" s="148">
        <v>0</v>
      </c>
      <c r="R593" s="148">
        <v>0</v>
      </c>
      <c r="S593" s="146" t="s">
        <v>260</v>
      </c>
      <c r="T593" s="247"/>
      <c r="U593" s="248"/>
      <c r="V593" s="14"/>
    </row>
    <row r="594" spans="1:22" s="4" customFormat="1" ht="9" customHeight="1">
      <c r="A594" s="243">
        <v>210</v>
      </c>
      <c r="B594" s="244" t="s">
        <v>846</v>
      </c>
      <c r="C594" s="199" t="s">
        <v>145</v>
      </c>
      <c r="D594" s="164" t="s">
        <v>144</v>
      </c>
      <c r="E594" s="245">
        <v>1967</v>
      </c>
      <c r="F594" s="243" t="s">
        <v>23</v>
      </c>
      <c r="G594" s="245">
        <v>2</v>
      </c>
      <c r="H594" s="245">
        <v>2</v>
      </c>
      <c r="I594" s="246">
        <v>692.86</v>
      </c>
      <c r="J594" s="246">
        <v>650.04</v>
      </c>
      <c r="K594" s="245">
        <v>20</v>
      </c>
      <c r="L594" s="159">
        <f>'Приложение 2'!G597</f>
        <v>2281736.23</v>
      </c>
      <c r="M594" s="148">
        <v>0</v>
      </c>
      <c r="N594" s="148">
        <v>0</v>
      </c>
      <c r="O594" s="148">
        <v>0</v>
      </c>
      <c r="P594" s="148">
        <f t="shared" si="128"/>
        <v>2281736.23</v>
      </c>
      <c r="Q594" s="148">
        <v>0</v>
      </c>
      <c r="R594" s="148">
        <v>0</v>
      </c>
      <c r="S594" s="146" t="s">
        <v>260</v>
      </c>
      <c r="T594" s="207"/>
      <c r="U594" s="207"/>
      <c r="V594" s="14"/>
    </row>
    <row r="595" spans="1:22" s="4" customFormat="1" ht="23.25" customHeight="1">
      <c r="A595" s="249" t="s">
        <v>1</v>
      </c>
      <c r="B595" s="249"/>
      <c r="C595" s="250"/>
      <c r="D595" s="244"/>
      <c r="E595" s="6" t="s">
        <v>66</v>
      </c>
      <c r="F595" s="6" t="s">
        <v>66</v>
      </c>
      <c r="G595" s="6" t="s">
        <v>66</v>
      </c>
      <c r="H595" s="6" t="s">
        <v>66</v>
      </c>
      <c r="I595" s="147">
        <f t="shared" ref="I595:R595" si="129">SUM(I593:I594)</f>
        <v>1406.48</v>
      </c>
      <c r="J595" s="147">
        <f t="shared" si="129"/>
        <v>1313.4</v>
      </c>
      <c r="K595" s="245">
        <f t="shared" si="129"/>
        <v>46</v>
      </c>
      <c r="L595" s="147">
        <f>SUM(L593:L594)</f>
        <v>4508549.26</v>
      </c>
      <c r="M595" s="147">
        <f t="shared" si="129"/>
        <v>0</v>
      </c>
      <c r="N595" s="147">
        <f t="shared" si="129"/>
        <v>0</v>
      </c>
      <c r="O595" s="147">
        <f t="shared" si="129"/>
        <v>0</v>
      </c>
      <c r="P595" s="147">
        <f t="shared" si="129"/>
        <v>4508549.26</v>
      </c>
      <c r="Q595" s="147">
        <f t="shared" si="129"/>
        <v>0</v>
      </c>
      <c r="R595" s="147">
        <f t="shared" si="129"/>
        <v>0</v>
      </c>
      <c r="S595" s="246"/>
      <c r="T595" s="149"/>
      <c r="U595" s="160"/>
      <c r="V595" s="14"/>
    </row>
    <row r="596" spans="1:22" s="4" customFormat="1" ht="9" customHeight="1">
      <c r="A596" s="208" t="s">
        <v>934</v>
      </c>
      <c r="B596" s="208"/>
      <c r="C596" s="208"/>
      <c r="D596" s="208"/>
      <c r="E596" s="208"/>
      <c r="F596" s="208"/>
      <c r="G596" s="208"/>
      <c r="H596" s="208"/>
      <c r="I596" s="208"/>
      <c r="J596" s="208"/>
      <c r="K596" s="208"/>
      <c r="L596" s="208"/>
      <c r="M596" s="208"/>
      <c r="N596" s="208"/>
      <c r="O596" s="208"/>
      <c r="P596" s="208"/>
      <c r="Q596" s="208"/>
      <c r="R596" s="208"/>
      <c r="S596" s="208"/>
      <c r="T596" s="149"/>
      <c r="U596" s="160"/>
      <c r="V596" s="14"/>
    </row>
    <row r="597" spans="1:22" s="4" customFormat="1" ht="9" customHeight="1">
      <c r="A597" s="209">
        <v>211</v>
      </c>
      <c r="B597" s="251" t="s">
        <v>857</v>
      </c>
      <c r="C597" s="199" t="s">
        <v>145</v>
      </c>
      <c r="D597" s="164" t="s">
        <v>144</v>
      </c>
      <c r="E597" s="216">
        <v>1978</v>
      </c>
      <c r="F597" s="243" t="s">
        <v>23</v>
      </c>
      <c r="G597" s="216">
        <v>2</v>
      </c>
      <c r="H597" s="216">
        <v>2</v>
      </c>
      <c r="I597" s="217">
        <v>732.4</v>
      </c>
      <c r="J597" s="217">
        <v>484.8</v>
      </c>
      <c r="K597" s="216">
        <v>16</v>
      </c>
      <c r="L597" s="159">
        <f>'Приложение 2'!G600</f>
        <v>2625006.2799999998</v>
      </c>
      <c r="M597" s="148">
        <v>0</v>
      </c>
      <c r="N597" s="148">
        <v>0</v>
      </c>
      <c r="O597" s="148">
        <v>0</v>
      </c>
      <c r="P597" s="148">
        <f t="shared" ref="P597:P599" si="130">L597</f>
        <v>2625006.2799999998</v>
      </c>
      <c r="Q597" s="148">
        <v>0</v>
      </c>
      <c r="R597" s="148">
        <v>0</v>
      </c>
      <c r="S597" s="146" t="s">
        <v>260</v>
      </c>
      <c r="T597" s="149"/>
      <c r="U597" s="160"/>
      <c r="V597" s="14"/>
    </row>
    <row r="598" spans="1:22" s="4" customFormat="1" ht="9" customHeight="1">
      <c r="A598" s="209">
        <v>212</v>
      </c>
      <c r="B598" s="251" t="s">
        <v>858</v>
      </c>
      <c r="C598" s="199" t="s">
        <v>145</v>
      </c>
      <c r="D598" s="164" t="s">
        <v>144</v>
      </c>
      <c r="E598" s="216">
        <v>1982</v>
      </c>
      <c r="F598" s="243" t="s">
        <v>24</v>
      </c>
      <c r="G598" s="216">
        <v>2</v>
      </c>
      <c r="H598" s="216">
        <v>2</v>
      </c>
      <c r="I598" s="217">
        <v>546.4</v>
      </c>
      <c r="J598" s="217">
        <v>494</v>
      </c>
      <c r="K598" s="216">
        <v>15</v>
      </c>
      <c r="L598" s="159">
        <f>'Приложение 2'!G601</f>
        <v>2826929.85</v>
      </c>
      <c r="M598" s="148">
        <v>0</v>
      </c>
      <c r="N598" s="148">
        <v>0</v>
      </c>
      <c r="O598" s="148">
        <v>0</v>
      </c>
      <c r="P598" s="148">
        <f t="shared" si="130"/>
        <v>2826929.85</v>
      </c>
      <c r="Q598" s="148">
        <v>0</v>
      </c>
      <c r="R598" s="148">
        <v>0</v>
      </c>
      <c r="S598" s="146" t="s">
        <v>260</v>
      </c>
      <c r="T598" s="210"/>
      <c r="U598" s="252"/>
      <c r="V598" s="14"/>
    </row>
    <row r="599" spans="1:22" s="4" customFormat="1" ht="9" customHeight="1">
      <c r="A599" s="209">
        <v>213</v>
      </c>
      <c r="B599" s="251" t="s">
        <v>860</v>
      </c>
      <c r="C599" s="199" t="s">
        <v>145</v>
      </c>
      <c r="D599" s="164" t="s">
        <v>144</v>
      </c>
      <c r="E599" s="216">
        <v>1984</v>
      </c>
      <c r="F599" s="243" t="s">
        <v>24</v>
      </c>
      <c r="G599" s="216">
        <v>2</v>
      </c>
      <c r="H599" s="216">
        <v>2</v>
      </c>
      <c r="I599" s="217">
        <v>612</v>
      </c>
      <c r="J599" s="217">
        <v>559.6</v>
      </c>
      <c r="K599" s="216">
        <v>32</v>
      </c>
      <c r="L599" s="159">
        <f>'Приложение 2'!G602</f>
        <v>2625006.2799999998</v>
      </c>
      <c r="M599" s="148">
        <v>0</v>
      </c>
      <c r="N599" s="148">
        <v>0</v>
      </c>
      <c r="O599" s="148">
        <v>0</v>
      </c>
      <c r="P599" s="148">
        <f t="shared" si="130"/>
        <v>2625006.2799999998</v>
      </c>
      <c r="Q599" s="148">
        <v>0</v>
      </c>
      <c r="R599" s="148">
        <v>0</v>
      </c>
      <c r="S599" s="146" t="s">
        <v>260</v>
      </c>
      <c r="T599" s="210"/>
      <c r="U599" s="252"/>
      <c r="V599" s="14"/>
    </row>
    <row r="600" spans="1:22" s="4" customFormat="1" ht="24" customHeight="1">
      <c r="A600" s="212" t="s">
        <v>936</v>
      </c>
      <c r="B600" s="212"/>
      <c r="C600" s="213"/>
      <c r="D600" s="214"/>
      <c r="E600" s="6" t="s">
        <v>66</v>
      </c>
      <c r="F600" s="6" t="s">
        <v>66</v>
      </c>
      <c r="G600" s="6" t="s">
        <v>66</v>
      </c>
      <c r="H600" s="6" t="s">
        <v>66</v>
      </c>
      <c r="I600" s="147">
        <f t="shared" ref="I600:R600" si="131">SUM(I597:I599)</f>
        <v>1890.8</v>
      </c>
      <c r="J600" s="147">
        <f t="shared" si="131"/>
        <v>1538.4</v>
      </c>
      <c r="K600" s="33">
        <f t="shared" si="131"/>
        <v>63</v>
      </c>
      <c r="L600" s="147">
        <f>SUM(L597:L599)</f>
        <v>8076942.4100000001</v>
      </c>
      <c r="M600" s="147">
        <f t="shared" si="131"/>
        <v>0</v>
      </c>
      <c r="N600" s="147">
        <f t="shared" si="131"/>
        <v>0</v>
      </c>
      <c r="O600" s="147">
        <f t="shared" si="131"/>
        <v>0</v>
      </c>
      <c r="P600" s="147">
        <f t="shared" si="131"/>
        <v>8076942.4100000001</v>
      </c>
      <c r="Q600" s="147">
        <f t="shared" si="131"/>
        <v>0</v>
      </c>
      <c r="R600" s="147">
        <f t="shared" si="131"/>
        <v>0</v>
      </c>
      <c r="S600" s="148"/>
      <c r="T600" s="210"/>
      <c r="U600" s="252"/>
      <c r="V600" s="14"/>
    </row>
    <row r="601" spans="1:22" s="4" customFormat="1" ht="9" customHeight="1">
      <c r="A601" s="208" t="s">
        <v>67</v>
      </c>
      <c r="B601" s="208"/>
      <c r="C601" s="208"/>
      <c r="D601" s="208"/>
      <c r="E601" s="208"/>
      <c r="F601" s="208"/>
      <c r="G601" s="208"/>
      <c r="H601" s="208"/>
      <c r="I601" s="208"/>
      <c r="J601" s="208"/>
      <c r="K601" s="208"/>
      <c r="L601" s="208"/>
      <c r="M601" s="208"/>
      <c r="N601" s="208"/>
      <c r="O601" s="208"/>
      <c r="P601" s="208"/>
      <c r="Q601" s="208"/>
      <c r="R601" s="208"/>
      <c r="S601" s="208"/>
      <c r="T601" s="210"/>
      <c r="U601" s="255"/>
      <c r="V601" s="14"/>
    </row>
    <row r="602" spans="1:22" s="4" customFormat="1" ht="9" customHeight="1">
      <c r="A602" s="209">
        <v>214</v>
      </c>
      <c r="B602" s="251" t="s">
        <v>867</v>
      </c>
      <c r="C602" s="213" t="s">
        <v>145</v>
      </c>
      <c r="D602" s="164" t="s">
        <v>144</v>
      </c>
      <c r="E602" s="216">
        <v>1965</v>
      </c>
      <c r="F602" s="209" t="s">
        <v>23</v>
      </c>
      <c r="G602" s="216">
        <v>2</v>
      </c>
      <c r="H602" s="216">
        <v>3</v>
      </c>
      <c r="I602" s="217">
        <v>535</v>
      </c>
      <c r="J602" s="217">
        <v>508.4</v>
      </c>
      <c r="K602" s="216">
        <v>18</v>
      </c>
      <c r="L602" s="159">
        <f>'Приложение 2'!G605</f>
        <v>1324618.56</v>
      </c>
      <c r="M602" s="148">
        <v>0</v>
      </c>
      <c r="N602" s="148">
        <v>0</v>
      </c>
      <c r="O602" s="148">
        <v>0</v>
      </c>
      <c r="P602" s="148">
        <f t="shared" ref="P602" si="132">L602</f>
        <v>1324618.56</v>
      </c>
      <c r="Q602" s="148">
        <v>0</v>
      </c>
      <c r="R602" s="148">
        <v>0</v>
      </c>
      <c r="S602" s="146" t="s">
        <v>260</v>
      </c>
      <c r="T602" s="235"/>
      <c r="U602" s="236"/>
      <c r="V602" s="14"/>
    </row>
    <row r="603" spans="1:22" s="4" customFormat="1" ht="23.25" customHeight="1">
      <c r="A603" s="212" t="s">
        <v>4</v>
      </c>
      <c r="B603" s="212"/>
      <c r="C603" s="213"/>
      <c r="D603" s="214"/>
      <c r="E603" s="6" t="s">
        <v>66</v>
      </c>
      <c r="F603" s="6" t="s">
        <v>66</v>
      </c>
      <c r="G603" s="6" t="s">
        <v>66</v>
      </c>
      <c r="H603" s="6" t="s">
        <v>66</v>
      </c>
      <c r="I603" s="147">
        <f t="shared" ref="I603:R603" si="133">SUM(I602:I602)</f>
        <v>535</v>
      </c>
      <c r="J603" s="147">
        <f t="shared" si="133"/>
        <v>508.4</v>
      </c>
      <c r="K603" s="33">
        <f t="shared" si="133"/>
        <v>18</v>
      </c>
      <c r="L603" s="147">
        <f>SUM(L602:L602)</f>
        <v>1324618.56</v>
      </c>
      <c r="M603" s="147">
        <f t="shared" si="133"/>
        <v>0</v>
      </c>
      <c r="N603" s="147">
        <f t="shared" si="133"/>
        <v>0</v>
      </c>
      <c r="O603" s="147">
        <f t="shared" si="133"/>
        <v>0</v>
      </c>
      <c r="P603" s="147">
        <f t="shared" si="133"/>
        <v>1324618.56</v>
      </c>
      <c r="Q603" s="229">
        <f t="shared" si="133"/>
        <v>0</v>
      </c>
      <c r="R603" s="229">
        <f t="shared" si="133"/>
        <v>0</v>
      </c>
      <c r="S603" s="148"/>
      <c r="T603" s="235"/>
      <c r="U603" s="236"/>
      <c r="V603" s="14"/>
    </row>
    <row r="604" spans="1:22" s="4" customFormat="1" ht="9" customHeight="1">
      <c r="A604" s="208" t="s">
        <v>977</v>
      </c>
      <c r="B604" s="208"/>
      <c r="C604" s="208"/>
      <c r="D604" s="208"/>
      <c r="E604" s="208"/>
      <c r="F604" s="208"/>
      <c r="G604" s="208"/>
      <c r="H604" s="208"/>
      <c r="I604" s="208"/>
      <c r="J604" s="208"/>
      <c r="K604" s="208"/>
      <c r="L604" s="208"/>
      <c r="M604" s="208"/>
      <c r="N604" s="208"/>
      <c r="O604" s="208"/>
      <c r="P604" s="208"/>
      <c r="Q604" s="208"/>
      <c r="R604" s="208"/>
      <c r="S604" s="208"/>
      <c r="T604" s="235"/>
      <c r="U604" s="236"/>
      <c r="V604" s="14"/>
    </row>
    <row r="605" spans="1:22" s="4" customFormat="1" ht="9" customHeight="1">
      <c r="A605" s="209">
        <v>215</v>
      </c>
      <c r="B605" s="214" t="s">
        <v>868</v>
      </c>
      <c r="C605" s="199" t="s">
        <v>145</v>
      </c>
      <c r="D605" s="164" t="s">
        <v>144</v>
      </c>
      <c r="E605" s="227">
        <v>1964</v>
      </c>
      <c r="F605" s="6" t="s">
        <v>24</v>
      </c>
      <c r="G605" s="227">
        <v>2</v>
      </c>
      <c r="H605" s="227">
        <v>2</v>
      </c>
      <c r="I605" s="147">
        <v>800.6</v>
      </c>
      <c r="J605" s="147">
        <v>744.8</v>
      </c>
      <c r="K605" s="227">
        <v>37</v>
      </c>
      <c r="L605" s="159">
        <f>'Приложение 2'!G608</f>
        <v>2044839.51</v>
      </c>
      <c r="M605" s="148">
        <v>0</v>
      </c>
      <c r="N605" s="148">
        <v>0</v>
      </c>
      <c r="O605" s="148">
        <v>0</v>
      </c>
      <c r="P605" s="148">
        <f t="shared" ref="P605" si="134">L605</f>
        <v>2044839.51</v>
      </c>
      <c r="Q605" s="148">
        <v>0</v>
      </c>
      <c r="R605" s="148">
        <v>0</v>
      </c>
      <c r="S605" s="146" t="s">
        <v>260</v>
      </c>
      <c r="T605" s="14"/>
      <c r="U605" s="14"/>
    </row>
    <row r="606" spans="1:22" s="4" customFormat="1" ht="25.5" customHeight="1">
      <c r="A606" s="212" t="s">
        <v>976</v>
      </c>
      <c r="B606" s="212"/>
      <c r="C606" s="213"/>
      <c r="D606" s="214"/>
      <c r="E606" s="6" t="s">
        <v>66</v>
      </c>
      <c r="F606" s="6" t="s">
        <v>66</v>
      </c>
      <c r="G606" s="6" t="s">
        <v>66</v>
      </c>
      <c r="H606" s="6" t="s">
        <v>66</v>
      </c>
      <c r="I606" s="147">
        <f t="shared" ref="I606:R606" si="135">SUM(I605:I605)</f>
        <v>800.6</v>
      </c>
      <c r="J606" s="147">
        <f t="shared" si="135"/>
        <v>744.8</v>
      </c>
      <c r="K606" s="33">
        <f t="shared" si="135"/>
        <v>37</v>
      </c>
      <c r="L606" s="147">
        <f t="shared" si="135"/>
        <v>2044839.51</v>
      </c>
      <c r="M606" s="147">
        <f t="shared" si="135"/>
        <v>0</v>
      </c>
      <c r="N606" s="147">
        <f t="shared" si="135"/>
        <v>0</v>
      </c>
      <c r="O606" s="147">
        <f t="shared" si="135"/>
        <v>0</v>
      </c>
      <c r="P606" s="147">
        <f t="shared" si="135"/>
        <v>2044839.51</v>
      </c>
      <c r="Q606" s="147">
        <f t="shared" si="135"/>
        <v>0</v>
      </c>
      <c r="R606" s="147">
        <f t="shared" si="135"/>
        <v>0</v>
      </c>
      <c r="S606" s="148"/>
      <c r="T606" s="149"/>
      <c r="U606" s="255"/>
      <c r="V606" s="14"/>
    </row>
    <row r="607" spans="1:22" s="4" customFormat="1" ht="9" customHeight="1">
      <c r="A607" s="208" t="s">
        <v>955</v>
      </c>
      <c r="B607" s="208"/>
      <c r="C607" s="208"/>
      <c r="D607" s="208"/>
      <c r="E607" s="208"/>
      <c r="F607" s="208"/>
      <c r="G607" s="208"/>
      <c r="H607" s="208"/>
      <c r="I607" s="208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149"/>
      <c r="U607" s="255"/>
      <c r="V607" s="14"/>
    </row>
    <row r="608" spans="1:22" s="4" customFormat="1" ht="9" customHeight="1">
      <c r="A608" s="152">
        <v>216</v>
      </c>
      <c r="B608" s="53" t="s">
        <v>871</v>
      </c>
      <c r="C608" s="146" t="s">
        <v>145</v>
      </c>
      <c r="D608" s="152" t="s">
        <v>144</v>
      </c>
      <c r="E608" s="227">
        <v>1980</v>
      </c>
      <c r="F608" s="6" t="s">
        <v>23</v>
      </c>
      <c r="G608" s="227">
        <v>2</v>
      </c>
      <c r="H608" s="227">
        <v>2</v>
      </c>
      <c r="I608" s="147">
        <v>801.6</v>
      </c>
      <c r="J608" s="147">
        <v>742.8</v>
      </c>
      <c r="K608" s="227">
        <v>34</v>
      </c>
      <c r="L608" s="159">
        <f>'Приложение 2'!G611</f>
        <v>2051543.37</v>
      </c>
      <c r="M608" s="148">
        <v>0</v>
      </c>
      <c r="N608" s="148">
        <v>0</v>
      </c>
      <c r="O608" s="148">
        <v>0</v>
      </c>
      <c r="P608" s="148">
        <f t="shared" ref="P608" si="136">L608</f>
        <v>2051543.37</v>
      </c>
      <c r="Q608" s="148">
        <v>0</v>
      </c>
      <c r="R608" s="148">
        <v>0</v>
      </c>
      <c r="S608" s="146" t="s">
        <v>260</v>
      </c>
      <c r="T608" s="207"/>
      <c r="U608" s="207"/>
      <c r="V608" s="14"/>
    </row>
    <row r="609" spans="1:22" s="4" customFormat="1" ht="24" customHeight="1">
      <c r="A609" s="173" t="s">
        <v>956</v>
      </c>
      <c r="B609" s="173"/>
      <c r="C609" s="146"/>
      <c r="D609" s="53"/>
      <c r="E609" s="6" t="s">
        <v>66</v>
      </c>
      <c r="F609" s="6" t="s">
        <v>66</v>
      </c>
      <c r="G609" s="6" t="s">
        <v>66</v>
      </c>
      <c r="H609" s="6" t="s">
        <v>66</v>
      </c>
      <c r="I609" s="147">
        <f>SUM(I608)</f>
        <v>801.6</v>
      </c>
      <c r="J609" s="147">
        <f t="shared" ref="J609:R609" si="137">SUM(J608)</f>
        <v>742.8</v>
      </c>
      <c r="K609" s="227">
        <f t="shared" si="137"/>
        <v>34</v>
      </c>
      <c r="L609" s="147">
        <f>SUM(L608)</f>
        <v>2051543.37</v>
      </c>
      <c r="M609" s="147">
        <f t="shared" si="137"/>
        <v>0</v>
      </c>
      <c r="N609" s="147">
        <f t="shared" si="137"/>
        <v>0</v>
      </c>
      <c r="O609" s="147">
        <f t="shared" si="137"/>
        <v>0</v>
      </c>
      <c r="P609" s="147">
        <f t="shared" si="137"/>
        <v>2051543.37</v>
      </c>
      <c r="Q609" s="147">
        <f t="shared" si="137"/>
        <v>0</v>
      </c>
      <c r="R609" s="147">
        <f t="shared" si="137"/>
        <v>0</v>
      </c>
      <c r="S609" s="148"/>
      <c r="T609" s="207"/>
      <c r="U609" s="207"/>
      <c r="V609" s="14"/>
    </row>
    <row r="610" spans="1:22" s="4" customFormat="1" ht="9" customHeight="1">
      <c r="A610" s="208" t="s">
        <v>89</v>
      </c>
      <c r="B610" s="208"/>
      <c r="C610" s="208"/>
      <c r="D610" s="208"/>
      <c r="E610" s="208"/>
      <c r="F610" s="208"/>
      <c r="G610" s="208"/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14"/>
      <c r="U610" s="14"/>
    </row>
    <row r="611" spans="1:22" s="4" customFormat="1" ht="9" customHeight="1">
      <c r="A611" s="152">
        <v>217</v>
      </c>
      <c r="B611" s="198" t="s">
        <v>869</v>
      </c>
      <c r="C611" s="146" t="s">
        <v>145</v>
      </c>
      <c r="D611" s="152" t="s">
        <v>144</v>
      </c>
      <c r="E611" s="200">
        <v>1989</v>
      </c>
      <c r="F611" s="152" t="s">
        <v>23</v>
      </c>
      <c r="G611" s="200">
        <v>2</v>
      </c>
      <c r="H611" s="200">
        <v>2</v>
      </c>
      <c r="I611" s="148">
        <v>620.6</v>
      </c>
      <c r="J611" s="148">
        <v>346.5</v>
      </c>
      <c r="K611" s="200">
        <v>29</v>
      </c>
      <c r="L611" s="159">
        <f>'Приложение 2'!G614</f>
        <v>1839644.73</v>
      </c>
      <c r="M611" s="148">
        <v>0</v>
      </c>
      <c r="N611" s="148">
        <v>0</v>
      </c>
      <c r="O611" s="148">
        <v>0</v>
      </c>
      <c r="P611" s="148">
        <f t="shared" ref="P611" si="138">L611</f>
        <v>1839644.73</v>
      </c>
      <c r="Q611" s="148">
        <v>0</v>
      </c>
      <c r="R611" s="148">
        <v>0</v>
      </c>
      <c r="S611" s="146" t="s">
        <v>260</v>
      </c>
      <c r="T611" s="14"/>
      <c r="U611" s="14"/>
    </row>
    <row r="612" spans="1:22" s="4" customFormat="1" ht="24.75" customHeight="1">
      <c r="A612" s="173" t="s">
        <v>870</v>
      </c>
      <c r="B612" s="173"/>
      <c r="C612" s="146"/>
      <c r="D612" s="53"/>
      <c r="E612" s="6" t="s">
        <v>66</v>
      </c>
      <c r="F612" s="6" t="s">
        <v>66</v>
      </c>
      <c r="G612" s="6" t="s">
        <v>66</v>
      </c>
      <c r="H612" s="6" t="s">
        <v>66</v>
      </c>
      <c r="I612" s="147">
        <f>SUM(I611)</f>
        <v>620.6</v>
      </c>
      <c r="J612" s="147">
        <f t="shared" ref="J612:R612" si="139">SUM(J611)</f>
        <v>346.5</v>
      </c>
      <c r="K612" s="33">
        <f t="shared" si="139"/>
        <v>29</v>
      </c>
      <c r="L612" s="147">
        <f>SUM(L611)</f>
        <v>1839644.73</v>
      </c>
      <c r="M612" s="147">
        <f t="shared" si="139"/>
        <v>0</v>
      </c>
      <c r="N612" s="147">
        <f t="shared" si="139"/>
        <v>0</v>
      </c>
      <c r="O612" s="147">
        <f t="shared" si="139"/>
        <v>0</v>
      </c>
      <c r="P612" s="147">
        <f t="shared" si="139"/>
        <v>1839644.73</v>
      </c>
      <c r="Q612" s="147">
        <f t="shared" si="139"/>
        <v>0</v>
      </c>
      <c r="R612" s="147">
        <f t="shared" si="139"/>
        <v>0</v>
      </c>
      <c r="S612" s="148"/>
      <c r="T612" s="14"/>
      <c r="U612" s="14"/>
    </row>
    <row r="613" spans="1:22" s="4" customFormat="1" ht="9" customHeight="1">
      <c r="A613" s="208" t="s">
        <v>76</v>
      </c>
      <c r="B613" s="208"/>
      <c r="C613" s="208"/>
      <c r="D613" s="208"/>
      <c r="E613" s="208"/>
      <c r="F613" s="208"/>
      <c r="G613" s="208"/>
      <c r="H613" s="208"/>
      <c r="I613" s="208"/>
      <c r="J613" s="208"/>
      <c r="K613" s="208"/>
      <c r="L613" s="208"/>
      <c r="M613" s="208"/>
      <c r="N613" s="208"/>
      <c r="O613" s="208"/>
      <c r="P613" s="208"/>
      <c r="Q613" s="208"/>
      <c r="R613" s="208"/>
      <c r="S613" s="208"/>
      <c r="T613" s="207"/>
      <c r="U613" s="207"/>
      <c r="V613" s="14"/>
    </row>
    <row r="614" spans="1:22" s="4" customFormat="1" ht="9" customHeight="1">
      <c r="A614" s="209">
        <v>218</v>
      </c>
      <c r="B614" s="214" t="s">
        <v>872</v>
      </c>
      <c r="C614" s="146" t="s">
        <v>145</v>
      </c>
      <c r="D614" s="152" t="s">
        <v>144</v>
      </c>
      <c r="E614" s="216">
        <v>1977</v>
      </c>
      <c r="F614" s="209" t="s">
        <v>23</v>
      </c>
      <c r="G614" s="216">
        <v>2</v>
      </c>
      <c r="H614" s="216">
        <v>3</v>
      </c>
      <c r="I614" s="217">
        <v>769.5</v>
      </c>
      <c r="J614" s="217">
        <v>724.3</v>
      </c>
      <c r="K614" s="216">
        <v>27</v>
      </c>
      <c r="L614" s="159">
        <f>'Приложение 2'!G617</f>
        <v>2442467.38</v>
      </c>
      <c r="M614" s="148">
        <v>0</v>
      </c>
      <c r="N614" s="148">
        <v>0</v>
      </c>
      <c r="O614" s="148">
        <v>0</v>
      </c>
      <c r="P614" s="148">
        <f t="shared" ref="P614:P615" si="140">L614</f>
        <v>2442467.38</v>
      </c>
      <c r="Q614" s="148">
        <v>0</v>
      </c>
      <c r="R614" s="148">
        <v>0</v>
      </c>
      <c r="S614" s="146" t="s">
        <v>260</v>
      </c>
      <c r="T614" s="256"/>
      <c r="U614" s="160"/>
      <c r="V614" s="14"/>
    </row>
    <row r="615" spans="1:22" s="4" customFormat="1" ht="9" customHeight="1">
      <c r="A615" s="209">
        <v>219</v>
      </c>
      <c r="B615" s="214" t="s">
        <v>873</v>
      </c>
      <c r="C615" s="146" t="s">
        <v>145</v>
      </c>
      <c r="D615" s="152" t="s">
        <v>144</v>
      </c>
      <c r="E615" s="216">
        <v>1975</v>
      </c>
      <c r="F615" s="209" t="s">
        <v>23</v>
      </c>
      <c r="G615" s="216">
        <v>2</v>
      </c>
      <c r="H615" s="216">
        <v>3</v>
      </c>
      <c r="I615" s="217">
        <v>976.74</v>
      </c>
      <c r="J615" s="217">
        <v>866.6</v>
      </c>
      <c r="K615" s="216">
        <v>35</v>
      </c>
      <c r="L615" s="159">
        <f>'Приложение 2'!G618</f>
        <v>2922237.76</v>
      </c>
      <c r="M615" s="148">
        <v>0</v>
      </c>
      <c r="N615" s="148">
        <v>0</v>
      </c>
      <c r="O615" s="148">
        <v>0</v>
      </c>
      <c r="P615" s="148">
        <f t="shared" si="140"/>
        <v>2922237.76</v>
      </c>
      <c r="Q615" s="148">
        <v>0</v>
      </c>
      <c r="R615" s="148">
        <v>0</v>
      </c>
      <c r="S615" s="146" t="s">
        <v>260</v>
      </c>
      <c r="T615" s="151"/>
      <c r="U615" s="151"/>
      <c r="V615" s="14"/>
    </row>
    <row r="616" spans="1:22" s="4" customFormat="1" ht="26.25" customHeight="1">
      <c r="A616" s="173" t="s">
        <v>77</v>
      </c>
      <c r="B616" s="173"/>
      <c r="C616" s="146"/>
      <c r="D616" s="53"/>
      <c r="E616" s="6" t="s">
        <v>66</v>
      </c>
      <c r="F616" s="6" t="s">
        <v>66</v>
      </c>
      <c r="G616" s="6" t="s">
        <v>66</v>
      </c>
      <c r="H616" s="6" t="s">
        <v>66</v>
      </c>
      <c r="I616" s="147">
        <f t="shared" ref="I616:R616" si="141">SUM(I614:I615)</f>
        <v>1746.24</v>
      </c>
      <c r="J616" s="147">
        <f t="shared" si="141"/>
        <v>1590.9</v>
      </c>
      <c r="K616" s="200">
        <f t="shared" si="141"/>
        <v>62</v>
      </c>
      <c r="L616" s="147">
        <f>SUM(L614:L615)</f>
        <v>5364705.1399999997</v>
      </c>
      <c r="M616" s="147">
        <f t="shared" si="141"/>
        <v>0</v>
      </c>
      <c r="N616" s="147">
        <f t="shared" si="141"/>
        <v>0</v>
      </c>
      <c r="O616" s="147">
        <f t="shared" si="141"/>
        <v>0</v>
      </c>
      <c r="P616" s="147">
        <f t="shared" si="141"/>
        <v>5364705.1399999997</v>
      </c>
      <c r="Q616" s="147">
        <f t="shared" si="141"/>
        <v>0</v>
      </c>
      <c r="R616" s="147">
        <f t="shared" si="141"/>
        <v>0</v>
      </c>
      <c r="S616" s="148"/>
      <c r="T616" s="151"/>
      <c r="U616" s="151"/>
      <c r="V616" s="14"/>
    </row>
    <row r="617" spans="1:22" s="4" customFormat="1" ht="9" customHeight="1">
      <c r="A617" s="150" t="s">
        <v>5</v>
      </c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1"/>
      <c r="U617" s="151"/>
      <c r="V617" s="14"/>
    </row>
    <row r="618" spans="1:22" s="4" customFormat="1" ht="9" customHeight="1">
      <c r="A618" s="152">
        <v>220</v>
      </c>
      <c r="B618" s="53" t="s">
        <v>875</v>
      </c>
      <c r="C618" s="146" t="s">
        <v>145</v>
      </c>
      <c r="D618" s="152" t="s">
        <v>144</v>
      </c>
      <c r="E618" s="200">
        <v>1971</v>
      </c>
      <c r="F618" s="152" t="s">
        <v>23</v>
      </c>
      <c r="G618" s="200">
        <v>2</v>
      </c>
      <c r="H618" s="200">
        <v>3</v>
      </c>
      <c r="I618" s="148">
        <v>1003.9</v>
      </c>
      <c r="J618" s="148">
        <v>917</v>
      </c>
      <c r="K618" s="200">
        <v>44</v>
      </c>
      <c r="L618" s="159">
        <f>'Приложение 2'!G621</f>
        <v>3319623.33</v>
      </c>
      <c r="M618" s="148">
        <v>0</v>
      </c>
      <c r="N618" s="148">
        <v>0</v>
      </c>
      <c r="O618" s="148">
        <v>0</v>
      </c>
      <c r="P618" s="148">
        <f t="shared" ref="P618:P619" si="142">L618</f>
        <v>3319623.33</v>
      </c>
      <c r="Q618" s="148">
        <v>0</v>
      </c>
      <c r="R618" s="148">
        <v>0</v>
      </c>
      <c r="S618" s="146" t="s">
        <v>260</v>
      </c>
      <c r="T618" s="149"/>
      <c r="U618" s="160"/>
      <c r="V618" s="14"/>
    </row>
    <row r="619" spans="1:22" s="4" customFormat="1" ht="9" customHeight="1">
      <c r="A619" s="152">
        <v>221</v>
      </c>
      <c r="B619" s="53" t="s">
        <v>876</v>
      </c>
      <c r="C619" s="146" t="s">
        <v>145</v>
      </c>
      <c r="D619" s="152" t="s">
        <v>144</v>
      </c>
      <c r="E619" s="200">
        <v>1988</v>
      </c>
      <c r="F619" s="152" t="s">
        <v>23</v>
      </c>
      <c r="G619" s="200">
        <v>5</v>
      </c>
      <c r="H619" s="200">
        <v>2</v>
      </c>
      <c r="I619" s="148">
        <v>1579.3</v>
      </c>
      <c r="J619" s="148">
        <v>1454.7</v>
      </c>
      <c r="K619" s="200">
        <v>48</v>
      </c>
      <c r="L619" s="159">
        <f>'Приложение 2'!G622</f>
        <v>2450146.2999999998</v>
      </c>
      <c r="M619" s="148">
        <v>0</v>
      </c>
      <c r="N619" s="148">
        <v>0</v>
      </c>
      <c r="O619" s="148">
        <v>0</v>
      </c>
      <c r="P619" s="148">
        <f t="shared" si="142"/>
        <v>2450146.2999999998</v>
      </c>
      <c r="Q619" s="148">
        <v>0</v>
      </c>
      <c r="R619" s="148">
        <v>0</v>
      </c>
      <c r="S619" s="146" t="s">
        <v>260</v>
      </c>
      <c r="T619" s="151"/>
      <c r="U619" s="151"/>
      <c r="V619" s="14"/>
    </row>
    <row r="620" spans="1:22" s="4" customFormat="1" ht="26.25" customHeight="1">
      <c r="A620" s="173" t="s">
        <v>6</v>
      </c>
      <c r="B620" s="173"/>
      <c r="C620" s="146"/>
      <c r="D620" s="53"/>
      <c r="E620" s="6" t="s">
        <v>66</v>
      </c>
      <c r="F620" s="6" t="s">
        <v>66</v>
      </c>
      <c r="G620" s="6" t="s">
        <v>66</v>
      </c>
      <c r="H620" s="6" t="s">
        <v>66</v>
      </c>
      <c r="I620" s="147">
        <f t="shared" ref="I620:R620" si="143">SUM(I618:I619)</f>
        <v>2583.1999999999998</v>
      </c>
      <c r="J620" s="147">
        <f t="shared" si="143"/>
        <v>2371.6999999999998</v>
      </c>
      <c r="K620" s="200">
        <f t="shared" si="143"/>
        <v>92</v>
      </c>
      <c r="L620" s="147">
        <f>SUM(L618:L619)</f>
        <v>5769769.6299999999</v>
      </c>
      <c r="M620" s="147">
        <f t="shared" si="143"/>
        <v>0</v>
      </c>
      <c r="N620" s="147">
        <f t="shared" si="143"/>
        <v>0</v>
      </c>
      <c r="O620" s="147">
        <f t="shared" si="143"/>
        <v>0</v>
      </c>
      <c r="P620" s="147">
        <f t="shared" si="143"/>
        <v>5769769.6299999999</v>
      </c>
      <c r="Q620" s="147">
        <f t="shared" si="143"/>
        <v>0</v>
      </c>
      <c r="R620" s="147">
        <f t="shared" si="143"/>
        <v>0</v>
      </c>
      <c r="S620" s="148"/>
      <c r="T620" s="149"/>
      <c r="U620" s="160"/>
      <c r="V620" s="14"/>
    </row>
    <row r="621" spans="1:22" s="4" customFormat="1" ht="9" customHeight="1">
      <c r="A621" s="150" t="s">
        <v>7</v>
      </c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49"/>
      <c r="U621" s="160"/>
      <c r="V621" s="14"/>
    </row>
    <row r="622" spans="1:22" s="4" customFormat="1" ht="9" customHeight="1">
      <c r="A622" s="152">
        <v>222</v>
      </c>
      <c r="B622" s="198" t="s">
        <v>886</v>
      </c>
      <c r="C622" s="146" t="s">
        <v>145</v>
      </c>
      <c r="D622" s="152" t="s">
        <v>144</v>
      </c>
      <c r="E622" s="200">
        <v>1989</v>
      </c>
      <c r="F622" s="152" t="s">
        <v>23</v>
      </c>
      <c r="G622" s="200">
        <v>3</v>
      </c>
      <c r="H622" s="200">
        <v>3</v>
      </c>
      <c r="I622" s="148">
        <v>1357.7</v>
      </c>
      <c r="J622" s="148">
        <v>1232.3</v>
      </c>
      <c r="K622" s="200">
        <v>45</v>
      </c>
      <c r="L622" s="159">
        <f>'Приложение 2'!G625</f>
        <v>2988468.69</v>
      </c>
      <c r="M622" s="148">
        <v>0</v>
      </c>
      <c r="N622" s="148">
        <v>0</v>
      </c>
      <c r="O622" s="148">
        <v>0</v>
      </c>
      <c r="P622" s="148">
        <f t="shared" ref="P622:P623" si="144">L622</f>
        <v>2988468.69</v>
      </c>
      <c r="Q622" s="148">
        <v>0</v>
      </c>
      <c r="R622" s="148">
        <v>0</v>
      </c>
      <c r="S622" s="146" t="s">
        <v>260</v>
      </c>
      <c r="T622" s="149"/>
      <c r="U622" s="160"/>
      <c r="V622" s="14"/>
    </row>
    <row r="623" spans="1:22" s="4" customFormat="1" ht="9" customHeight="1">
      <c r="A623" s="152">
        <v>223</v>
      </c>
      <c r="B623" s="198" t="s">
        <v>888</v>
      </c>
      <c r="C623" s="146" t="s">
        <v>145</v>
      </c>
      <c r="D623" s="152" t="s">
        <v>144</v>
      </c>
      <c r="E623" s="200">
        <v>1988</v>
      </c>
      <c r="F623" s="152" t="s">
        <v>24</v>
      </c>
      <c r="G623" s="200">
        <v>5</v>
      </c>
      <c r="H623" s="200">
        <v>4</v>
      </c>
      <c r="I623" s="148">
        <v>3126.59</v>
      </c>
      <c r="J623" s="148">
        <v>2881.79</v>
      </c>
      <c r="K623" s="200">
        <v>95</v>
      </c>
      <c r="L623" s="159">
        <f>'Приложение 2'!G626</f>
        <v>3227518.3</v>
      </c>
      <c r="M623" s="148">
        <v>0</v>
      </c>
      <c r="N623" s="148">
        <v>0</v>
      </c>
      <c r="O623" s="148">
        <v>0</v>
      </c>
      <c r="P623" s="148">
        <f t="shared" si="144"/>
        <v>3227518.3</v>
      </c>
      <c r="Q623" s="148">
        <v>0</v>
      </c>
      <c r="R623" s="148">
        <v>0</v>
      </c>
      <c r="S623" s="146" t="s">
        <v>260</v>
      </c>
      <c r="T623" s="151"/>
      <c r="U623" s="151"/>
      <c r="V623" s="14"/>
    </row>
    <row r="624" spans="1:22" s="4" customFormat="1" ht="26.25" customHeight="1">
      <c r="A624" s="173" t="s">
        <v>8</v>
      </c>
      <c r="B624" s="173"/>
      <c r="C624" s="146"/>
      <c r="D624" s="53"/>
      <c r="E624" s="6" t="s">
        <v>66</v>
      </c>
      <c r="F624" s="6" t="s">
        <v>66</v>
      </c>
      <c r="G624" s="6" t="s">
        <v>66</v>
      </c>
      <c r="H624" s="6" t="s">
        <v>66</v>
      </c>
      <c r="I624" s="147">
        <f t="shared" ref="I624:R624" si="145">SUM(I622:I623)</f>
        <v>4484.29</v>
      </c>
      <c r="J624" s="147">
        <f t="shared" si="145"/>
        <v>4114.09</v>
      </c>
      <c r="K624" s="200">
        <f t="shared" si="145"/>
        <v>140</v>
      </c>
      <c r="L624" s="147">
        <f>SUM(L622:L623)</f>
        <v>6215986.9900000002</v>
      </c>
      <c r="M624" s="147">
        <f t="shared" si="145"/>
        <v>0</v>
      </c>
      <c r="N624" s="147">
        <f t="shared" si="145"/>
        <v>0</v>
      </c>
      <c r="O624" s="147">
        <f t="shared" si="145"/>
        <v>0</v>
      </c>
      <c r="P624" s="147">
        <f t="shared" si="145"/>
        <v>6215986.9900000002</v>
      </c>
      <c r="Q624" s="147">
        <f t="shared" si="145"/>
        <v>0</v>
      </c>
      <c r="R624" s="147">
        <f t="shared" si="145"/>
        <v>0</v>
      </c>
      <c r="S624" s="148"/>
      <c r="T624" s="149"/>
      <c r="U624" s="160"/>
      <c r="V624" s="14"/>
    </row>
    <row r="625" spans="1:22" s="4" customFormat="1" ht="9" customHeight="1">
      <c r="A625" s="150" t="s">
        <v>10</v>
      </c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49"/>
      <c r="U625" s="160"/>
      <c r="V625" s="14"/>
    </row>
    <row r="626" spans="1:22" s="4" customFormat="1" ht="9" customHeight="1">
      <c r="A626" s="152">
        <v>224</v>
      </c>
      <c r="B626" s="198" t="s">
        <v>294</v>
      </c>
      <c r="C626" s="146" t="s">
        <v>145</v>
      </c>
      <c r="D626" s="164" t="s">
        <v>144</v>
      </c>
      <c r="E626" s="200">
        <v>1948</v>
      </c>
      <c r="F626" s="152" t="s">
        <v>98</v>
      </c>
      <c r="G626" s="200">
        <v>2</v>
      </c>
      <c r="H626" s="200">
        <v>2</v>
      </c>
      <c r="I626" s="148">
        <v>417.37</v>
      </c>
      <c r="J626" s="148">
        <v>370.82</v>
      </c>
      <c r="K626" s="200">
        <v>18</v>
      </c>
      <c r="L626" s="159">
        <f>'Приложение 2'!G629</f>
        <v>1381157.15</v>
      </c>
      <c r="M626" s="148">
        <v>0</v>
      </c>
      <c r="N626" s="148">
        <v>0</v>
      </c>
      <c r="O626" s="148">
        <v>0</v>
      </c>
      <c r="P626" s="148">
        <f>L626</f>
        <v>1381157.15</v>
      </c>
      <c r="Q626" s="148">
        <v>0</v>
      </c>
      <c r="R626" s="148">
        <v>0</v>
      </c>
      <c r="S626" s="146" t="s">
        <v>260</v>
      </c>
      <c r="T626" s="149"/>
      <c r="U626" s="160"/>
      <c r="V626" s="14"/>
    </row>
    <row r="627" spans="1:22" s="4" customFormat="1" ht="9" customHeight="1">
      <c r="A627" s="152">
        <v>225</v>
      </c>
      <c r="B627" s="53" t="s">
        <v>891</v>
      </c>
      <c r="C627" s="146" t="s">
        <v>145</v>
      </c>
      <c r="D627" s="164" t="s">
        <v>144</v>
      </c>
      <c r="E627" s="200">
        <v>1952</v>
      </c>
      <c r="F627" s="152" t="s">
        <v>921</v>
      </c>
      <c r="G627" s="200">
        <v>2</v>
      </c>
      <c r="H627" s="200">
        <v>2</v>
      </c>
      <c r="I627" s="148">
        <v>420.87</v>
      </c>
      <c r="J627" s="148">
        <v>379.92</v>
      </c>
      <c r="K627" s="200">
        <v>17</v>
      </c>
      <c r="L627" s="159">
        <f>'Приложение 2'!G630</f>
        <v>1413464.92</v>
      </c>
      <c r="M627" s="148">
        <v>0</v>
      </c>
      <c r="N627" s="148">
        <v>0</v>
      </c>
      <c r="O627" s="148">
        <v>0</v>
      </c>
      <c r="P627" s="148">
        <f t="shared" ref="P627:P628" si="146">L627</f>
        <v>1413464.92</v>
      </c>
      <c r="Q627" s="148">
        <v>0</v>
      </c>
      <c r="R627" s="148">
        <v>0</v>
      </c>
      <c r="S627" s="146" t="s">
        <v>260</v>
      </c>
      <c r="T627" s="149"/>
      <c r="U627" s="160"/>
      <c r="V627" s="14"/>
    </row>
    <row r="628" spans="1:22" s="4" customFormat="1" ht="9" customHeight="1">
      <c r="A628" s="152">
        <v>226</v>
      </c>
      <c r="B628" s="53" t="s">
        <v>892</v>
      </c>
      <c r="C628" s="146" t="s">
        <v>145</v>
      </c>
      <c r="D628" s="164" t="s">
        <v>144</v>
      </c>
      <c r="E628" s="200">
        <v>1949</v>
      </c>
      <c r="F628" s="152" t="s">
        <v>921</v>
      </c>
      <c r="G628" s="200">
        <v>2</v>
      </c>
      <c r="H628" s="200">
        <v>2</v>
      </c>
      <c r="I628" s="148">
        <v>423.95</v>
      </c>
      <c r="J628" s="148">
        <v>372.66</v>
      </c>
      <c r="K628" s="200">
        <v>20</v>
      </c>
      <c r="L628" s="159">
        <f>'Приложение 2'!G631</f>
        <v>1413464.92</v>
      </c>
      <c r="M628" s="148">
        <v>0</v>
      </c>
      <c r="N628" s="148">
        <v>0</v>
      </c>
      <c r="O628" s="148">
        <v>0</v>
      </c>
      <c r="P628" s="148">
        <f t="shared" si="146"/>
        <v>1413464.92</v>
      </c>
      <c r="Q628" s="148">
        <v>0</v>
      </c>
      <c r="R628" s="148">
        <v>0</v>
      </c>
      <c r="S628" s="146" t="s">
        <v>260</v>
      </c>
      <c r="T628" s="151"/>
      <c r="U628" s="151"/>
      <c r="V628" s="14"/>
    </row>
    <row r="629" spans="1:22" s="4" customFormat="1" ht="23.25" customHeight="1">
      <c r="A629" s="173" t="s">
        <v>9</v>
      </c>
      <c r="B629" s="173"/>
      <c r="C629" s="146"/>
      <c r="D629" s="53"/>
      <c r="E629" s="6" t="s">
        <v>66</v>
      </c>
      <c r="F629" s="6" t="s">
        <v>66</v>
      </c>
      <c r="G629" s="6" t="s">
        <v>66</v>
      </c>
      <c r="H629" s="6" t="s">
        <v>66</v>
      </c>
      <c r="I629" s="147">
        <f t="shared" ref="I629:R629" si="147">SUM(I626:I628)</f>
        <v>1262.19</v>
      </c>
      <c r="J629" s="147">
        <f t="shared" si="147"/>
        <v>1123.4000000000001</v>
      </c>
      <c r="K629" s="200">
        <f t="shared" si="147"/>
        <v>55</v>
      </c>
      <c r="L629" s="147">
        <f>SUM(L626:L628)</f>
        <v>4208086.99</v>
      </c>
      <c r="M629" s="147">
        <f t="shared" si="147"/>
        <v>0</v>
      </c>
      <c r="N629" s="147">
        <f t="shared" si="147"/>
        <v>0</v>
      </c>
      <c r="O629" s="147">
        <f t="shared" si="147"/>
        <v>0</v>
      </c>
      <c r="P629" s="147">
        <f t="shared" si="147"/>
        <v>4208086.99</v>
      </c>
      <c r="Q629" s="147">
        <f t="shared" si="147"/>
        <v>0</v>
      </c>
      <c r="R629" s="147">
        <f t="shared" si="147"/>
        <v>0</v>
      </c>
      <c r="S629" s="148"/>
      <c r="T629" s="151"/>
      <c r="U629" s="151"/>
      <c r="V629" s="14"/>
    </row>
    <row r="630" spans="1:22" s="4" customFormat="1" ht="9" customHeight="1">
      <c r="A630" s="150" t="s">
        <v>114</v>
      </c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49"/>
      <c r="U630" s="160"/>
      <c r="V630" s="14"/>
    </row>
    <row r="631" spans="1:22" s="4" customFormat="1" ht="9" customHeight="1">
      <c r="A631" s="152">
        <v>227</v>
      </c>
      <c r="B631" s="53" t="s">
        <v>893</v>
      </c>
      <c r="C631" s="146" t="s">
        <v>145</v>
      </c>
      <c r="D631" s="164" t="s">
        <v>144</v>
      </c>
      <c r="E631" s="200">
        <v>1984</v>
      </c>
      <c r="F631" s="152" t="s">
        <v>23</v>
      </c>
      <c r="G631" s="200">
        <v>2</v>
      </c>
      <c r="H631" s="200">
        <v>3</v>
      </c>
      <c r="I631" s="148">
        <v>906</v>
      </c>
      <c r="J631" s="148">
        <v>857</v>
      </c>
      <c r="K631" s="200">
        <v>30</v>
      </c>
      <c r="L631" s="159">
        <f>'Приложение 2'!G634</f>
        <v>2621086.7400000002</v>
      </c>
      <c r="M631" s="148">
        <v>0</v>
      </c>
      <c r="N631" s="148">
        <v>0</v>
      </c>
      <c r="O631" s="148">
        <v>0</v>
      </c>
      <c r="P631" s="148">
        <f t="shared" ref="P631" si="148">L631</f>
        <v>2621086.7400000002</v>
      </c>
      <c r="Q631" s="148">
        <v>0</v>
      </c>
      <c r="R631" s="148">
        <v>0</v>
      </c>
      <c r="S631" s="146" t="s">
        <v>260</v>
      </c>
      <c r="T631" s="151"/>
      <c r="U631" s="151"/>
      <c r="V631" s="14"/>
    </row>
    <row r="632" spans="1:22" s="4" customFormat="1" ht="24" customHeight="1">
      <c r="A632" s="173" t="s">
        <v>115</v>
      </c>
      <c r="B632" s="173"/>
      <c r="C632" s="146"/>
      <c r="D632" s="53"/>
      <c r="E632" s="6" t="s">
        <v>66</v>
      </c>
      <c r="F632" s="6" t="s">
        <v>66</v>
      </c>
      <c r="G632" s="6" t="s">
        <v>66</v>
      </c>
      <c r="H632" s="6" t="s">
        <v>66</v>
      </c>
      <c r="I632" s="147">
        <f t="shared" ref="I632:R632" si="149">SUM(I631:I631)</f>
        <v>906</v>
      </c>
      <c r="J632" s="147">
        <f t="shared" si="149"/>
        <v>857</v>
      </c>
      <c r="K632" s="200">
        <f t="shared" si="149"/>
        <v>30</v>
      </c>
      <c r="L632" s="147">
        <f>SUM(L631:L631)</f>
        <v>2621086.7400000002</v>
      </c>
      <c r="M632" s="147">
        <f t="shared" si="149"/>
        <v>0</v>
      </c>
      <c r="N632" s="147">
        <f t="shared" si="149"/>
        <v>0</v>
      </c>
      <c r="O632" s="147">
        <f t="shared" si="149"/>
        <v>0</v>
      </c>
      <c r="P632" s="147">
        <f t="shared" si="149"/>
        <v>2621086.7400000002</v>
      </c>
      <c r="Q632" s="147">
        <f t="shared" si="149"/>
        <v>0</v>
      </c>
      <c r="R632" s="147">
        <f t="shared" si="149"/>
        <v>0</v>
      </c>
      <c r="S632" s="148"/>
      <c r="T632" s="149"/>
      <c r="U632" s="160"/>
      <c r="V632" s="14"/>
    </row>
    <row r="633" spans="1:22" s="4" customFormat="1" ht="9" customHeight="1">
      <c r="A633" s="150" t="s">
        <v>12</v>
      </c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49"/>
      <c r="U633" s="160"/>
      <c r="V633" s="14"/>
    </row>
    <row r="634" spans="1:22" s="4" customFormat="1" ht="9" customHeight="1">
      <c r="A634" s="152">
        <v>228</v>
      </c>
      <c r="B634" s="198" t="s">
        <v>906</v>
      </c>
      <c r="C634" s="146" t="s">
        <v>145</v>
      </c>
      <c r="D634" s="164" t="s">
        <v>144</v>
      </c>
      <c r="E634" s="200">
        <v>1930</v>
      </c>
      <c r="F634" s="152" t="s">
        <v>23</v>
      </c>
      <c r="G634" s="200">
        <v>3</v>
      </c>
      <c r="H634" s="200">
        <v>4</v>
      </c>
      <c r="I634" s="148">
        <v>1964.66</v>
      </c>
      <c r="J634" s="148">
        <v>1810.1</v>
      </c>
      <c r="K634" s="200">
        <v>71</v>
      </c>
      <c r="L634" s="159">
        <f>'Приложение 2'!G637</f>
        <v>3747701.28</v>
      </c>
      <c r="M634" s="148">
        <v>0</v>
      </c>
      <c r="N634" s="148">
        <v>0</v>
      </c>
      <c r="O634" s="148">
        <v>0</v>
      </c>
      <c r="P634" s="148">
        <f t="shared" ref="P634:P640" si="150">L634</f>
        <v>3747701.28</v>
      </c>
      <c r="Q634" s="148">
        <v>0</v>
      </c>
      <c r="R634" s="148">
        <v>0</v>
      </c>
      <c r="S634" s="146" t="s">
        <v>260</v>
      </c>
      <c r="T634" s="149"/>
      <c r="U634" s="160"/>
      <c r="V634" s="14"/>
    </row>
    <row r="635" spans="1:22" s="4" customFormat="1" ht="9" customHeight="1">
      <c r="A635" s="152">
        <v>229</v>
      </c>
      <c r="B635" s="198" t="s">
        <v>907</v>
      </c>
      <c r="C635" s="146" t="s">
        <v>145</v>
      </c>
      <c r="D635" s="164" t="s">
        <v>144</v>
      </c>
      <c r="E635" s="200">
        <v>1949</v>
      </c>
      <c r="F635" s="152" t="s">
        <v>23</v>
      </c>
      <c r="G635" s="200">
        <v>3</v>
      </c>
      <c r="H635" s="200">
        <v>4</v>
      </c>
      <c r="I635" s="148">
        <v>1607.9</v>
      </c>
      <c r="J635" s="148">
        <v>1494.5</v>
      </c>
      <c r="K635" s="200">
        <v>55</v>
      </c>
      <c r="L635" s="159">
        <f>'Приложение 2'!G638</f>
        <v>2931930.09</v>
      </c>
      <c r="M635" s="148">
        <v>0</v>
      </c>
      <c r="N635" s="148">
        <v>0</v>
      </c>
      <c r="O635" s="148">
        <v>0</v>
      </c>
      <c r="P635" s="148">
        <f t="shared" si="150"/>
        <v>2931930.09</v>
      </c>
      <c r="Q635" s="148">
        <v>0</v>
      </c>
      <c r="R635" s="148">
        <v>0</v>
      </c>
      <c r="S635" s="146" t="s">
        <v>260</v>
      </c>
      <c r="T635" s="149"/>
      <c r="U635" s="160"/>
      <c r="V635" s="14"/>
    </row>
    <row r="636" spans="1:22" s="4" customFormat="1" ht="9" customHeight="1">
      <c r="A636" s="152">
        <v>230</v>
      </c>
      <c r="B636" s="198" t="s">
        <v>908</v>
      </c>
      <c r="C636" s="146" t="s">
        <v>145</v>
      </c>
      <c r="D636" s="164" t="s">
        <v>144</v>
      </c>
      <c r="E636" s="200">
        <v>1968</v>
      </c>
      <c r="F636" s="152" t="s">
        <v>23</v>
      </c>
      <c r="G636" s="200">
        <v>5</v>
      </c>
      <c r="H636" s="200">
        <v>4</v>
      </c>
      <c r="I636" s="148">
        <v>3271.7</v>
      </c>
      <c r="J636" s="148">
        <v>2544.1999999999998</v>
      </c>
      <c r="K636" s="200">
        <v>90</v>
      </c>
      <c r="L636" s="159">
        <f>'Приложение 2'!G639</f>
        <v>3545777.72</v>
      </c>
      <c r="M636" s="148">
        <v>0</v>
      </c>
      <c r="N636" s="148">
        <v>0</v>
      </c>
      <c r="O636" s="148">
        <v>0</v>
      </c>
      <c r="P636" s="148">
        <f t="shared" si="150"/>
        <v>3545777.72</v>
      </c>
      <c r="Q636" s="148">
        <v>0</v>
      </c>
      <c r="R636" s="148">
        <v>0</v>
      </c>
      <c r="S636" s="146" t="s">
        <v>260</v>
      </c>
      <c r="T636" s="149"/>
      <c r="U636" s="160"/>
      <c r="V636" s="14"/>
    </row>
    <row r="637" spans="1:22" s="4" customFormat="1" ht="9" customHeight="1">
      <c r="A637" s="152">
        <v>231</v>
      </c>
      <c r="B637" s="198" t="s">
        <v>909</v>
      </c>
      <c r="C637" s="146" t="s">
        <v>145</v>
      </c>
      <c r="D637" s="164" t="s">
        <v>144</v>
      </c>
      <c r="E637" s="200">
        <v>1966</v>
      </c>
      <c r="F637" s="152" t="s">
        <v>23</v>
      </c>
      <c r="G637" s="200">
        <v>3</v>
      </c>
      <c r="H637" s="200">
        <v>2</v>
      </c>
      <c r="I637" s="148">
        <v>1077.03</v>
      </c>
      <c r="J637" s="148">
        <v>763.73</v>
      </c>
      <c r="K637" s="200">
        <v>28</v>
      </c>
      <c r="L637" s="159">
        <f>'Приложение 2'!G640</f>
        <v>1841542.87</v>
      </c>
      <c r="M637" s="148">
        <v>0</v>
      </c>
      <c r="N637" s="148">
        <v>0</v>
      </c>
      <c r="O637" s="148">
        <v>0</v>
      </c>
      <c r="P637" s="148">
        <f t="shared" si="150"/>
        <v>1841542.87</v>
      </c>
      <c r="Q637" s="148">
        <v>0</v>
      </c>
      <c r="R637" s="148">
        <v>0</v>
      </c>
      <c r="S637" s="146" t="s">
        <v>260</v>
      </c>
      <c r="T637" s="149"/>
      <c r="U637" s="160"/>
      <c r="V637" s="14"/>
    </row>
    <row r="638" spans="1:22" s="4" customFormat="1" ht="9" customHeight="1">
      <c r="A638" s="152">
        <v>232</v>
      </c>
      <c r="B638" s="198" t="s">
        <v>912</v>
      </c>
      <c r="C638" s="146" t="s">
        <v>145</v>
      </c>
      <c r="D638" s="164" t="s">
        <v>144</v>
      </c>
      <c r="E638" s="200">
        <v>1969</v>
      </c>
      <c r="F638" s="152" t="s">
        <v>23</v>
      </c>
      <c r="G638" s="200">
        <v>3</v>
      </c>
      <c r="H638" s="200">
        <v>4</v>
      </c>
      <c r="I638" s="148">
        <v>1646.5</v>
      </c>
      <c r="J638" s="148">
        <v>1348.1</v>
      </c>
      <c r="K638" s="200">
        <v>67</v>
      </c>
      <c r="L638" s="159">
        <f>'Приложение 2'!G641</f>
        <v>2778468.19</v>
      </c>
      <c r="M638" s="148">
        <v>0</v>
      </c>
      <c r="N638" s="148">
        <v>0</v>
      </c>
      <c r="O638" s="148">
        <v>0</v>
      </c>
      <c r="P638" s="148">
        <f t="shared" si="150"/>
        <v>2778468.19</v>
      </c>
      <c r="Q638" s="148">
        <v>0</v>
      </c>
      <c r="R638" s="148">
        <v>0</v>
      </c>
      <c r="S638" s="146" t="s">
        <v>260</v>
      </c>
      <c r="T638" s="149"/>
      <c r="U638" s="160"/>
      <c r="V638" s="14"/>
    </row>
    <row r="639" spans="1:22" s="4" customFormat="1" ht="9" customHeight="1">
      <c r="A639" s="152">
        <v>233</v>
      </c>
      <c r="B639" s="198" t="s">
        <v>916</v>
      </c>
      <c r="C639" s="146" t="s">
        <v>145</v>
      </c>
      <c r="D639" s="164" t="s">
        <v>144</v>
      </c>
      <c r="E639" s="200">
        <v>1968</v>
      </c>
      <c r="F639" s="152" t="s">
        <v>23</v>
      </c>
      <c r="G639" s="200">
        <v>3</v>
      </c>
      <c r="H639" s="200">
        <v>2</v>
      </c>
      <c r="I639" s="148">
        <v>1054.7</v>
      </c>
      <c r="J639" s="148">
        <v>908.8</v>
      </c>
      <c r="K639" s="200">
        <v>43</v>
      </c>
      <c r="L639" s="159">
        <f>'Приложение 2'!G642</f>
        <v>2352005.63</v>
      </c>
      <c r="M639" s="148">
        <v>0</v>
      </c>
      <c r="N639" s="148">
        <v>0</v>
      </c>
      <c r="O639" s="148">
        <v>0</v>
      </c>
      <c r="P639" s="148">
        <f t="shared" si="150"/>
        <v>2352005.63</v>
      </c>
      <c r="Q639" s="148">
        <v>0</v>
      </c>
      <c r="R639" s="148">
        <v>0</v>
      </c>
      <c r="S639" s="146" t="s">
        <v>260</v>
      </c>
      <c r="T639" s="149"/>
      <c r="U639" s="160"/>
      <c r="V639" s="14"/>
    </row>
    <row r="640" spans="1:22" s="4" customFormat="1" ht="9" customHeight="1">
      <c r="A640" s="152">
        <v>234</v>
      </c>
      <c r="B640" s="198" t="s">
        <v>919</v>
      </c>
      <c r="C640" s="146" t="s">
        <v>145</v>
      </c>
      <c r="D640" s="164" t="s">
        <v>144</v>
      </c>
      <c r="E640" s="200">
        <v>1966</v>
      </c>
      <c r="F640" s="152" t="s">
        <v>23</v>
      </c>
      <c r="G640" s="200">
        <v>4</v>
      </c>
      <c r="H640" s="200">
        <v>2</v>
      </c>
      <c r="I640" s="148">
        <v>1410.1</v>
      </c>
      <c r="J640" s="148">
        <v>1269.7</v>
      </c>
      <c r="K640" s="200">
        <v>60</v>
      </c>
      <c r="L640" s="159">
        <f>'Приложение 2'!G643</f>
        <v>1837504.4</v>
      </c>
      <c r="M640" s="148">
        <v>0</v>
      </c>
      <c r="N640" s="148">
        <v>0</v>
      </c>
      <c r="O640" s="148">
        <v>0</v>
      </c>
      <c r="P640" s="148">
        <f t="shared" si="150"/>
        <v>1837504.4</v>
      </c>
      <c r="Q640" s="148">
        <v>0</v>
      </c>
      <c r="R640" s="148">
        <v>0</v>
      </c>
      <c r="S640" s="146" t="s">
        <v>260</v>
      </c>
      <c r="T640" s="151"/>
      <c r="U640" s="151"/>
      <c r="V640" s="14"/>
    </row>
    <row r="641" spans="1:22" s="4" customFormat="1" ht="25.5" customHeight="1">
      <c r="A641" s="173" t="s">
        <v>11</v>
      </c>
      <c r="B641" s="173"/>
      <c r="C641" s="146"/>
      <c r="D641" s="53"/>
      <c r="E641" s="6" t="s">
        <v>66</v>
      </c>
      <c r="F641" s="6" t="s">
        <v>66</v>
      </c>
      <c r="G641" s="6" t="s">
        <v>66</v>
      </c>
      <c r="H641" s="6" t="s">
        <v>66</v>
      </c>
      <c r="I641" s="147">
        <f>SUM(I634:I640)</f>
        <v>12032.590000000002</v>
      </c>
      <c r="J641" s="147">
        <f t="shared" ref="J641:R641" si="151">SUM(J634:J640)</f>
        <v>10139.129999999999</v>
      </c>
      <c r="K641" s="33">
        <f>SUM(K634:K640)</f>
        <v>414</v>
      </c>
      <c r="L641" s="147">
        <f>SUM(L634:L640)</f>
        <v>19034930.18</v>
      </c>
      <c r="M641" s="147">
        <f t="shared" si="151"/>
        <v>0</v>
      </c>
      <c r="N641" s="147">
        <f t="shared" si="151"/>
        <v>0</v>
      </c>
      <c r="O641" s="147">
        <f t="shared" si="151"/>
        <v>0</v>
      </c>
      <c r="P641" s="147">
        <f t="shared" si="151"/>
        <v>19034930.18</v>
      </c>
      <c r="Q641" s="147">
        <f t="shared" si="151"/>
        <v>0</v>
      </c>
      <c r="R641" s="147">
        <f t="shared" si="151"/>
        <v>0</v>
      </c>
      <c r="S641" s="148"/>
      <c r="T641" s="149"/>
      <c r="U641" s="160"/>
      <c r="V641" s="14"/>
    </row>
    <row r="642" spans="1:22" s="4" customFormat="1" ht="9" customHeight="1">
      <c r="A642" s="150" t="s">
        <v>119</v>
      </c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49"/>
      <c r="U642" s="160"/>
      <c r="V642" s="14"/>
    </row>
    <row r="643" spans="1:22" s="4" customFormat="1" ht="9" customHeight="1">
      <c r="A643" s="152">
        <v>235</v>
      </c>
      <c r="B643" s="53" t="s">
        <v>920</v>
      </c>
      <c r="C643" s="146" t="s">
        <v>145</v>
      </c>
      <c r="D643" s="164" t="s">
        <v>144</v>
      </c>
      <c r="E643" s="227">
        <v>1980</v>
      </c>
      <c r="F643" s="6" t="s">
        <v>24</v>
      </c>
      <c r="G643" s="200">
        <v>2</v>
      </c>
      <c r="H643" s="200">
        <v>3</v>
      </c>
      <c r="I643" s="148">
        <v>847</v>
      </c>
      <c r="J643" s="148">
        <v>766.2</v>
      </c>
      <c r="K643" s="200">
        <v>32</v>
      </c>
      <c r="L643" s="159">
        <f>'Приложение 2'!G646</f>
        <v>2079368.35</v>
      </c>
      <c r="M643" s="148">
        <v>0</v>
      </c>
      <c r="N643" s="148">
        <v>0</v>
      </c>
      <c r="O643" s="148">
        <v>0</v>
      </c>
      <c r="P643" s="148">
        <f t="shared" ref="P643" si="152">L643</f>
        <v>2079368.35</v>
      </c>
      <c r="Q643" s="148">
        <v>0</v>
      </c>
      <c r="R643" s="148">
        <v>0</v>
      </c>
      <c r="S643" s="146" t="s">
        <v>260</v>
      </c>
      <c r="T643" s="257"/>
      <c r="U643" s="257"/>
      <c r="V643" s="14"/>
    </row>
    <row r="644" spans="1:22" s="4" customFormat="1" ht="25.5" customHeight="1">
      <c r="A644" s="173" t="s">
        <v>120</v>
      </c>
      <c r="B644" s="173"/>
      <c r="C644" s="146"/>
      <c r="D644" s="53"/>
      <c r="E644" s="6" t="s">
        <v>66</v>
      </c>
      <c r="F644" s="6" t="s">
        <v>66</v>
      </c>
      <c r="G644" s="6" t="s">
        <v>66</v>
      </c>
      <c r="H644" s="6" t="s">
        <v>66</v>
      </c>
      <c r="I644" s="147">
        <f>SUM(I643)</f>
        <v>847</v>
      </c>
      <c r="J644" s="147">
        <f t="shared" ref="J644:R644" si="153">SUM(J643)</f>
        <v>766.2</v>
      </c>
      <c r="K644" s="33">
        <f t="shared" si="153"/>
        <v>32</v>
      </c>
      <c r="L644" s="147">
        <f>SUM(L643)</f>
        <v>2079368.35</v>
      </c>
      <c r="M644" s="147">
        <f t="shared" si="153"/>
        <v>0</v>
      </c>
      <c r="N644" s="147">
        <f t="shared" si="153"/>
        <v>0</v>
      </c>
      <c r="O644" s="147">
        <f t="shared" si="153"/>
        <v>0</v>
      </c>
      <c r="P644" s="147">
        <f t="shared" si="153"/>
        <v>2079368.35</v>
      </c>
      <c r="Q644" s="147">
        <f t="shared" si="153"/>
        <v>0</v>
      </c>
      <c r="R644" s="147">
        <f t="shared" si="153"/>
        <v>0</v>
      </c>
      <c r="S644" s="148"/>
      <c r="T644" s="149"/>
      <c r="U644" s="160"/>
    </row>
    <row r="645" spans="1:22" s="4" customFormat="1" ht="9" customHeight="1">
      <c r="A645" s="150" t="s">
        <v>295</v>
      </c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1"/>
      <c r="U645" s="151"/>
    </row>
    <row r="646" spans="1:22" s="4" customFormat="1" ht="9" customHeight="1">
      <c r="A646" s="74" t="s">
        <v>296</v>
      </c>
      <c r="B646" s="74"/>
      <c r="C646" s="146"/>
      <c r="D646" s="152"/>
      <c r="E646" s="152" t="s">
        <v>66</v>
      </c>
      <c r="F646" s="152" t="s">
        <v>66</v>
      </c>
      <c r="G646" s="152" t="s">
        <v>66</v>
      </c>
      <c r="H646" s="152" t="s">
        <v>66</v>
      </c>
      <c r="I646" s="148">
        <f>I807+I824+I836+I840+I845+I856+I861+I875+I878+I888+I891+I894+I898+I901+I905+I909+I912+I918+I922+I931+I936+I939+I942+I948+I952++I955+I959+I968+I975+I978+I981+I985+I991+I994+I1008+I963+I971</f>
        <v>514937.69000000018</v>
      </c>
      <c r="J646" s="148">
        <f>J807+J824+J836+J840+J845+J856+J861+J875+J878+J888+J891+J894+J898+J901+J905+J909+J912+J918+J922+J931+J936+J939+J942+J948+J952+J955+J959+J968+J975+J978+J981+J985+J991+J994+J1008+J963+J971</f>
        <v>422653.17000000004</v>
      </c>
      <c r="K646" s="206">
        <f>K807+K824+K836+K840+K845+K856+K861+K875+K878+K888+K891+K894+K898+K901+K905+K909+K912+K918+K922+K931+K936+K939+K942+K948+K952+K955+K959+K968+K975+K978+K981+K985+K991+K994+K1008+K963+K971</f>
        <v>18619</v>
      </c>
      <c r="L646" s="148">
        <f>L807+L824+L836+L840+L845+L856+L861+L875+L878+L888+L891+L894+L898+L901+L905+L909+L912+L918+L922+L931+L936+L939+L942+L948+L952+L955+L959+L968+L975+L978+L981+L985+L991+L994+L1008+L963+L971</f>
        <v>854942938.5</v>
      </c>
      <c r="M646" s="148">
        <f t="shared" ref="M646:R646" si="154">M807+M824+M836+M840+M845+M856+M861+M875+M878+M888+M891+M894+M898+M901+M905+M909+M912+M918+M922+M931+M936+M939+M942+M948+M952+M955+M959+M968+M975+M978+M981+M985+M991+M994+M1008+M963+M971</f>
        <v>0</v>
      </c>
      <c r="N646" s="148">
        <f t="shared" si="154"/>
        <v>0</v>
      </c>
      <c r="O646" s="148">
        <f t="shared" si="154"/>
        <v>0</v>
      </c>
      <c r="P646" s="148">
        <f t="shared" si="154"/>
        <v>854942938.5</v>
      </c>
      <c r="Q646" s="148">
        <f t="shared" si="154"/>
        <v>0</v>
      </c>
      <c r="R646" s="148">
        <f t="shared" si="154"/>
        <v>0</v>
      </c>
      <c r="S646" s="206"/>
      <c r="T646" s="149"/>
      <c r="U646" s="160"/>
    </row>
    <row r="647" spans="1:22" s="4" customFormat="1" ht="9" customHeight="1">
      <c r="A647" s="150" t="s">
        <v>36</v>
      </c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4"/>
      <c r="U647" s="14"/>
    </row>
    <row r="648" spans="1:22" s="4" customFormat="1" ht="9" customHeight="1">
      <c r="A648" s="152">
        <v>1</v>
      </c>
      <c r="B648" s="162" t="s">
        <v>638</v>
      </c>
      <c r="C648" s="163" t="s">
        <v>145</v>
      </c>
      <c r="D648" s="164" t="s">
        <v>144</v>
      </c>
      <c r="E648" s="156">
        <v>1999</v>
      </c>
      <c r="F648" s="157" t="s">
        <v>24</v>
      </c>
      <c r="G648" s="158">
        <v>5</v>
      </c>
      <c r="H648" s="158">
        <v>4</v>
      </c>
      <c r="I648" s="159">
        <v>3621.8</v>
      </c>
      <c r="J648" s="159">
        <v>3220.2</v>
      </c>
      <c r="K648" s="158">
        <v>121</v>
      </c>
      <c r="L648" s="159">
        <f>'Приложение 2'!G651</f>
        <v>3473085.24</v>
      </c>
      <c r="M648" s="148">
        <v>0</v>
      </c>
      <c r="N648" s="148">
        <v>0</v>
      </c>
      <c r="O648" s="148">
        <v>0</v>
      </c>
      <c r="P648" s="148">
        <f t="shared" ref="P648:P709" si="155">L648</f>
        <v>3473085.24</v>
      </c>
      <c r="Q648" s="148">
        <v>0</v>
      </c>
      <c r="R648" s="148">
        <v>0</v>
      </c>
      <c r="S648" s="146" t="s">
        <v>644</v>
      </c>
      <c r="T648" s="14"/>
      <c r="U648" s="14"/>
    </row>
    <row r="649" spans="1:22" s="4" customFormat="1" ht="9" customHeight="1">
      <c r="A649" s="152">
        <v>2</v>
      </c>
      <c r="B649" s="162" t="s">
        <v>639</v>
      </c>
      <c r="C649" s="163" t="s">
        <v>145</v>
      </c>
      <c r="D649" s="164" t="s">
        <v>144</v>
      </c>
      <c r="E649" s="156">
        <v>1951</v>
      </c>
      <c r="F649" s="157" t="s">
        <v>921</v>
      </c>
      <c r="G649" s="158">
        <v>2</v>
      </c>
      <c r="H649" s="158">
        <v>2</v>
      </c>
      <c r="I649" s="159">
        <v>988.7</v>
      </c>
      <c r="J649" s="159">
        <v>895.5</v>
      </c>
      <c r="K649" s="158">
        <v>37</v>
      </c>
      <c r="L649" s="159">
        <f>'Приложение 2'!G652</f>
        <v>3311546.39</v>
      </c>
      <c r="M649" s="148">
        <v>0</v>
      </c>
      <c r="N649" s="148">
        <v>0</v>
      </c>
      <c r="O649" s="148">
        <v>0</v>
      </c>
      <c r="P649" s="148">
        <f t="shared" si="155"/>
        <v>3311546.39</v>
      </c>
      <c r="Q649" s="148">
        <v>0</v>
      </c>
      <c r="R649" s="148">
        <v>0</v>
      </c>
      <c r="S649" s="146" t="s">
        <v>644</v>
      </c>
      <c r="T649" s="149"/>
      <c r="U649" s="160"/>
    </row>
    <row r="650" spans="1:22" s="4" customFormat="1" ht="9" customHeight="1">
      <c r="A650" s="152">
        <v>3</v>
      </c>
      <c r="B650" s="162" t="s">
        <v>642</v>
      </c>
      <c r="C650" s="163" t="s">
        <v>145</v>
      </c>
      <c r="D650" s="164" t="s">
        <v>144</v>
      </c>
      <c r="E650" s="156">
        <v>1949</v>
      </c>
      <c r="F650" s="157" t="s">
        <v>921</v>
      </c>
      <c r="G650" s="158">
        <v>2</v>
      </c>
      <c r="H650" s="158">
        <v>1</v>
      </c>
      <c r="I650" s="159">
        <v>392.2</v>
      </c>
      <c r="J650" s="159">
        <v>359</v>
      </c>
      <c r="K650" s="158">
        <v>15</v>
      </c>
      <c r="L650" s="159">
        <f>'Приложение 2'!G653</f>
        <v>1373080.21</v>
      </c>
      <c r="M650" s="148">
        <v>0</v>
      </c>
      <c r="N650" s="148">
        <v>0</v>
      </c>
      <c r="O650" s="148">
        <v>0</v>
      </c>
      <c r="P650" s="148">
        <f t="shared" si="155"/>
        <v>1373080.21</v>
      </c>
      <c r="Q650" s="148">
        <v>0</v>
      </c>
      <c r="R650" s="148">
        <v>0</v>
      </c>
      <c r="S650" s="146" t="s">
        <v>644</v>
      </c>
      <c r="T650" s="14"/>
      <c r="U650" s="14"/>
    </row>
    <row r="651" spans="1:22" s="4" customFormat="1" ht="9" customHeight="1">
      <c r="A651" s="152">
        <v>4</v>
      </c>
      <c r="B651" s="162" t="s">
        <v>643</v>
      </c>
      <c r="C651" s="163" t="s">
        <v>145</v>
      </c>
      <c r="D651" s="164" t="s">
        <v>144</v>
      </c>
      <c r="E651" s="156">
        <v>1935</v>
      </c>
      <c r="F651" s="157" t="s">
        <v>23</v>
      </c>
      <c r="G651" s="158">
        <v>3</v>
      </c>
      <c r="H651" s="158">
        <v>3</v>
      </c>
      <c r="I651" s="159">
        <v>1599</v>
      </c>
      <c r="J651" s="159">
        <v>1451.6</v>
      </c>
      <c r="K651" s="158">
        <v>68</v>
      </c>
      <c r="L651" s="159">
        <f>'Приложение 2'!G654</f>
        <v>3311546.39</v>
      </c>
      <c r="M651" s="148">
        <v>0</v>
      </c>
      <c r="N651" s="148">
        <v>0</v>
      </c>
      <c r="O651" s="148">
        <v>0</v>
      </c>
      <c r="P651" s="148">
        <f t="shared" si="155"/>
        <v>3311546.39</v>
      </c>
      <c r="Q651" s="148">
        <v>0</v>
      </c>
      <c r="R651" s="148">
        <v>0</v>
      </c>
      <c r="S651" s="146" t="s">
        <v>644</v>
      </c>
      <c r="T651" s="149"/>
      <c r="U651" s="160"/>
    </row>
    <row r="652" spans="1:22" s="4" customFormat="1" ht="9" customHeight="1">
      <c r="A652" s="152">
        <v>5</v>
      </c>
      <c r="B652" s="162" t="s">
        <v>640</v>
      </c>
      <c r="C652" s="163" t="s">
        <v>145</v>
      </c>
      <c r="D652" s="164" t="s">
        <v>144</v>
      </c>
      <c r="E652" s="156">
        <v>1949</v>
      </c>
      <c r="F652" s="157" t="s">
        <v>921</v>
      </c>
      <c r="G652" s="158">
        <v>2</v>
      </c>
      <c r="H652" s="158">
        <v>1</v>
      </c>
      <c r="I652" s="159">
        <v>409.3</v>
      </c>
      <c r="J652" s="159">
        <v>366.3</v>
      </c>
      <c r="K652" s="158">
        <v>20</v>
      </c>
      <c r="L652" s="159">
        <f>'Приложение 2'!G655</f>
        <v>1534619.06</v>
      </c>
      <c r="M652" s="148">
        <v>0</v>
      </c>
      <c r="N652" s="148">
        <v>0</v>
      </c>
      <c r="O652" s="148">
        <v>0</v>
      </c>
      <c r="P652" s="148">
        <f t="shared" si="155"/>
        <v>1534619.06</v>
      </c>
      <c r="Q652" s="148">
        <v>0</v>
      </c>
      <c r="R652" s="148">
        <v>0</v>
      </c>
      <c r="S652" s="146" t="s">
        <v>644</v>
      </c>
      <c r="T652" s="149"/>
      <c r="U652" s="160"/>
    </row>
    <row r="653" spans="1:22" s="4" customFormat="1" ht="9" customHeight="1">
      <c r="A653" s="152">
        <v>6</v>
      </c>
      <c r="B653" s="162" t="s">
        <v>641</v>
      </c>
      <c r="C653" s="163" t="s">
        <v>145</v>
      </c>
      <c r="D653" s="164" t="s">
        <v>144</v>
      </c>
      <c r="E653" s="156">
        <v>1949</v>
      </c>
      <c r="F653" s="157" t="s">
        <v>921</v>
      </c>
      <c r="G653" s="158">
        <v>2</v>
      </c>
      <c r="H653" s="158">
        <v>1</v>
      </c>
      <c r="I653" s="159">
        <v>409.1</v>
      </c>
      <c r="J653" s="159">
        <v>374.1</v>
      </c>
      <c r="K653" s="158">
        <v>18</v>
      </c>
      <c r="L653" s="159">
        <f>'Приложение 2'!G656</f>
        <v>3412508.17</v>
      </c>
      <c r="M653" s="148">
        <v>0</v>
      </c>
      <c r="N653" s="148">
        <v>0</v>
      </c>
      <c r="O653" s="148">
        <v>0</v>
      </c>
      <c r="P653" s="148">
        <f t="shared" si="155"/>
        <v>3412508.17</v>
      </c>
      <c r="Q653" s="148">
        <v>0</v>
      </c>
      <c r="R653" s="148">
        <v>0</v>
      </c>
      <c r="S653" s="146" t="s">
        <v>644</v>
      </c>
      <c r="T653" s="14"/>
      <c r="U653" s="14"/>
    </row>
    <row r="654" spans="1:22" s="4" customFormat="1" ht="9" customHeight="1">
      <c r="A654" s="152">
        <v>7</v>
      </c>
      <c r="B654" s="153" t="s">
        <v>938</v>
      </c>
      <c r="C654" s="154" t="s">
        <v>145</v>
      </c>
      <c r="D654" s="155" t="s">
        <v>144</v>
      </c>
      <c r="E654" s="156">
        <v>1989</v>
      </c>
      <c r="F654" s="157" t="s">
        <v>23</v>
      </c>
      <c r="G654" s="158">
        <v>2</v>
      </c>
      <c r="H654" s="158">
        <v>1</v>
      </c>
      <c r="I654" s="159">
        <v>401.3</v>
      </c>
      <c r="J654" s="159">
        <v>401.3</v>
      </c>
      <c r="K654" s="158">
        <v>30</v>
      </c>
      <c r="L654" s="159">
        <f>'Приложение 2'!G657</f>
        <v>1416363.64</v>
      </c>
      <c r="M654" s="148">
        <v>0</v>
      </c>
      <c r="N654" s="148">
        <v>0</v>
      </c>
      <c r="O654" s="148">
        <v>0</v>
      </c>
      <c r="P654" s="148">
        <f>L654</f>
        <v>1416363.64</v>
      </c>
      <c r="Q654" s="148">
        <v>0</v>
      </c>
      <c r="R654" s="148">
        <v>0</v>
      </c>
      <c r="S654" s="146" t="s">
        <v>644</v>
      </c>
      <c r="T654" s="14"/>
      <c r="U654" s="14"/>
    </row>
    <row r="655" spans="1:22" s="4" customFormat="1" ht="9" customHeight="1">
      <c r="A655" s="152">
        <v>8</v>
      </c>
      <c r="B655" s="153" t="s">
        <v>939</v>
      </c>
      <c r="C655" s="154" t="s">
        <v>145</v>
      </c>
      <c r="D655" s="155" t="s">
        <v>144</v>
      </c>
      <c r="E655" s="156">
        <v>1981</v>
      </c>
      <c r="F655" s="157" t="s">
        <v>23</v>
      </c>
      <c r="G655" s="158">
        <v>2</v>
      </c>
      <c r="H655" s="158">
        <v>2</v>
      </c>
      <c r="I655" s="159">
        <v>498.6</v>
      </c>
      <c r="J655" s="159">
        <v>450</v>
      </c>
      <c r="K655" s="158">
        <v>25</v>
      </c>
      <c r="L655" s="159">
        <f>'Приложение 2'!G658</f>
        <v>1575094.05</v>
      </c>
      <c r="M655" s="148">
        <v>0</v>
      </c>
      <c r="N655" s="148">
        <v>0</v>
      </c>
      <c r="O655" s="148">
        <v>0</v>
      </c>
      <c r="P655" s="148">
        <f>L655</f>
        <v>1575094.05</v>
      </c>
      <c r="Q655" s="148">
        <v>0</v>
      </c>
      <c r="R655" s="148">
        <v>0</v>
      </c>
      <c r="S655" s="146" t="s">
        <v>644</v>
      </c>
      <c r="T655" s="149"/>
      <c r="U655" s="160"/>
    </row>
    <row r="656" spans="1:22" s="4" customFormat="1" ht="9" customHeight="1">
      <c r="A656" s="152">
        <v>9</v>
      </c>
      <c r="B656" s="162" t="s">
        <v>240</v>
      </c>
      <c r="C656" s="163" t="s">
        <v>145</v>
      </c>
      <c r="D656" s="164" t="s">
        <v>144</v>
      </c>
      <c r="E656" s="165">
        <v>1992</v>
      </c>
      <c r="F656" s="166" t="s">
        <v>24</v>
      </c>
      <c r="G656" s="167">
        <v>5</v>
      </c>
      <c r="H656" s="167">
        <v>5</v>
      </c>
      <c r="I656" s="168">
        <v>4035.4</v>
      </c>
      <c r="J656" s="168">
        <v>3681.7</v>
      </c>
      <c r="K656" s="167">
        <v>172</v>
      </c>
      <c r="L656" s="159">
        <f>'Приложение 2'!G659</f>
        <v>3882789.99</v>
      </c>
      <c r="M656" s="148">
        <v>0</v>
      </c>
      <c r="N656" s="148">
        <v>0</v>
      </c>
      <c r="O656" s="148">
        <v>0</v>
      </c>
      <c r="P656" s="148">
        <f t="shared" si="155"/>
        <v>3882789.99</v>
      </c>
      <c r="Q656" s="148">
        <v>0</v>
      </c>
      <c r="R656" s="148">
        <v>0</v>
      </c>
      <c r="S656" s="146" t="s">
        <v>644</v>
      </c>
      <c r="T656" s="149"/>
      <c r="U656" s="160"/>
    </row>
    <row r="657" spans="1:21" s="4" customFormat="1" ht="9" customHeight="1">
      <c r="A657" s="152">
        <v>10</v>
      </c>
      <c r="B657" s="162" t="s">
        <v>241</v>
      </c>
      <c r="C657" s="163" t="s">
        <v>145</v>
      </c>
      <c r="D657" s="164" t="s">
        <v>144</v>
      </c>
      <c r="E657" s="165">
        <v>1994</v>
      </c>
      <c r="F657" s="166" t="s">
        <v>24</v>
      </c>
      <c r="G657" s="167">
        <v>5</v>
      </c>
      <c r="H657" s="167">
        <v>5</v>
      </c>
      <c r="I657" s="168">
        <v>4165</v>
      </c>
      <c r="J657" s="168">
        <v>3726.3</v>
      </c>
      <c r="K657" s="167">
        <v>172</v>
      </c>
      <c r="L657" s="159">
        <f>'Приложение 2'!G660</f>
        <v>4070010.47</v>
      </c>
      <c r="M657" s="148">
        <v>0</v>
      </c>
      <c r="N657" s="148">
        <v>0</v>
      </c>
      <c r="O657" s="148">
        <v>0</v>
      </c>
      <c r="P657" s="148">
        <f t="shared" si="155"/>
        <v>4070010.47</v>
      </c>
      <c r="Q657" s="148">
        <v>0</v>
      </c>
      <c r="R657" s="148">
        <v>0</v>
      </c>
      <c r="S657" s="146" t="s">
        <v>644</v>
      </c>
      <c r="T657" s="149"/>
      <c r="U657" s="160"/>
    </row>
    <row r="658" spans="1:21" s="4" customFormat="1" ht="9" customHeight="1">
      <c r="A658" s="152">
        <v>11</v>
      </c>
      <c r="B658" s="162" t="s">
        <v>297</v>
      </c>
      <c r="C658" s="163" t="s">
        <v>145</v>
      </c>
      <c r="D658" s="164" t="s">
        <v>144</v>
      </c>
      <c r="E658" s="165">
        <v>1996</v>
      </c>
      <c r="F658" s="166" t="s">
        <v>23</v>
      </c>
      <c r="G658" s="167">
        <v>9</v>
      </c>
      <c r="H658" s="167">
        <v>2</v>
      </c>
      <c r="I658" s="168">
        <v>4691.8</v>
      </c>
      <c r="J658" s="168">
        <v>4032.2</v>
      </c>
      <c r="K658" s="167">
        <v>164</v>
      </c>
      <c r="L658" s="159">
        <f>'Приложение 2'!G661</f>
        <v>4565859.29</v>
      </c>
      <c r="M658" s="148">
        <v>0</v>
      </c>
      <c r="N658" s="148">
        <v>0</v>
      </c>
      <c r="O658" s="148">
        <v>0</v>
      </c>
      <c r="P658" s="148">
        <f t="shared" si="155"/>
        <v>4565859.29</v>
      </c>
      <c r="Q658" s="148">
        <v>0</v>
      </c>
      <c r="R658" s="148">
        <v>0</v>
      </c>
      <c r="S658" s="146" t="s">
        <v>644</v>
      </c>
      <c r="T658" s="149"/>
      <c r="U658" s="160"/>
    </row>
    <row r="659" spans="1:21" s="4" customFormat="1" ht="9" customHeight="1">
      <c r="A659" s="152">
        <v>12</v>
      </c>
      <c r="B659" s="162" t="s">
        <v>242</v>
      </c>
      <c r="C659" s="163" t="s">
        <v>145</v>
      </c>
      <c r="D659" s="164" t="s">
        <v>144</v>
      </c>
      <c r="E659" s="165">
        <v>1944</v>
      </c>
      <c r="F659" s="166" t="s">
        <v>23</v>
      </c>
      <c r="G659" s="167">
        <v>1</v>
      </c>
      <c r="H659" s="167">
        <v>1</v>
      </c>
      <c r="I659" s="168">
        <v>507.9</v>
      </c>
      <c r="J659" s="168">
        <v>498.9</v>
      </c>
      <c r="K659" s="167">
        <v>45</v>
      </c>
      <c r="L659" s="159">
        <f>'Приложение 2'!G662</f>
        <v>3432700.53</v>
      </c>
      <c r="M659" s="148">
        <v>0</v>
      </c>
      <c r="N659" s="148">
        <v>0</v>
      </c>
      <c r="O659" s="148">
        <v>0</v>
      </c>
      <c r="P659" s="148">
        <f t="shared" si="155"/>
        <v>3432700.53</v>
      </c>
      <c r="Q659" s="148">
        <v>0</v>
      </c>
      <c r="R659" s="148">
        <v>0</v>
      </c>
      <c r="S659" s="146" t="s">
        <v>644</v>
      </c>
      <c r="T659" s="149"/>
      <c r="U659" s="160"/>
    </row>
    <row r="660" spans="1:21" s="4" customFormat="1" ht="9" customHeight="1">
      <c r="A660" s="152">
        <v>13</v>
      </c>
      <c r="B660" s="162" t="s">
        <v>245</v>
      </c>
      <c r="C660" s="163" t="s">
        <v>145</v>
      </c>
      <c r="D660" s="164" t="s">
        <v>144</v>
      </c>
      <c r="E660" s="165">
        <v>1996</v>
      </c>
      <c r="F660" s="166" t="s">
        <v>23</v>
      </c>
      <c r="G660" s="167">
        <v>9</v>
      </c>
      <c r="H660" s="167">
        <v>3</v>
      </c>
      <c r="I660" s="168">
        <v>7373.3</v>
      </c>
      <c r="J660" s="168">
        <v>6374.5</v>
      </c>
      <c r="K660" s="167">
        <v>302</v>
      </c>
      <c r="L660" s="159">
        <f>'Приложение 2'!G663</f>
        <v>6848788.9299999997</v>
      </c>
      <c r="M660" s="148">
        <v>0</v>
      </c>
      <c r="N660" s="148">
        <v>0</v>
      </c>
      <c r="O660" s="148">
        <v>0</v>
      </c>
      <c r="P660" s="148">
        <f t="shared" si="155"/>
        <v>6848788.9299999997</v>
      </c>
      <c r="Q660" s="148">
        <v>0</v>
      </c>
      <c r="R660" s="148">
        <v>0</v>
      </c>
      <c r="S660" s="146" t="s">
        <v>644</v>
      </c>
      <c r="T660" s="149"/>
      <c r="U660" s="160"/>
    </row>
    <row r="661" spans="1:21" s="4" customFormat="1" ht="9" customHeight="1">
      <c r="A661" s="152">
        <v>14</v>
      </c>
      <c r="B661" s="162" t="s">
        <v>243</v>
      </c>
      <c r="C661" s="163" t="s">
        <v>145</v>
      </c>
      <c r="D661" s="164" t="s">
        <v>144</v>
      </c>
      <c r="E661" s="165">
        <v>1990</v>
      </c>
      <c r="F661" s="166" t="s">
        <v>23</v>
      </c>
      <c r="G661" s="167">
        <v>5</v>
      </c>
      <c r="H661" s="167">
        <v>2</v>
      </c>
      <c r="I661" s="168">
        <v>1190</v>
      </c>
      <c r="J661" s="168">
        <v>993.8</v>
      </c>
      <c r="K661" s="167">
        <v>40</v>
      </c>
      <c r="L661" s="159">
        <f>'Приложение 2'!G664</f>
        <v>1587304.08</v>
      </c>
      <c r="M661" s="148">
        <v>0</v>
      </c>
      <c r="N661" s="148">
        <v>0</v>
      </c>
      <c r="O661" s="148">
        <v>0</v>
      </c>
      <c r="P661" s="148">
        <f t="shared" si="155"/>
        <v>1587304.08</v>
      </c>
      <c r="Q661" s="148">
        <v>0</v>
      </c>
      <c r="R661" s="148">
        <v>0</v>
      </c>
      <c r="S661" s="146" t="s">
        <v>644</v>
      </c>
      <c r="T661" s="149"/>
      <c r="U661" s="160"/>
    </row>
    <row r="662" spans="1:21" s="4" customFormat="1" ht="9" customHeight="1">
      <c r="A662" s="152">
        <v>15</v>
      </c>
      <c r="B662" s="162" t="s">
        <v>244</v>
      </c>
      <c r="C662" s="163" t="s">
        <v>145</v>
      </c>
      <c r="D662" s="164" t="s">
        <v>144</v>
      </c>
      <c r="E662" s="165">
        <v>1994</v>
      </c>
      <c r="F662" s="166" t="s">
        <v>23</v>
      </c>
      <c r="G662" s="167">
        <v>5</v>
      </c>
      <c r="H662" s="167">
        <v>1</v>
      </c>
      <c r="I662" s="168">
        <v>1218.7</v>
      </c>
      <c r="J662" s="168">
        <v>861.4</v>
      </c>
      <c r="K662" s="167">
        <v>44</v>
      </c>
      <c r="L662" s="159">
        <f>'Приложение 2'!G665</f>
        <v>1465203.77</v>
      </c>
      <c r="M662" s="148">
        <v>0</v>
      </c>
      <c r="N662" s="148">
        <v>0</v>
      </c>
      <c r="O662" s="148">
        <v>0</v>
      </c>
      <c r="P662" s="148">
        <f t="shared" si="155"/>
        <v>1465203.77</v>
      </c>
      <c r="Q662" s="148">
        <v>0</v>
      </c>
      <c r="R662" s="148">
        <v>0</v>
      </c>
      <c r="S662" s="146" t="s">
        <v>644</v>
      </c>
      <c r="T662" s="149"/>
      <c r="U662" s="160"/>
    </row>
    <row r="663" spans="1:21" s="4" customFormat="1" ht="9" customHeight="1">
      <c r="A663" s="152">
        <v>16</v>
      </c>
      <c r="B663" s="162" t="s">
        <v>303</v>
      </c>
      <c r="C663" s="163" t="s">
        <v>145</v>
      </c>
      <c r="D663" s="164" t="s">
        <v>144</v>
      </c>
      <c r="E663" s="165">
        <v>1994</v>
      </c>
      <c r="F663" s="166" t="s">
        <v>23</v>
      </c>
      <c r="G663" s="167">
        <v>2</v>
      </c>
      <c r="H663" s="167">
        <v>2</v>
      </c>
      <c r="I663" s="168">
        <v>590.29999999999995</v>
      </c>
      <c r="J663" s="168">
        <v>526.29999999999995</v>
      </c>
      <c r="K663" s="167">
        <v>24</v>
      </c>
      <c r="L663" s="159">
        <f>'Приложение 2'!G666</f>
        <v>1953605.03</v>
      </c>
      <c r="M663" s="148">
        <v>0</v>
      </c>
      <c r="N663" s="148">
        <v>0</v>
      </c>
      <c r="O663" s="148">
        <v>0</v>
      </c>
      <c r="P663" s="148">
        <f t="shared" si="155"/>
        <v>1953605.03</v>
      </c>
      <c r="Q663" s="148">
        <v>0</v>
      </c>
      <c r="R663" s="148">
        <v>0</v>
      </c>
      <c r="S663" s="146" t="s">
        <v>644</v>
      </c>
      <c r="T663" s="149"/>
      <c r="U663" s="160"/>
    </row>
    <row r="664" spans="1:21" s="4" customFormat="1" ht="9" customHeight="1">
      <c r="A664" s="152">
        <v>17</v>
      </c>
      <c r="B664" s="162" t="s">
        <v>246</v>
      </c>
      <c r="C664" s="163" t="s">
        <v>145</v>
      </c>
      <c r="D664" s="164" t="s">
        <v>144</v>
      </c>
      <c r="E664" s="165">
        <v>1993</v>
      </c>
      <c r="F664" s="166" t="s">
        <v>23</v>
      </c>
      <c r="G664" s="167">
        <v>5</v>
      </c>
      <c r="H664" s="167">
        <v>3</v>
      </c>
      <c r="I664" s="168">
        <v>3718.8</v>
      </c>
      <c r="J664" s="168">
        <v>3473.8</v>
      </c>
      <c r="K664" s="167">
        <v>157</v>
      </c>
      <c r="L664" s="159">
        <f>'Приложение 2'!G667</f>
        <v>3919420.08</v>
      </c>
      <c r="M664" s="148">
        <v>0</v>
      </c>
      <c r="N664" s="148">
        <v>0</v>
      </c>
      <c r="O664" s="148">
        <v>0</v>
      </c>
      <c r="P664" s="148">
        <f t="shared" si="155"/>
        <v>3919420.08</v>
      </c>
      <c r="Q664" s="148">
        <v>0</v>
      </c>
      <c r="R664" s="148">
        <v>0</v>
      </c>
      <c r="S664" s="146" t="s">
        <v>644</v>
      </c>
      <c r="T664" s="14"/>
      <c r="U664" s="14"/>
    </row>
    <row r="665" spans="1:21" s="4" customFormat="1" ht="9" customHeight="1">
      <c r="A665" s="152">
        <v>18</v>
      </c>
      <c r="B665" s="153" t="s">
        <v>190</v>
      </c>
      <c r="C665" s="154" t="s">
        <v>145</v>
      </c>
      <c r="D665" s="155" t="s">
        <v>144</v>
      </c>
      <c r="E665" s="156">
        <v>1953</v>
      </c>
      <c r="F665" s="157" t="s">
        <v>24</v>
      </c>
      <c r="G665" s="158">
        <v>2</v>
      </c>
      <c r="H665" s="158">
        <v>3</v>
      </c>
      <c r="I665" s="159">
        <v>1029.5</v>
      </c>
      <c r="J665" s="159">
        <v>793.5</v>
      </c>
      <c r="K665" s="158">
        <v>28</v>
      </c>
      <c r="L665" s="159">
        <f>'Приложение 2'!G668</f>
        <v>3067622.72</v>
      </c>
      <c r="M665" s="148">
        <v>0</v>
      </c>
      <c r="N665" s="148">
        <v>0</v>
      </c>
      <c r="O665" s="148">
        <v>0</v>
      </c>
      <c r="P665" s="148">
        <f t="shared" si="155"/>
        <v>3067622.72</v>
      </c>
      <c r="Q665" s="148">
        <v>0</v>
      </c>
      <c r="R665" s="148">
        <v>0</v>
      </c>
      <c r="S665" s="146" t="s">
        <v>644</v>
      </c>
      <c r="T665" s="14"/>
      <c r="U665" s="14"/>
    </row>
    <row r="666" spans="1:21" s="4" customFormat="1" ht="9" customHeight="1">
      <c r="A666" s="152">
        <v>19</v>
      </c>
      <c r="B666" s="153" t="s">
        <v>198</v>
      </c>
      <c r="C666" s="154" t="s">
        <v>145</v>
      </c>
      <c r="D666" s="155" t="s">
        <v>144</v>
      </c>
      <c r="E666" s="156">
        <v>1938</v>
      </c>
      <c r="F666" s="157" t="s">
        <v>23</v>
      </c>
      <c r="G666" s="158">
        <v>4</v>
      </c>
      <c r="H666" s="158">
        <v>4</v>
      </c>
      <c r="I666" s="159">
        <v>2658.3</v>
      </c>
      <c r="J666" s="159">
        <v>1696.6</v>
      </c>
      <c r="K666" s="158">
        <v>112</v>
      </c>
      <c r="L666" s="159">
        <f>'Приложение 2'!G669</f>
        <v>7140017.0899999999</v>
      </c>
      <c r="M666" s="148">
        <v>0</v>
      </c>
      <c r="N666" s="148">
        <v>0</v>
      </c>
      <c r="O666" s="148">
        <v>0</v>
      </c>
      <c r="P666" s="148">
        <f t="shared" si="155"/>
        <v>7140017.0899999999</v>
      </c>
      <c r="Q666" s="148">
        <v>0</v>
      </c>
      <c r="R666" s="148">
        <v>0</v>
      </c>
      <c r="S666" s="146" t="s">
        <v>644</v>
      </c>
      <c r="T666" s="14"/>
      <c r="U666" s="14"/>
    </row>
    <row r="667" spans="1:21" s="4" customFormat="1" ht="9" customHeight="1">
      <c r="A667" s="152">
        <v>20</v>
      </c>
      <c r="B667" s="162" t="s">
        <v>305</v>
      </c>
      <c r="C667" s="163" t="s">
        <v>145</v>
      </c>
      <c r="D667" s="164" t="s">
        <v>144</v>
      </c>
      <c r="E667" s="165">
        <v>1920</v>
      </c>
      <c r="F667" s="166" t="s">
        <v>23</v>
      </c>
      <c r="G667" s="167">
        <v>2</v>
      </c>
      <c r="H667" s="167">
        <v>2</v>
      </c>
      <c r="I667" s="168">
        <v>477</v>
      </c>
      <c r="J667" s="168">
        <v>352.9</v>
      </c>
      <c r="K667" s="167">
        <v>19</v>
      </c>
      <c r="L667" s="159">
        <f>'Приложение 2'!G670</f>
        <v>1992985.54</v>
      </c>
      <c r="M667" s="148">
        <v>0</v>
      </c>
      <c r="N667" s="148">
        <v>0</v>
      </c>
      <c r="O667" s="148">
        <v>0</v>
      </c>
      <c r="P667" s="148">
        <f t="shared" si="155"/>
        <v>1992985.54</v>
      </c>
      <c r="Q667" s="148">
        <v>0</v>
      </c>
      <c r="R667" s="148">
        <v>0</v>
      </c>
      <c r="S667" s="146" t="s">
        <v>644</v>
      </c>
      <c r="T667" s="149"/>
      <c r="U667" s="160"/>
    </row>
    <row r="668" spans="1:21" s="4" customFormat="1" ht="9" customHeight="1">
      <c r="A668" s="152">
        <v>21</v>
      </c>
      <c r="B668" s="162" t="s">
        <v>307</v>
      </c>
      <c r="C668" s="163" t="s">
        <v>145</v>
      </c>
      <c r="D668" s="164" t="s">
        <v>144</v>
      </c>
      <c r="E668" s="165">
        <v>1958</v>
      </c>
      <c r="F668" s="166" t="s">
        <v>23</v>
      </c>
      <c r="G668" s="167">
        <v>2</v>
      </c>
      <c r="H668" s="167">
        <v>1</v>
      </c>
      <c r="I668" s="168">
        <v>328.3</v>
      </c>
      <c r="J668" s="168">
        <v>280.64</v>
      </c>
      <c r="K668" s="167">
        <v>15</v>
      </c>
      <c r="L668" s="159">
        <f>'Приложение 2'!G671</f>
        <v>989425.44</v>
      </c>
      <c r="M668" s="148">
        <v>0</v>
      </c>
      <c r="N668" s="148">
        <v>0</v>
      </c>
      <c r="O668" s="148">
        <v>0</v>
      </c>
      <c r="P668" s="148">
        <f t="shared" si="155"/>
        <v>989425.44</v>
      </c>
      <c r="Q668" s="148">
        <v>0</v>
      </c>
      <c r="R668" s="148">
        <v>0</v>
      </c>
      <c r="S668" s="146" t="s">
        <v>644</v>
      </c>
      <c r="T668" s="14"/>
      <c r="U668" s="14"/>
    </row>
    <row r="669" spans="1:21" s="4" customFormat="1" ht="9" customHeight="1">
      <c r="A669" s="152">
        <v>22</v>
      </c>
      <c r="B669" s="162" t="s">
        <v>308</v>
      </c>
      <c r="C669" s="163" t="s">
        <v>145</v>
      </c>
      <c r="D669" s="164" t="s">
        <v>144</v>
      </c>
      <c r="E669" s="165">
        <v>1949</v>
      </c>
      <c r="F669" s="166" t="s">
        <v>645</v>
      </c>
      <c r="G669" s="167">
        <v>1</v>
      </c>
      <c r="H669" s="167">
        <v>1</v>
      </c>
      <c r="I669" s="168">
        <v>235.9</v>
      </c>
      <c r="J669" s="168">
        <v>184.1</v>
      </c>
      <c r="K669" s="167">
        <v>8</v>
      </c>
      <c r="L669" s="159">
        <f>'Приложение 2'!G672</f>
        <v>1025771.69</v>
      </c>
      <c r="M669" s="148">
        <v>0</v>
      </c>
      <c r="N669" s="148">
        <v>0</v>
      </c>
      <c r="O669" s="148">
        <v>0</v>
      </c>
      <c r="P669" s="148">
        <f t="shared" si="155"/>
        <v>1025771.69</v>
      </c>
      <c r="Q669" s="148">
        <v>0</v>
      </c>
      <c r="R669" s="148">
        <v>0</v>
      </c>
      <c r="S669" s="146" t="s">
        <v>644</v>
      </c>
      <c r="T669" s="149" t="s">
        <v>944</v>
      </c>
      <c r="U669" s="160"/>
    </row>
    <row r="670" spans="1:21" s="4" customFormat="1" ht="9" customHeight="1">
      <c r="A670" s="152">
        <v>23</v>
      </c>
      <c r="B670" s="162" t="s">
        <v>315</v>
      </c>
      <c r="C670" s="163" t="s">
        <v>145</v>
      </c>
      <c r="D670" s="164" t="s">
        <v>144</v>
      </c>
      <c r="E670" s="165">
        <v>1958</v>
      </c>
      <c r="F670" s="166" t="s">
        <v>23</v>
      </c>
      <c r="G670" s="167">
        <v>2</v>
      </c>
      <c r="H670" s="167">
        <v>2</v>
      </c>
      <c r="I670" s="168">
        <v>353.4</v>
      </c>
      <c r="J670" s="168">
        <v>328.8</v>
      </c>
      <c r="K670" s="167">
        <v>26</v>
      </c>
      <c r="L670" s="159">
        <f>'Приложение 2'!G673</f>
        <v>1130771.94</v>
      </c>
      <c r="M670" s="148">
        <v>0</v>
      </c>
      <c r="N670" s="148">
        <v>0</v>
      </c>
      <c r="O670" s="148">
        <v>0</v>
      </c>
      <c r="P670" s="148">
        <f t="shared" si="155"/>
        <v>1130771.94</v>
      </c>
      <c r="Q670" s="148">
        <v>0</v>
      </c>
      <c r="R670" s="148">
        <v>0</v>
      </c>
      <c r="S670" s="146" t="s">
        <v>644</v>
      </c>
      <c r="T670" s="14"/>
      <c r="U670" s="14"/>
    </row>
    <row r="671" spans="1:21" s="4" customFormat="1" ht="9" customHeight="1">
      <c r="A671" s="152">
        <v>24</v>
      </c>
      <c r="B671" s="162" t="s">
        <v>316</v>
      </c>
      <c r="C671" s="163" t="s">
        <v>145</v>
      </c>
      <c r="D671" s="164" t="s">
        <v>144</v>
      </c>
      <c r="E671" s="165">
        <v>1976</v>
      </c>
      <c r="F671" s="166" t="s">
        <v>23</v>
      </c>
      <c r="G671" s="167">
        <v>5</v>
      </c>
      <c r="H671" s="167">
        <v>2</v>
      </c>
      <c r="I671" s="168">
        <v>676</v>
      </c>
      <c r="J671" s="168">
        <v>594.70000000000005</v>
      </c>
      <c r="K671" s="167">
        <v>189</v>
      </c>
      <c r="L671" s="159">
        <f>'Приложение 2'!G674</f>
        <v>3988610.26</v>
      </c>
      <c r="M671" s="148">
        <v>0</v>
      </c>
      <c r="N671" s="148">
        <v>0</v>
      </c>
      <c r="O671" s="148">
        <v>0</v>
      </c>
      <c r="P671" s="148">
        <f t="shared" si="155"/>
        <v>3988610.26</v>
      </c>
      <c r="Q671" s="148">
        <v>0</v>
      </c>
      <c r="R671" s="148">
        <v>0</v>
      </c>
      <c r="S671" s="146" t="s">
        <v>644</v>
      </c>
      <c r="T671" s="14"/>
      <c r="U671" s="14"/>
    </row>
    <row r="672" spans="1:21" s="4" customFormat="1" ht="9" customHeight="1">
      <c r="A672" s="152">
        <v>25</v>
      </c>
      <c r="B672" s="162" t="s">
        <v>318</v>
      </c>
      <c r="C672" s="163" t="s">
        <v>145</v>
      </c>
      <c r="D672" s="164" t="s">
        <v>144</v>
      </c>
      <c r="E672" s="165">
        <v>1955</v>
      </c>
      <c r="F672" s="166" t="s">
        <v>23</v>
      </c>
      <c r="G672" s="167">
        <v>2</v>
      </c>
      <c r="H672" s="167">
        <v>3</v>
      </c>
      <c r="I672" s="168">
        <v>895</v>
      </c>
      <c r="J672" s="168">
        <v>800</v>
      </c>
      <c r="K672" s="167">
        <v>45</v>
      </c>
      <c r="L672" s="159">
        <f>'Приложение 2'!G675</f>
        <v>3049045.76</v>
      </c>
      <c r="M672" s="148">
        <v>0</v>
      </c>
      <c r="N672" s="148">
        <v>0</v>
      </c>
      <c r="O672" s="148">
        <v>0</v>
      </c>
      <c r="P672" s="148">
        <f t="shared" si="155"/>
        <v>3049045.76</v>
      </c>
      <c r="Q672" s="148">
        <v>0</v>
      </c>
      <c r="R672" s="148">
        <v>0</v>
      </c>
      <c r="S672" s="146" t="s">
        <v>644</v>
      </c>
      <c r="T672" s="149"/>
      <c r="U672" s="160"/>
    </row>
    <row r="673" spans="1:21" s="4" customFormat="1" ht="9" customHeight="1">
      <c r="A673" s="152">
        <v>26</v>
      </c>
      <c r="B673" s="162" t="s">
        <v>319</v>
      </c>
      <c r="C673" s="163" t="s">
        <v>145</v>
      </c>
      <c r="D673" s="164" t="s">
        <v>144</v>
      </c>
      <c r="E673" s="165">
        <v>1962</v>
      </c>
      <c r="F673" s="166" t="s">
        <v>23</v>
      </c>
      <c r="G673" s="167">
        <v>3</v>
      </c>
      <c r="H673" s="167">
        <v>3</v>
      </c>
      <c r="I673" s="168">
        <v>1602.9</v>
      </c>
      <c r="J673" s="168">
        <v>1353.9</v>
      </c>
      <c r="K673" s="167">
        <v>77</v>
      </c>
      <c r="L673" s="159">
        <f>'Приложение 2'!G676</f>
        <v>3715393.51</v>
      </c>
      <c r="M673" s="148">
        <v>0</v>
      </c>
      <c r="N673" s="148">
        <v>0</v>
      </c>
      <c r="O673" s="148">
        <v>0</v>
      </c>
      <c r="P673" s="148">
        <f t="shared" si="155"/>
        <v>3715393.51</v>
      </c>
      <c r="Q673" s="148">
        <v>0</v>
      </c>
      <c r="R673" s="148">
        <v>0</v>
      </c>
      <c r="S673" s="146" t="s">
        <v>644</v>
      </c>
      <c r="T673" s="149"/>
      <c r="U673" s="160"/>
    </row>
    <row r="674" spans="1:21" s="4" customFormat="1" ht="9" customHeight="1">
      <c r="A674" s="152">
        <v>27</v>
      </c>
      <c r="B674" s="162" t="s">
        <v>320</v>
      </c>
      <c r="C674" s="163" t="s">
        <v>145</v>
      </c>
      <c r="D674" s="164" t="s">
        <v>144</v>
      </c>
      <c r="E674" s="165">
        <v>1954</v>
      </c>
      <c r="F674" s="166" t="s">
        <v>23</v>
      </c>
      <c r="G674" s="167">
        <v>2</v>
      </c>
      <c r="H674" s="167">
        <v>2</v>
      </c>
      <c r="I674" s="168">
        <v>957.3</v>
      </c>
      <c r="J674" s="168">
        <v>865</v>
      </c>
      <c r="K674" s="167">
        <v>52</v>
      </c>
      <c r="L674" s="159">
        <f>'Приложение 2'!G677</f>
        <v>3234815.43</v>
      </c>
      <c r="M674" s="148">
        <v>0</v>
      </c>
      <c r="N674" s="148">
        <v>0</v>
      </c>
      <c r="O674" s="148">
        <v>0</v>
      </c>
      <c r="P674" s="148">
        <f t="shared" si="155"/>
        <v>3234815.43</v>
      </c>
      <c r="Q674" s="148">
        <v>0</v>
      </c>
      <c r="R674" s="148">
        <v>0</v>
      </c>
      <c r="S674" s="146" t="s">
        <v>644</v>
      </c>
      <c r="T674" s="14"/>
      <c r="U674" s="14"/>
    </row>
    <row r="675" spans="1:21" s="4" customFormat="1" ht="9" customHeight="1">
      <c r="A675" s="152">
        <v>28</v>
      </c>
      <c r="B675" s="162" t="s">
        <v>321</v>
      </c>
      <c r="C675" s="163" t="s">
        <v>145</v>
      </c>
      <c r="D675" s="164" t="s">
        <v>144</v>
      </c>
      <c r="E675" s="165">
        <v>1953</v>
      </c>
      <c r="F675" s="166" t="s">
        <v>23</v>
      </c>
      <c r="G675" s="167">
        <v>2</v>
      </c>
      <c r="H675" s="167">
        <v>2</v>
      </c>
      <c r="I675" s="168">
        <v>946.4</v>
      </c>
      <c r="J675" s="168">
        <v>852</v>
      </c>
      <c r="K675" s="167">
        <v>40</v>
      </c>
      <c r="L675" s="159">
        <f>'Приложение 2'!G678</f>
        <v>3133853.65</v>
      </c>
      <c r="M675" s="148">
        <v>0</v>
      </c>
      <c r="N675" s="148">
        <v>0</v>
      </c>
      <c r="O675" s="148">
        <v>0</v>
      </c>
      <c r="P675" s="148">
        <f t="shared" si="155"/>
        <v>3133853.65</v>
      </c>
      <c r="Q675" s="148">
        <v>0</v>
      </c>
      <c r="R675" s="148">
        <v>0</v>
      </c>
      <c r="S675" s="146" t="s">
        <v>644</v>
      </c>
      <c r="T675" s="14"/>
      <c r="U675" s="14"/>
    </row>
    <row r="676" spans="1:21" s="4" customFormat="1" ht="9" customHeight="1">
      <c r="A676" s="152">
        <v>29</v>
      </c>
      <c r="B676" s="162" t="s">
        <v>322</v>
      </c>
      <c r="C676" s="163" t="s">
        <v>145</v>
      </c>
      <c r="D676" s="164" t="s">
        <v>144</v>
      </c>
      <c r="E676" s="165">
        <v>1952</v>
      </c>
      <c r="F676" s="166" t="s">
        <v>23</v>
      </c>
      <c r="G676" s="167">
        <v>2</v>
      </c>
      <c r="H676" s="167">
        <v>2</v>
      </c>
      <c r="I676" s="168">
        <v>923</v>
      </c>
      <c r="J676" s="168">
        <v>852</v>
      </c>
      <c r="K676" s="167">
        <v>55</v>
      </c>
      <c r="L676" s="159">
        <f>'Приложение 2'!G679</f>
        <v>3133853.65</v>
      </c>
      <c r="M676" s="148">
        <v>0</v>
      </c>
      <c r="N676" s="148">
        <v>0</v>
      </c>
      <c r="O676" s="148">
        <v>0</v>
      </c>
      <c r="P676" s="148">
        <f t="shared" si="155"/>
        <v>3133853.65</v>
      </c>
      <c r="Q676" s="148">
        <v>0</v>
      </c>
      <c r="R676" s="148">
        <v>0</v>
      </c>
      <c r="S676" s="146" t="s">
        <v>644</v>
      </c>
      <c r="T676" s="149"/>
      <c r="U676" s="160"/>
    </row>
    <row r="677" spans="1:21" s="4" customFormat="1" ht="9" customHeight="1">
      <c r="A677" s="152">
        <v>30</v>
      </c>
      <c r="B677" s="162" t="s">
        <v>323</v>
      </c>
      <c r="C677" s="163" t="s">
        <v>145</v>
      </c>
      <c r="D677" s="164" t="s">
        <v>144</v>
      </c>
      <c r="E677" s="165">
        <v>1952</v>
      </c>
      <c r="F677" s="166" t="s">
        <v>23</v>
      </c>
      <c r="G677" s="167">
        <v>2</v>
      </c>
      <c r="H677" s="167">
        <v>1</v>
      </c>
      <c r="I677" s="168">
        <v>529.20000000000005</v>
      </c>
      <c r="J677" s="168">
        <v>493</v>
      </c>
      <c r="K677" s="167">
        <v>25</v>
      </c>
      <c r="L677" s="159">
        <f>'Приложение 2'!G680</f>
        <v>1720388.73</v>
      </c>
      <c r="M677" s="148">
        <v>0</v>
      </c>
      <c r="N677" s="148">
        <v>0</v>
      </c>
      <c r="O677" s="148">
        <v>0</v>
      </c>
      <c r="P677" s="148">
        <f t="shared" si="155"/>
        <v>1720388.73</v>
      </c>
      <c r="Q677" s="148">
        <v>0</v>
      </c>
      <c r="R677" s="148">
        <v>0</v>
      </c>
      <c r="S677" s="146" t="s">
        <v>644</v>
      </c>
      <c r="T677" s="14"/>
      <c r="U677" s="14"/>
    </row>
    <row r="678" spans="1:21" s="4" customFormat="1" ht="9" customHeight="1">
      <c r="A678" s="152">
        <v>31</v>
      </c>
      <c r="B678" s="162" t="s">
        <v>329</v>
      </c>
      <c r="C678" s="163" t="s">
        <v>145</v>
      </c>
      <c r="D678" s="164" t="s">
        <v>144</v>
      </c>
      <c r="E678" s="165">
        <v>2000</v>
      </c>
      <c r="F678" s="166" t="s">
        <v>24</v>
      </c>
      <c r="G678" s="167">
        <v>10</v>
      </c>
      <c r="H678" s="167">
        <v>7</v>
      </c>
      <c r="I678" s="168">
        <v>16867.900000000001</v>
      </c>
      <c r="J678" s="168">
        <v>15304.5</v>
      </c>
      <c r="K678" s="167">
        <v>728</v>
      </c>
      <c r="L678" s="159">
        <f>'Приложение 2'!G681</f>
        <v>9312183.9600000009</v>
      </c>
      <c r="M678" s="148">
        <v>0</v>
      </c>
      <c r="N678" s="148">
        <v>0</v>
      </c>
      <c r="O678" s="148">
        <v>0</v>
      </c>
      <c r="P678" s="148">
        <f t="shared" si="155"/>
        <v>9312183.9600000009</v>
      </c>
      <c r="Q678" s="148">
        <v>0</v>
      </c>
      <c r="R678" s="148">
        <v>0</v>
      </c>
      <c r="S678" s="146" t="s">
        <v>644</v>
      </c>
      <c r="T678" s="14"/>
      <c r="U678" s="14"/>
    </row>
    <row r="679" spans="1:21" s="4" customFormat="1" ht="9" customHeight="1">
      <c r="A679" s="152">
        <v>32</v>
      </c>
      <c r="B679" s="162" t="s">
        <v>247</v>
      </c>
      <c r="C679" s="163" t="s">
        <v>145</v>
      </c>
      <c r="D679" s="164" t="s">
        <v>144</v>
      </c>
      <c r="E679" s="165">
        <v>1992</v>
      </c>
      <c r="F679" s="166" t="s">
        <v>23</v>
      </c>
      <c r="G679" s="167">
        <v>9</v>
      </c>
      <c r="H679" s="167">
        <v>3</v>
      </c>
      <c r="I679" s="168">
        <v>7125.7</v>
      </c>
      <c r="J679" s="168">
        <v>5813.6</v>
      </c>
      <c r="K679" s="167">
        <v>39</v>
      </c>
      <c r="L679" s="159">
        <f>'Приложение 2'!G682</f>
        <v>6848788.9299999997</v>
      </c>
      <c r="M679" s="148">
        <v>0</v>
      </c>
      <c r="N679" s="148">
        <v>0</v>
      </c>
      <c r="O679" s="148">
        <v>0</v>
      </c>
      <c r="P679" s="148">
        <f t="shared" si="155"/>
        <v>6848788.9299999997</v>
      </c>
      <c r="Q679" s="148">
        <v>0</v>
      </c>
      <c r="R679" s="148">
        <v>0</v>
      </c>
      <c r="S679" s="146" t="s">
        <v>644</v>
      </c>
      <c r="T679" s="14"/>
      <c r="U679" s="14"/>
    </row>
    <row r="680" spans="1:21" s="4" customFormat="1" ht="9" customHeight="1">
      <c r="A680" s="152">
        <v>33</v>
      </c>
      <c r="B680" s="162" t="s">
        <v>338</v>
      </c>
      <c r="C680" s="163" t="s">
        <v>145</v>
      </c>
      <c r="D680" s="164" t="s">
        <v>144</v>
      </c>
      <c r="E680" s="165">
        <v>1951</v>
      </c>
      <c r="F680" s="166" t="s">
        <v>23</v>
      </c>
      <c r="G680" s="167">
        <v>2</v>
      </c>
      <c r="H680" s="167">
        <v>2</v>
      </c>
      <c r="I680" s="168">
        <v>741.9</v>
      </c>
      <c r="J680" s="168">
        <v>555.79999999999995</v>
      </c>
      <c r="K680" s="167">
        <v>19</v>
      </c>
      <c r="L680" s="159">
        <f>'Приложение 2'!G683</f>
        <v>2608852.4</v>
      </c>
      <c r="M680" s="148">
        <v>0</v>
      </c>
      <c r="N680" s="148">
        <v>0</v>
      </c>
      <c r="O680" s="148">
        <v>0</v>
      </c>
      <c r="P680" s="148">
        <f t="shared" si="155"/>
        <v>2608852.4</v>
      </c>
      <c r="Q680" s="148">
        <v>0</v>
      </c>
      <c r="R680" s="148">
        <v>0</v>
      </c>
      <c r="S680" s="146" t="s">
        <v>644</v>
      </c>
      <c r="T680" s="14"/>
      <c r="U680" s="14"/>
    </row>
    <row r="681" spans="1:21" s="4" customFormat="1" ht="9" customHeight="1">
      <c r="A681" s="152">
        <v>34</v>
      </c>
      <c r="B681" s="162" t="s">
        <v>334</v>
      </c>
      <c r="C681" s="163" t="s">
        <v>145</v>
      </c>
      <c r="D681" s="164" t="s">
        <v>144</v>
      </c>
      <c r="E681" s="165">
        <v>1967</v>
      </c>
      <c r="F681" s="166" t="s">
        <v>24</v>
      </c>
      <c r="G681" s="167">
        <v>5</v>
      </c>
      <c r="H681" s="167">
        <v>4</v>
      </c>
      <c r="I681" s="168">
        <v>3811.9</v>
      </c>
      <c r="J681" s="168">
        <v>3551.9</v>
      </c>
      <c r="K681" s="167">
        <v>179</v>
      </c>
      <c r="L681" s="159">
        <f>'Приложение 2'!G684</f>
        <v>3960120.19</v>
      </c>
      <c r="M681" s="148">
        <v>0</v>
      </c>
      <c r="N681" s="148">
        <v>0</v>
      </c>
      <c r="O681" s="148">
        <v>0</v>
      </c>
      <c r="P681" s="148">
        <f t="shared" si="155"/>
        <v>3960120.19</v>
      </c>
      <c r="Q681" s="148">
        <v>0</v>
      </c>
      <c r="R681" s="148">
        <v>0</v>
      </c>
      <c r="S681" s="146" t="s">
        <v>644</v>
      </c>
      <c r="T681" s="268" t="s">
        <v>941</v>
      </c>
      <c r="U681" s="14"/>
    </row>
    <row r="682" spans="1:21" s="4" customFormat="1" ht="9" customHeight="1">
      <c r="A682" s="152">
        <v>35</v>
      </c>
      <c r="B682" s="162" t="s">
        <v>341</v>
      </c>
      <c r="C682" s="163" t="s">
        <v>145</v>
      </c>
      <c r="D682" s="164" t="s">
        <v>144</v>
      </c>
      <c r="E682" s="165">
        <v>1948</v>
      </c>
      <c r="F682" s="166" t="s">
        <v>23</v>
      </c>
      <c r="G682" s="167">
        <v>2</v>
      </c>
      <c r="H682" s="167">
        <v>1</v>
      </c>
      <c r="I682" s="168">
        <v>369.4</v>
      </c>
      <c r="J682" s="168">
        <v>341.4</v>
      </c>
      <c r="K682" s="167">
        <v>8</v>
      </c>
      <c r="L682" s="159">
        <f>'Приложение 2'!G685</f>
        <v>1324618.56</v>
      </c>
      <c r="M682" s="148">
        <v>0</v>
      </c>
      <c r="N682" s="148">
        <v>0</v>
      </c>
      <c r="O682" s="148">
        <v>0</v>
      </c>
      <c r="P682" s="148">
        <f t="shared" si="155"/>
        <v>1324618.56</v>
      </c>
      <c r="Q682" s="148">
        <v>0</v>
      </c>
      <c r="R682" s="148">
        <v>0</v>
      </c>
      <c r="S682" s="146" t="s">
        <v>644</v>
      </c>
      <c r="T682" s="149" t="s">
        <v>945</v>
      </c>
      <c r="U682" s="160"/>
    </row>
    <row r="683" spans="1:21" s="4" customFormat="1" ht="9" customHeight="1">
      <c r="A683" s="152">
        <v>36</v>
      </c>
      <c r="B683" s="162" t="s">
        <v>348</v>
      </c>
      <c r="C683" s="163" t="s">
        <v>145</v>
      </c>
      <c r="D683" s="164" t="s">
        <v>144</v>
      </c>
      <c r="E683" s="165">
        <v>1965</v>
      </c>
      <c r="F683" s="166" t="s">
        <v>23</v>
      </c>
      <c r="G683" s="167">
        <v>2</v>
      </c>
      <c r="H683" s="167">
        <v>2</v>
      </c>
      <c r="I683" s="168">
        <v>523.20000000000005</v>
      </c>
      <c r="J683" s="168">
        <v>458.6</v>
      </c>
      <c r="K683" s="167">
        <v>31</v>
      </c>
      <c r="L683" s="159">
        <f>'Приложение 2'!G686</f>
        <v>1728465.68</v>
      </c>
      <c r="M683" s="148">
        <v>0</v>
      </c>
      <c r="N683" s="148">
        <v>0</v>
      </c>
      <c r="O683" s="148">
        <v>0</v>
      </c>
      <c r="P683" s="148">
        <f t="shared" si="155"/>
        <v>1728465.68</v>
      </c>
      <c r="Q683" s="148">
        <v>0</v>
      </c>
      <c r="R683" s="148">
        <v>0</v>
      </c>
      <c r="S683" s="146" t="s">
        <v>644</v>
      </c>
      <c r="T683" s="14"/>
      <c r="U683" s="14"/>
    </row>
    <row r="684" spans="1:21" s="4" customFormat="1" ht="9" customHeight="1">
      <c r="A684" s="152">
        <v>37</v>
      </c>
      <c r="B684" s="162" t="s">
        <v>349</v>
      </c>
      <c r="C684" s="163" t="s">
        <v>145</v>
      </c>
      <c r="D684" s="164" t="s">
        <v>144</v>
      </c>
      <c r="E684" s="165">
        <v>1958</v>
      </c>
      <c r="F684" s="166" t="s">
        <v>23</v>
      </c>
      <c r="G684" s="167">
        <v>2</v>
      </c>
      <c r="H684" s="167">
        <v>1</v>
      </c>
      <c r="I684" s="168">
        <v>287</v>
      </c>
      <c r="J684" s="168">
        <v>267</v>
      </c>
      <c r="K684" s="167">
        <v>15</v>
      </c>
      <c r="L684" s="159">
        <f>'Приложение 2'!G687</f>
        <v>803655.77</v>
      </c>
      <c r="M684" s="148">
        <v>0</v>
      </c>
      <c r="N684" s="148">
        <v>0</v>
      </c>
      <c r="O684" s="148">
        <v>0</v>
      </c>
      <c r="P684" s="148">
        <f t="shared" si="155"/>
        <v>803655.77</v>
      </c>
      <c r="Q684" s="148">
        <v>0</v>
      </c>
      <c r="R684" s="148">
        <v>0</v>
      </c>
      <c r="S684" s="146" t="s">
        <v>644</v>
      </c>
      <c r="T684" s="14"/>
      <c r="U684" s="14"/>
    </row>
    <row r="685" spans="1:21" s="4" customFormat="1" ht="9" customHeight="1">
      <c r="A685" s="152">
        <v>38</v>
      </c>
      <c r="B685" s="162" t="s">
        <v>355</v>
      </c>
      <c r="C685" s="163" t="s">
        <v>145</v>
      </c>
      <c r="D685" s="164" t="s">
        <v>144</v>
      </c>
      <c r="E685" s="165">
        <v>1949</v>
      </c>
      <c r="F685" s="166" t="s">
        <v>23</v>
      </c>
      <c r="G685" s="167">
        <v>2</v>
      </c>
      <c r="H685" s="167">
        <v>2</v>
      </c>
      <c r="I685" s="168">
        <v>824.8</v>
      </c>
      <c r="J685" s="168">
        <v>748.6</v>
      </c>
      <c r="K685" s="167">
        <v>43</v>
      </c>
      <c r="L685" s="159">
        <f>'Приложение 2'!G688</f>
        <v>3372123.45</v>
      </c>
      <c r="M685" s="148">
        <v>0</v>
      </c>
      <c r="N685" s="148">
        <v>0</v>
      </c>
      <c r="O685" s="148">
        <v>0</v>
      </c>
      <c r="P685" s="148">
        <f t="shared" si="155"/>
        <v>3372123.45</v>
      </c>
      <c r="Q685" s="148">
        <v>0</v>
      </c>
      <c r="R685" s="148">
        <v>0</v>
      </c>
      <c r="S685" s="146" t="s">
        <v>644</v>
      </c>
      <c r="T685" s="149"/>
      <c r="U685" s="160"/>
    </row>
    <row r="686" spans="1:21" s="4" customFormat="1" ht="9" customHeight="1">
      <c r="A686" s="152">
        <v>39</v>
      </c>
      <c r="B686" s="162" t="s">
        <v>356</v>
      </c>
      <c r="C686" s="163" t="s">
        <v>145</v>
      </c>
      <c r="D686" s="164" t="s">
        <v>144</v>
      </c>
      <c r="E686" s="165">
        <v>1954</v>
      </c>
      <c r="F686" s="166" t="s">
        <v>23</v>
      </c>
      <c r="G686" s="167">
        <v>2</v>
      </c>
      <c r="H686" s="167">
        <v>1</v>
      </c>
      <c r="I686" s="168">
        <v>287.8</v>
      </c>
      <c r="J686" s="168">
        <v>264.8</v>
      </c>
      <c r="K686" s="167">
        <v>16</v>
      </c>
      <c r="L686" s="159">
        <f>'Приложение 2'!G689</f>
        <v>1982889.36</v>
      </c>
      <c r="M686" s="148">
        <v>0</v>
      </c>
      <c r="N686" s="148">
        <v>0</v>
      </c>
      <c r="O686" s="148">
        <v>0</v>
      </c>
      <c r="P686" s="148">
        <f t="shared" si="155"/>
        <v>1982889.36</v>
      </c>
      <c r="Q686" s="148">
        <v>0</v>
      </c>
      <c r="R686" s="148">
        <v>0</v>
      </c>
      <c r="S686" s="146" t="s">
        <v>644</v>
      </c>
      <c r="T686" s="149" t="s">
        <v>945</v>
      </c>
      <c r="U686" s="14"/>
    </row>
    <row r="687" spans="1:21" s="4" customFormat="1" ht="9" customHeight="1">
      <c r="A687" s="152">
        <v>40</v>
      </c>
      <c r="B687" s="162" t="s">
        <v>362</v>
      </c>
      <c r="C687" s="163" t="s">
        <v>145</v>
      </c>
      <c r="D687" s="164" t="s">
        <v>144</v>
      </c>
      <c r="E687" s="165">
        <v>1958</v>
      </c>
      <c r="F687" s="166" t="s">
        <v>23</v>
      </c>
      <c r="G687" s="167">
        <v>3</v>
      </c>
      <c r="H687" s="167">
        <v>4</v>
      </c>
      <c r="I687" s="168">
        <v>1690</v>
      </c>
      <c r="J687" s="168">
        <v>1533</v>
      </c>
      <c r="K687" s="167">
        <v>72</v>
      </c>
      <c r="L687" s="159">
        <f>'Приложение 2'!G690</f>
        <v>3969817.2</v>
      </c>
      <c r="M687" s="148">
        <v>0</v>
      </c>
      <c r="N687" s="148">
        <v>0</v>
      </c>
      <c r="O687" s="148">
        <v>0</v>
      </c>
      <c r="P687" s="148">
        <f t="shared" si="155"/>
        <v>3969817.2</v>
      </c>
      <c r="Q687" s="148">
        <v>0</v>
      </c>
      <c r="R687" s="148">
        <v>0</v>
      </c>
      <c r="S687" s="146" t="s">
        <v>644</v>
      </c>
      <c r="T687" s="149"/>
      <c r="U687" s="160"/>
    </row>
    <row r="688" spans="1:21" s="4" customFormat="1" ht="9" customHeight="1">
      <c r="A688" s="152">
        <v>41</v>
      </c>
      <c r="B688" s="162" t="s">
        <v>248</v>
      </c>
      <c r="C688" s="163" t="s">
        <v>145</v>
      </c>
      <c r="D688" s="164" t="s">
        <v>144</v>
      </c>
      <c r="E688" s="165">
        <v>1993</v>
      </c>
      <c r="F688" s="166" t="s">
        <v>24</v>
      </c>
      <c r="G688" s="167">
        <v>5</v>
      </c>
      <c r="H688" s="167">
        <v>4</v>
      </c>
      <c r="I688" s="168">
        <v>3354.7</v>
      </c>
      <c r="J688" s="168">
        <v>2995.9</v>
      </c>
      <c r="K688" s="167">
        <v>163</v>
      </c>
      <c r="L688" s="159">
        <f>'Приложение 2'!G691</f>
        <v>3695569.51</v>
      </c>
      <c r="M688" s="148">
        <v>0</v>
      </c>
      <c r="N688" s="148">
        <v>0</v>
      </c>
      <c r="O688" s="148">
        <v>0</v>
      </c>
      <c r="P688" s="148">
        <f t="shared" si="155"/>
        <v>3695569.51</v>
      </c>
      <c r="Q688" s="148">
        <v>0</v>
      </c>
      <c r="R688" s="148">
        <v>0</v>
      </c>
      <c r="S688" s="146" t="s">
        <v>644</v>
      </c>
      <c r="T688" s="149"/>
      <c r="U688" s="160"/>
    </row>
    <row r="689" spans="1:21" s="4" customFormat="1" ht="9" customHeight="1">
      <c r="A689" s="152">
        <v>42</v>
      </c>
      <c r="B689" s="162" t="s">
        <v>373</v>
      </c>
      <c r="C689" s="163" t="s">
        <v>145</v>
      </c>
      <c r="D689" s="164" t="s">
        <v>144</v>
      </c>
      <c r="E689" s="165">
        <v>1947</v>
      </c>
      <c r="F689" s="166" t="s">
        <v>23</v>
      </c>
      <c r="G689" s="167">
        <v>2</v>
      </c>
      <c r="H689" s="167">
        <v>2</v>
      </c>
      <c r="I689" s="168">
        <v>928.7</v>
      </c>
      <c r="J689" s="168">
        <v>710.1</v>
      </c>
      <c r="K689" s="167">
        <v>23</v>
      </c>
      <c r="L689" s="159">
        <f>'Приложение 2'!G692</f>
        <v>2140389.7400000002</v>
      </c>
      <c r="M689" s="148">
        <v>0</v>
      </c>
      <c r="N689" s="148">
        <v>0</v>
      </c>
      <c r="O689" s="148">
        <v>0</v>
      </c>
      <c r="P689" s="148">
        <f t="shared" si="155"/>
        <v>2140389.7400000002</v>
      </c>
      <c r="Q689" s="148">
        <v>0</v>
      </c>
      <c r="R689" s="148">
        <v>0</v>
      </c>
      <c r="S689" s="146" t="s">
        <v>644</v>
      </c>
      <c r="T689" s="149"/>
      <c r="U689" s="160"/>
    </row>
    <row r="690" spans="1:21" s="4" customFormat="1" ht="9" customHeight="1">
      <c r="A690" s="152">
        <v>43</v>
      </c>
      <c r="B690" s="162" t="s">
        <v>371</v>
      </c>
      <c r="C690" s="163" t="s">
        <v>145</v>
      </c>
      <c r="D690" s="164" t="s">
        <v>144</v>
      </c>
      <c r="E690" s="165">
        <v>1951</v>
      </c>
      <c r="F690" s="166" t="s">
        <v>23</v>
      </c>
      <c r="G690" s="167">
        <v>2</v>
      </c>
      <c r="H690" s="167">
        <v>1</v>
      </c>
      <c r="I690" s="168">
        <v>283.39999999999998</v>
      </c>
      <c r="J690" s="168">
        <v>260.39999999999998</v>
      </c>
      <c r="K690" s="167">
        <v>17</v>
      </c>
      <c r="L690" s="159">
        <f>'Приложение 2'!G693</f>
        <v>545193.61</v>
      </c>
      <c r="M690" s="148">
        <v>0</v>
      </c>
      <c r="N690" s="148">
        <v>0</v>
      </c>
      <c r="O690" s="148">
        <v>0</v>
      </c>
      <c r="P690" s="148">
        <f t="shared" si="155"/>
        <v>545193.61</v>
      </c>
      <c r="Q690" s="148">
        <v>0</v>
      </c>
      <c r="R690" s="148">
        <v>0</v>
      </c>
      <c r="S690" s="146" t="s">
        <v>644</v>
      </c>
      <c r="T690" s="149" t="s">
        <v>945</v>
      </c>
      <c r="U690" s="160"/>
    </row>
    <row r="691" spans="1:21" s="4" customFormat="1" ht="9" customHeight="1">
      <c r="A691" s="152">
        <v>44</v>
      </c>
      <c r="B691" s="162" t="s">
        <v>378</v>
      </c>
      <c r="C691" s="163" t="s">
        <v>145</v>
      </c>
      <c r="D691" s="164" t="s">
        <v>144</v>
      </c>
      <c r="E691" s="165">
        <v>1944</v>
      </c>
      <c r="F691" s="166" t="s">
        <v>23</v>
      </c>
      <c r="G691" s="167">
        <v>2</v>
      </c>
      <c r="H691" s="167">
        <v>1</v>
      </c>
      <c r="I691" s="168">
        <v>987.9</v>
      </c>
      <c r="J691" s="168">
        <v>647.6</v>
      </c>
      <c r="K691" s="167">
        <v>33</v>
      </c>
      <c r="L691" s="159">
        <f>'Приложение 2'!G694</f>
        <v>3452892.88</v>
      </c>
      <c r="M691" s="148">
        <v>0</v>
      </c>
      <c r="N691" s="148">
        <v>0</v>
      </c>
      <c r="O691" s="148">
        <v>0</v>
      </c>
      <c r="P691" s="148">
        <f t="shared" si="155"/>
        <v>3452892.88</v>
      </c>
      <c r="Q691" s="148">
        <v>0</v>
      </c>
      <c r="R691" s="148">
        <v>0</v>
      </c>
      <c r="S691" s="146" t="s">
        <v>644</v>
      </c>
      <c r="T691" s="149"/>
      <c r="U691" s="160"/>
    </row>
    <row r="692" spans="1:21" s="4" customFormat="1" ht="9" customHeight="1">
      <c r="A692" s="152">
        <v>45</v>
      </c>
      <c r="B692" s="162" t="s">
        <v>416</v>
      </c>
      <c r="C692" s="163" t="s">
        <v>145</v>
      </c>
      <c r="D692" s="164" t="s">
        <v>144</v>
      </c>
      <c r="E692" s="165">
        <v>1880</v>
      </c>
      <c r="F692" s="166" t="s">
        <v>23</v>
      </c>
      <c r="G692" s="167">
        <v>1</v>
      </c>
      <c r="H692" s="167">
        <v>8</v>
      </c>
      <c r="I692" s="168">
        <v>405</v>
      </c>
      <c r="J692" s="168">
        <v>327.39999999999998</v>
      </c>
      <c r="K692" s="167">
        <v>23</v>
      </c>
      <c r="L692" s="159">
        <f>'Приложение 2'!G695</f>
        <v>2063658.78</v>
      </c>
      <c r="M692" s="148">
        <v>0</v>
      </c>
      <c r="N692" s="148">
        <v>0</v>
      </c>
      <c r="O692" s="148">
        <v>0</v>
      </c>
      <c r="P692" s="148">
        <f t="shared" si="155"/>
        <v>2063658.78</v>
      </c>
      <c r="Q692" s="148">
        <v>0</v>
      </c>
      <c r="R692" s="148">
        <v>0</v>
      </c>
      <c r="S692" s="146" t="s">
        <v>644</v>
      </c>
      <c r="T692" s="149"/>
      <c r="U692" s="160"/>
    </row>
    <row r="693" spans="1:21" s="4" customFormat="1" ht="9" customHeight="1">
      <c r="A693" s="152">
        <v>46</v>
      </c>
      <c r="B693" s="162" t="s">
        <v>423</v>
      </c>
      <c r="C693" s="163" t="s">
        <v>145</v>
      </c>
      <c r="D693" s="164" t="s">
        <v>144</v>
      </c>
      <c r="E693" s="165">
        <v>1948</v>
      </c>
      <c r="F693" s="166" t="s">
        <v>646</v>
      </c>
      <c r="G693" s="167">
        <v>2</v>
      </c>
      <c r="H693" s="167">
        <v>1</v>
      </c>
      <c r="I693" s="168">
        <v>454.3</v>
      </c>
      <c r="J693" s="168">
        <v>420.3</v>
      </c>
      <c r="K693" s="167">
        <v>22</v>
      </c>
      <c r="L693" s="159">
        <f>'Приложение 2'!G696</f>
        <v>1506349.76</v>
      </c>
      <c r="M693" s="148">
        <v>0</v>
      </c>
      <c r="N693" s="148">
        <v>0</v>
      </c>
      <c r="O693" s="148">
        <v>0</v>
      </c>
      <c r="P693" s="148">
        <f t="shared" si="155"/>
        <v>1506349.76</v>
      </c>
      <c r="Q693" s="148">
        <v>0</v>
      </c>
      <c r="R693" s="148">
        <v>0</v>
      </c>
      <c r="S693" s="146" t="s">
        <v>644</v>
      </c>
      <c r="T693" s="149"/>
      <c r="U693" s="160"/>
    </row>
    <row r="694" spans="1:21" s="4" customFormat="1" ht="9" customHeight="1">
      <c r="A694" s="152">
        <v>47</v>
      </c>
      <c r="B694" s="162" t="s">
        <v>454</v>
      </c>
      <c r="C694" s="163" t="s">
        <v>145</v>
      </c>
      <c r="D694" s="164" t="s">
        <v>144</v>
      </c>
      <c r="E694" s="165">
        <v>1958</v>
      </c>
      <c r="F694" s="166" t="s">
        <v>23</v>
      </c>
      <c r="G694" s="167">
        <v>2</v>
      </c>
      <c r="H694" s="167">
        <v>1</v>
      </c>
      <c r="I694" s="168">
        <v>322.7</v>
      </c>
      <c r="J694" s="168">
        <v>270.7</v>
      </c>
      <c r="K694" s="167">
        <v>8</v>
      </c>
      <c r="L694" s="159">
        <f>'Приложение 2'!G697</f>
        <v>1025771.69</v>
      </c>
      <c r="M694" s="148">
        <v>0</v>
      </c>
      <c r="N694" s="148">
        <v>0</v>
      </c>
      <c r="O694" s="148">
        <v>0</v>
      </c>
      <c r="P694" s="148">
        <f t="shared" si="155"/>
        <v>1025771.69</v>
      </c>
      <c r="Q694" s="148">
        <v>0</v>
      </c>
      <c r="R694" s="148">
        <v>0</v>
      </c>
      <c r="S694" s="146" t="s">
        <v>644</v>
      </c>
      <c r="T694" s="14"/>
      <c r="U694" s="14"/>
    </row>
    <row r="695" spans="1:21" s="4" customFormat="1" ht="9" customHeight="1">
      <c r="A695" s="152">
        <v>48</v>
      </c>
      <c r="B695" s="162" t="s">
        <v>455</v>
      </c>
      <c r="C695" s="163" t="s">
        <v>145</v>
      </c>
      <c r="D695" s="164" t="s">
        <v>144</v>
      </c>
      <c r="E695" s="165">
        <v>1958</v>
      </c>
      <c r="F695" s="166" t="s">
        <v>23</v>
      </c>
      <c r="G695" s="167">
        <v>2</v>
      </c>
      <c r="H695" s="167">
        <v>1</v>
      </c>
      <c r="I695" s="168">
        <v>293.8</v>
      </c>
      <c r="J695" s="168">
        <v>270.5</v>
      </c>
      <c r="K695" s="167">
        <v>9</v>
      </c>
      <c r="L695" s="159">
        <f>'Приложение 2'!G698</f>
        <v>1037887.1</v>
      </c>
      <c r="M695" s="148">
        <v>0</v>
      </c>
      <c r="N695" s="148">
        <v>0</v>
      </c>
      <c r="O695" s="148">
        <v>0</v>
      </c>
      <c r="P695" s="148">
        <f t="shared" si="155"/>
        <v>1037887.1</v>
      </c>
      <c r="Q695" s="148">
        <v>0</v>
      </c>
      <c r="R695" s="148">
        <v>0</v>
      </c>
      <c r="S695" s="146" t="s">
        <v>644</v>
      </c>
      <c r="T695" s="149"/>
      <c r="U695" s="160"/>
    </row>
    <row r="696" spans="1:21" s="4" customFormat="1" ht="9" customHeight="1">
      <c r="A696" s="152">
        <v>49</v>
      </c>
      <c r="B696" s="162" t="s">
        <v>456</v>
      </c>
      <c r="C696" s="163" t="s">
        <v>145</v>
      </c>
      <c r="D696" s="164" t="s">
        <v>144</v>
      </c>
      <c r="E696" s="165">
        <v>1948</v>
      </c>
      <c r="F696" s="166" t="s">
        <v>23</v>
      </c>
      <c r="G696" s="167">
        <v>2</v>
      </c>
      <c r="H696" s="167">
        <v>1</v>
      </c>
      <c r="I696" s="168">
        <v>159</v>
      </c>
      <c r="J696" s="168">
        <v>148.19999999999999</v>
      </c>
      <c r="K696" s="167">
        <v>12</v>
      </c>
      <c r="L696" s="159">
        <f>'Приложение 2'!G699</f>
        <v>603751.43999999994</v>
      </c>
      <c r="M696" s="148">
        <v>0</v>
      </c>
      <c r="N696" s="148">
        <v>0</v>
      </c>
      <c r="O696" s="148">
        <v>0</v>
      </c>
      <c r="P696" s="148">
        <f t="shared" si="155"/>
        <v>603751.43999999994</v>
      </c>
      <c r="Q696" s="148">
        <v>0</v>
      </c>
      <c r="R696" s="148">
        <v>0</v>
      </c>
      <c r="S696" s="146" t="s">
        <v>644</v>
      </c>
      <c r="T696" s="14"/>
      <c r="U696" s="14"/>
    </row>
    <row r="697" spans="1:21" s="4" customFormat="1" ht="9" customHeight="1">
      <c r="A697" s="152">
        <v>50</v>
      </c>
      <c r="B697" s="162" t="s">
        <v>472</v>
      </c>
      <c r="C697" s="163" t="s">
        <v>145</v>
      </c>
      <c r="D697" s="164" t="s">
        <v>144</v>
      </c>
      <c r="E697" s="165">
        <v>1953</v>
      </c>
      <c r="F697" s="166" t="s">
        <v>23</v>
      </c>
      <c r="G697" s="167">
        <v>2</v>
      </c>
      <c r="H697" s="167">
        <v>1</v>
      </c>
      <c r="I697" s="168">
        <v>408.7</v>
      </c>
      <c r="J697" s="168">
        <v>367.7</v>
      </c>
      <c r="K697" s="167">
        <v>12</v>
      </c>
      <c r="L697" s="159">
        <f>'Приложение 2'!G700</f>
        <v>1348849.38</v>
      </c>
      <c r="M697" s="148">
        <v>0</v>
      </c>
      <c r="N697" s="148">
        <v>0</v>
      </c>
      <c r="O697" s="148">
        <v>0</v>
      </c>
      <c r="P697" s="148">
        <f t="shared" si="155"/>
        <v>1348849.38</v>
      </c>
      <c r="Q697" s="148">
        <v>0</v>
      </c>
      <c r="R697" s="148">
        <v>0</v>
      </c>
      <c r="S697" s="146" t="s">
        <v>644</v>
      </c>
      <c r="T697" s="14"/>
      <c r="U697" s="14"/>
    </row>
    <row r="698" spans="1:21" s="4" customFormat="1" ht="9" customHeight="1">
      <c r="A698" s="152">
        <v>51</v>
      </c>
      <c r="B698" s="162" t="s">
        <v>479</v>
      </c>
      <c r="C698" s="163" t="s">
        <v>145</v>
      </c>
      <c r="D698" s="164" t="s">
        <v>144</v>
      </c>
      <c r="E698" s="165">
        <v>1947</v>
      </c>
      <c r="F698" s="166" t="s">
        <v>921</v>
      </c>
      <c r="G698" s="167">
        <v>2</v>
      </c>
      <c r="H698" s="167">
        <v>2</v>
      </c>
      <c r="I698" s="168">
        <v>512</v>
      </c>
      <c r="J698" s="168">
        <v>347.4</v>
      </c>
      <c r="K698" s="167">
        <v>37</v>
      </c>
      <c r="L698" s="159">
        <f>'Приложение 2'!G701</f>
        <v>1292310.78</v>
      </c>
      <c r="M698" s="148">
        <v>0</v>
      </c>
      <c r="N698" s="148">
        <v>0</v>
      </c>
      <c r="O698" s="148">
        <v>0</v>
      </c>
      <c r="P698" s="148">
        <f t="shared" si="155"/>
        <v>1292310.78</v>
      </c>
      <c r="Q698" s="148">
        <v>0</v>
      </c>
      <c r="R698" s="148">
        <v>0</v>
      </c>
      <c r="S698" s="146" t="s">
        <v>644</v>
      </c>
      <c r="T698" s="149"/>
      <c r="U698" s="160"/>
    </row>
    <row r="699" spans="1:21" s="4" customFormat="1" ht="9" customHeight="1">
      <c r="A699" s="152">
        <v>52</v>
      </c>
      <c r="B699" s="162" t="s">
        <v>480</v>
      </c>
      <c r="C699" s="163" t="s">
        <v>145</v>
      </c>
      <c r="D699" s="164" t="s">
        <v>144</v>
      </c>
      <c r="E699" s="165">
        <v>1948</v>
      </c>
      <c r="F699" s="166" t="s">
        <v>23</v>
      </c>
      <c r="G699" s="167">
        <v>2</v>
      </c>
      <c r="H699" s="167">
        <v>2</v>
      </c>
      <c r="I699" s="168">
        <v>513.70000000000005</v>
      </c>
      <c r="J699" s="168">
        <v>461.5</v>
      </c>
      <c r="K699" s="167">
        <v>26</v>
      </c>
      <c r="L699" s="159">
        <f>'Приложение 2'!G702</f>
        <v>1789042.74</v>
      </c>
      <c r="M699" s="148">
        <v>0</v>
      </c>
      <c r="N699" s="148">
        <v>0</v>
      </c>
      <c r="O699" s="148">
        <v>0</v>
      </c>
      <c r="P699" s="148">
        <f t="shared" si="155"/>
        <v>1789042.74</v>
      </c>
      <c r="Q699" s="148">
        <v>0</v>
      </c>
      <c r="R699" s="148">
        <v>0</v>
      </c>
      <c r="S699" s="146" t="s">
        <v>644</v>
      </c>
      <c r="T699" s="149"/>
      <c r="U699" s="160"/>
    </row>
    <row r="700" spans="1:21" s="4" customFormat="1" ht="9" customHeight="1">
      <c r="A700" s="152">
        <v>53</v>
      </c>
      <c r="B700" s="162" t="s">
        <v>481</v>
      </c>
      <c r="C700" s="163" t="s">
        <v>145</v>
      </c>
      <c r="D700" s="164" t="s">
        <v>144</v>
      </c>
      <c r="E700" s="165">
        <v>1956</v>
      </c>
      <c r="F700" s="166" t="s">
        <v>23</v>
      </c>
      <c r="G700" s="167">
        <v>2</v>
      </c>
      <c r="H700" s="167">
        <v>1</v>
      </c>
      <c r="I700" s="168">
        <v>537.4</v>
      </c>
      <c r="J700" s="168">
        <v>495.3</v>
      </c>
      <c r="K700" s="167">
        <v>69</v>
      </c>
      <c r="L700" s="159">
        <f>'Приложение 2'!G703</f>
        <v>1877889.11</v>
      </c>
      <c r="M700" s="148">
        <v>0</v>
      </c>
      <c r="N700" s="148">
        <v>0</v>
      </c>
      <c r="O700" s="148">
        <v>0</v>
      </c>
      <c r="P700" s="148">
        <f t="shared" si="155"/>
        <v>1877889.11</v>
      </c>
      <c r="Q700" s="148">
        <v>0</v>
      </c>
      <c r="R700" s="148">
        <v>0</v>
      </c>
      <c r="S700" s="146" t="s">
        <v>644</v>
      </c>
      <c r="T700" s="149"/>
      <c r="U700" s="160"/>
    </row>
    <row r="701" spans="1:21" s="4" customFormat="1" ht="9" customHeight="1">
      <c r="A701" s="152">
        <v>54</v>
      </c>
      <c r="B701" s="162" t="s">
        <v>482</v>
      </c>
      <c r="C701" s="163" t="s">
        <v>145</v>
      </c>
      <c r="D701" s="164" t="s">
        <v>144</v>
      </c>
      <c r="E701" s="165">
        <v>1960</v>
      </c>
      <c r="F701" s="166" t="s">
        <v>23</v>
      </c>
      <c r="G701" s="167">
        <v>2</v>
      </c>
      <c r="H701" s="167">
        <v>1</v>
      </c>
      <c r="I701" s="168">
        <v>295</v>
      </c>
      <c r="J701" s="168">
        <v>274.8</v>
      </c>
      <c r="K701" s="167">
        <v>10</v>
      </c>
      <c r="L701" s="159">
        <f>'Приложение 2'!G704</f>
        <v>1223656.77</v>
      </c>
      <c r="M701" s="148">
        <v>0</v>
      </c>
      <c r="N701" s="148">
        <v>0</v>
      </c>
      <c r="O701" s="148">
        <v>0</v>
      </c>
      <c r="P701" s="148">
        <f t="shared" si="155"/>
        <v>1223656.77</v>
      </c>
      <c r="Q701" s="148">
        <v>0</v>
      </c>
      <c r="R701" s="148">
        <v>0</v>
      </c>
      <c r="S701" s="146" t="s">
        <v>644</v>
      </c>
      <c r="T701" s="149"/>
      <c r="U701" s="160"/>
    </row>
    <row r="702" spans="1:21" s="4" customFormat="1" ht="9" customHeight="1">
      <c r="A702" s="152">
        <v>55</v>
      </c>
      <c r="B702" s="162" t="s">
        <v>474</v>
      </c>
      <c r="C702" s="163" t="s">
        <v>145</v>
      </c>
      <c r="D702" s="164" t="s">
        <v>144</v>
      </c>
      <c r="E702" s="165">
        <v>1949</v>
      </c>
      <c r="F702" s="166" t="s">
        <v>23</v>
      </c>
      <c r="G702" s="167">
        <v>2</v>
      </c>
      <c r="H702" s="167">
        <v>2</v>
      </c>
      <c r="I702" s="168">
        <v>735.8</v>
      </c>
      <c r="J702" s="168">
        <v>653</v>
      </c>
      <c r="K702" s="167">
        <v>13</v>
      </c>
      <c r="L702" s="159">
        <f>'Приложение 2'!G705</f>
        <v>2459428.96</v>
      </c>
      <c r="M702" s="148">
        <v>0</v>
      </c>
      <c r="N702" s="148">
        <v>0</v>
      </c>
      <c r="O702" s="148">
        <v>0</v>
      </c>
      <c r="P702" s="148">
        <f t="shared" si="155"/>
        <v>2459428.96</v>
      </c>
      <c r="Q702" s="148">
        <v>0</v>
      </c>
      <c r="R702" s="148">
        <v>0</v>
      </c>
      <c r="S702" s="146" t="s">
        <v>644</v>
      </c>
      <c r="T702" s="14"/>
      <c r="U702" s="14"/>
    </row>
    <row r="703" spans="1:21" s="4" customFormat="1" ht="9" customHeight="1">
      <c r="A703" s="152">
        <v>56</v>
      </c>
      <c r="B703" s="162" t="s">
        <v>475</v>
      </c>
      <c r="C703" s="163" t="s">
        <v>145</v>
      </c>
      <c r="D703" s="164" t="s">
        <v>144</v>
      </c>
      <c r="E703" s="165">
        <v>1949</v>
      </c>
      <c r="F703" s="166" t="s">
        <v>23</v>
      </c>
      <c r="G703" s="167">
        <v>2</v>
      </c>
      <c r="H703" s="167">
        <v>2</v>
      </c>
      <c r="I703" s="168">
        <v>738.6</v>
      </c>
      <c r="J703" s="168">
        <v>659.8</v>
      </c>
      <c r="K703" s="167">
        <v>39</v>
      </c>
      <c r="L703" s="159">
        <f>'Приложение 2'!G706</f>
        <v>2459428.96</v>
      </c>
      <c r="M703" s="148">
        <v>0</v>
      </c>
      <c r="N703" s="148">
        <v>0</v>
      </c>
      <c r="O703" s="148">
        <v>0</v>
      </c>
      <c r="P703" s="148">
        <f t="shared" si="155"/>
        <v>2459428.96</v>
      </c>
      <c r="Q703" s="148">
        <v>0</v>
      </c>
      <c r="R703" s="148">
        <v>0</v>
      </c>
      <c r="S703" s="146" t="s">
        <v>644</v>
      </c>
      <c r="T703" s="149"/>
      <c r="U703" s="160"/>
    </row>
    <row r="704" spans="1:21" s="4" customFormat="1" ht="9" customHeight="1">
      <c r="A704" s="152">
        <v>57</v>
      </c>
      <c r="B704" s="162" t="s">
        <v>476</v>
      </c>
      <c r="C704" s="163" t="s">
        <v>145</v>
      </c>
      <c r="D704" s="164" t="s">
        <v>144</v>
      </c>
      <c r="E704" s="165">
        <v>1952</v>
      </c>
      <c r="F704" s="166" t="s">
        <v>23</v>
      </c>
      <c r="G704" s="167">
        <v>2</v>
      </c>
      <c r="H704" s="167">
        <v>2</v>
      </c>
      <c r="I704" s="168">
        <v>522.9</v>
      </c>
      <c r="J704" s="168">
        <v>469.8</v>
      </c>
      <c r="K704" s="167">
        <v>30</v>
      </c>
      <c r="L704" s="159">
        <f>'Приложение 2'!G707</f>
        <v>1732504.14</v>
      </c>
      <c r="M704" s="148">
        <v>0</v>
      </c>
      <c r="N704" s="148">
        <v>0</v>
      </c>
      <c r="O704" s="148">
        <v>0</v>
      </c>
      <c r="P704" s="148">
        <f t="shared" si="155"/>
        <v>1732504.14</v>
      </c>
      <c r="Q704" s="148">
        <v>0</v>
      </c>
      <c r="R704" s="148">
        <v>0</v>
      </c>
      <c r="S704" s="146" t="s">
        <v>644</v>
      </c>
      <c r="T704" s="149"/>
      <c r="U704" s="160"/>
    </row>
    <row r="705" spans="1:24" s="4" customFormat="1" ht="9" customHeight="1">
      <c r="A705" s="152">
        <v>58</v>
      </c>
      <c r="B705" s="162" t="s">
        <v>478</v>
      </c>
      <c r="C705" s="163" t="s">
        <v>145</v>
      </c>
      <c r="D705" s="164" t="s">
        <v>144</v>
      </c>
      <c r="E705" s="165">
        <v>1952</v>
      </c>
      <c r="F705" s="166" t="s">
        <v>23</v>
      </c>
      <c r="G705" s="167">
        <v>2</v>
      </c>
      <c r="H705" s="167">
        <v>2</v>
      </c>
      <c r="I705" s="168">
        <v>914.7</v>
      </c>
      <c r="J705" s="168">
        <v>840</v>
      </c>
      <c r="K705" s="167">
        <v>36</v>
      </c>
      <c r="L705" s="159">
        <f>'Приложение 2'!G708</f>
        <v>3150007.54</v>
      </c>
      <c r="M705" s="148">
        <v>0</v>
      </c>
      <c r="N705" s="148">
        <v>0</v>
      </c>
      <c r="O705" s="148">
        <v>0</v>
      </c>
      <c r="P705" s="148">
        <f t="shared" si="155"/>
        <v>3150007.54</v>
      </c>
      <c r="Q705" s="148">
        <v>0</v>
      </c>
      <c r="R705" s="148">
        <v>0</v>
      </c>
      <c r="S705" s="146" t="s">
        <v>644</v>
      </c>
      <c r="T705" s="14"/>
      <c r="U705" s="14"/>
    </row>
    <row r="706" spans="1:24" s="4" customFormat="1" ht="9" customHeight="1">
      <c r="A706" s="152">
        <v>59</v>
      </c>
      <c r="B706" s="162" t="s">
        <v>504</v>
      </c>
      <c r="C706" s="163" t="s">
        <v>145</v>
      </c>
      <c r="D706" s="164" t="s">
        <v>144</v>
      </c>
      <c r="E706" s="165">
        <v>1958</v>
      </c>
      <c r="F706" s="166" t="s">
        <v>23</v>
      </c>
      <c r="G706" s="167">
        <v>2</v>
      </c>
      <c r="H706" s="167">
        <v>2</v>
      </c>
      <c r="I706" s="168">
        <v>521.9</v>
      </c>
      <c r="J706" s="168">
        <v>463.5</v>
      </c>
      <c r="K706" s="167">
        <v>26</v>
      </c>
      <c r="L706" s="159">
        <f>'Приложение 2'!G709</f>
        <v>1994305.13</v>
      </c>
      <c r="M706" s="148">
        <v>0</v>
      </c>
      <c r="N706" s="148">
        <v>0</v>
      </c>
      <c r="O706" s="148">
        <v>0</v>
      </c>
      <c r="P706" s="148">
        <f t="shared" si="155"/>
        <v>1994305.13</v>
      </c>
      <c r="Q706" s="148">
        <v>0</v>
      </c>
      <c r="R706" s="148">
        <v>0</v>
      </c>
      <c r="S706" s="146" t="s">
        <v>644</v>
      </c>
      <c r="T706" s="14"/>
      <c r="U706" s="14"/>
    </row>
    <row r="707" spans="1:24" s="4" customFormat="1" ht="9" customHeight="1">
      <c r="A707" s="152">
        <v>60</v>
      </c>
      <c r="B707" s="162" t="s">
        <v>505</v>
      </c>
      <c r="C707" s="163" t="s">
        <v>145</v>
      </c>
      <c r="D707" s="164" t="s">
        <v>144</v>
      </c>
      <c r="E707" s="165">
        <v>1961</v>
      </c>
      <c r="F707" s="166" t="s">
        <v>23</v>
      </c>
      <c r="G707" s="167">
        <v>3</v>
      </c>
      <c r="H707" s="167">
        <v>2</v>
      </c>
      <c r="I707" s="168">
        <v>1269.0999999999999</v>
      </c>
      <c r="J707" s="168">
        <v>831.4</v>
      </c>
      <c r="K707" s="167">
        <v>92</v>
      </c>
      <c r="L707" s="159">
        <f>'Приложение 2'!G710</f>
        <v>2826929.85</v>
      </c>
      <c r="M707" s="148">
        <v>0</v>
      </c>
      <c r="N707" s="148">
        <v>0</v>
      </c>
      <c r="O707" s="148">
        <v>0</v>
      </c>
      <c r="P707" s="148">
        <f t="shared" si="155"/>
        <v>2826929.85</v>
      </c>
      <c r="Q707" s="148">
        <v>0</v>
      </c>
      <c r="R707" s="148">
        <v>0</v>
      </c>
      <c r="S707" s="146" t="s">
        <v>644</v>
      </c>
      <c r="T707" s="14"/>
      <c r="U707" s="14"/>
    </row>
    <row r="708" spans="1:24" s="4" customFormat="1" ht="9" customHeight="1">
      <c r="A708" s="152">
        <v>61</v>
      </c>
      <c r="B708" s="162" t="s">
        <v>513</v>
      </c>
      <c r="C708" s="163" t="s">
        <v>145</v>
      </c>
      <c r="D708" s="164" t="s">
        <v>144</v>
      </c>
      <c r="E708" s="165">
        <v>1963</v>
      </c>
      <c r="F708" s="166" t="s">
        <v>23</v>
      </c>
      <c r="G708" s="167">
        <v>2</v>
      </c>
      <c r="H708" s="167">
        <v>2</v>
      </c>
      <c r="I708" s="168">
        <v>626</v>
      </c>
      <c r="J708" s="168">
        <v>408</v>
      </c>
      <c r="K708" s="167">
        <v>30</v>
      </c>
      <c r="L708" s="159">
        <f>'Приложение 2'!G711</f>
        <v>3028853.4</v>
      </c>
      <c r="M708" s="148">
        <v>0</v>
      </c>
      <c r="N708" s="148">
        <v>0</v>
      </c>
      <c r="O708" s="148">
        <v>0</v>
      </c>
      <c r="P708" s="148">
        <f t="shared" si="155"/>
        <v>3028853.4</v>
      </c>
      <c r="Q708" s="148">
        <v>0</v>
      </c>
      <c r="R708" s="148">
        <v>0</v>
      </c>
      <c r="S708" s="146" t="s">
        <v>644</v>
      </c>
      <c r="T708" s="149"/>
      <c r="U708" s="160"/>
    </row>
    <row r="709" spans="1:24" s="4" customFormat="1" ht="9" customHeight="1">
      <c r="A709" s="152">
        <v>62</v>
      </c>
      <c r="B709" s="162" t="s">
        <v>523</v>
      </c>
      <c r="C709" s="163" t="s">
        <v>145</v>
      </c>
      <c r="D709" s="164" t="s">
        <v>144</v>
      </c>
      <c r="E709" s="165">
        <v>1959</v>
      </c>
      <c r="F709" s="166" t="s">
        <v>23</v>
      </c>
      <c r="G709" s="167">
        <v>2</v>
      </c>
      <c r="H709" s="167">
        <v>2</v>
      </c>
      <c r="I709" s="168">
        <v>683.9</v>
      </c>
      <c r="J709" s="168">
        <v>636.20000000000005</v>
      </c>
      <c r="K709" s="167">
        <v>21</v>
      </c>
      <c r="L709" s="159">
        <f>'Приложение 2'!G712</f>
        <v>2192889.87</v>
      </c>
      <c r="M709" s="148">
        <v>0</v>
      </c>
      <c r="N709" s="148">
        <v>0</v>
      </c>
      <c r="O709" s="148">
        <v>0</v>
      </c>
      <c r="P709" s="148">
        <f t="shared" si="155"/>
        <v>2192889.87</v>
      </c>
      <c r="Q709" s="148">
        <v>0</v>
      </c>
      <c r="R709" s="148">
        <v>0</v>
      </c>
      <c r="S709" s="146" t="s">
        <v>644</v>
      </c>
      <c r="T709" s="149"/>
      <c r="U709" s="160"/>
      <c r="W709" s="4" t="s">
        <v>107</v>
      </c>
    </row>
    <row r="710" spans="1:24" s="4" customFormat="1" ht="9" customHeight="1">
      <c r="A710" s="152">
        <v>63</v>
      </c>
      <c r="B710" s="162" t="s">
        <v>524</v>
      </c>
      <c r="C710" s="163" t="s">
        <v>145</v>
      </c>
      <c r="D710" s="164" t="s">
        <v>144</v>
      </c>
      <c r="E710" s="165">
        <v>1951</v>
      </c>
      <c r="F710" s="166" t="s">
        <v>23</v>
      </c>
      <c r="G710" s="167">
        <v>2</v>
      </c>
      <c r="H710" s="167">
        <v>1</v>
      </c>
      <c r="I710" s="168">
        <v>430.4</v>
      </c>
      <c r="J710" s="168">
        <v>385.4</v>
      </c>
      <c r="K710" s="167">
        <v>10</v>
      </c>
      <c r="L710" s="159">
        <f>'Приложение 2'!G713</f>
        <v>1385195.62</v>
      </c>
      <c r="M710" s="148">
        <v>0</v>
      </c>
      <c r="N710" s="148">
        <v>0</v>
      </c>
      <c r="O710" s="148">
        <v>0</v>
      </c>
      <c r="P710" s="148">
        <f t="shared" ref="P710:P773" si="156">L710</f>
        <v>1385195.62</v>
      </c>
      <c r="Q710" s="148">
        <v>0</v>
      </c>
      <c r="R710" s="148">
        <v>0</v>
      </c>
      <c r="S710" s="146" t="s">
        <v>644</v>
      </c>
      <c r="T710" s="149"/>
      <c r="U710" s="160"/>
    </row>
    <row r="711" spans="1:24" s="4" customFormat="1" ht="9" customHeight="1">
      <c r="A711" s="152">
        <v>64</v>
      </c>
      <c r="B711" s="162" t="s">
        <v>529</v>
      </c>
      <c r="C711" s="163" t="s">
        <v>145</v>
      </c>
      <c r="D711" s="164" t="s">
        <v>144</v>
      </c>
      <c r="E711" s="165">
        <v>1958</v>
      </c>
      <c r="F711" s="166" t="s">
        <v>23</v>
      </c>
      <c r="G711" s="167">
        <v>2</v>
      </c>
      <c r="H711" s="167">
        <v>1</v>
      </c>
      <c r="I711" s="168">
        <v>219.4</v>
      </c>
      <c r="J711" s="168">
        <v>197.4</v>
      </c>
      <c r="K711" s="167">
        <v>12</v>
      </c>
      <c r="L711" s="159">
        <f>'Приложение 2'!G714</f>
        <v>1037887.1</v>
      </c>
      <c r="M711" s="148">
        <v>0</v>
      </c>
      <c r="N711" s="148">
        <v>0</v>
      </c>
      <c r="O711" s="148">
        <v>0</v>
      </c>
      <c r="P711" s="148">
        <f t="shared" si="156"/>
        <v>1037887.1</v>
      </c>
      <c r="Q711" s="148">
        <v>0</v>
      </c>
      <c r="R711" s="148">
        <v>0</v>
      </c>
      <c r="S711" s="146" t="s">
        <v>644</v>
      </c>
      <c r="T711" s="14"/>
      <c r="U711" s="14"/>
    </row>
    <row r="712" spans="1:24" s="4" customFormat="1" ht="9" customHeight="1">
      <c r="A712" s="152">
        <v>65</v>
      </c>
      <c r="B712" s="162" t="s">
        <v>251</v>
      </c>
      <c r="C712" s="163" t="s">
        <v>145</v>
      </c>
      <c r="D712" s="164" t="s">
        <v>144</v>
      </c>
      <c r="E712" s="165">
        <v>1994</v>
      </c>
      <c r="F712" s="166" t="s">
        <v>23</v>
      </c>
      <c r="G712" s="167">
        <v>9</v>
      </c>
      <c r="H712" s="167">
        <v>5</v>
      </c>
      <c r="I712" s="168">
        <v>12303.5</v>
      </c>
      <c r="J712" s="168">
        <v>10516.2</v>
      </c>
      <c r="K712" s="167">
        <v>496</v>
      </c>
      <c r="L712" s="159">
        <f>'Приложение 2'!G715</f>
        <v>11414648.220000001</v>
      </c>
      <c r="M712" s="148">
        <v>0</v>
      </c>
      <c r="N712" s="148">
        <v>0</v>
      </c>
      <c r="O712" s="148">
        <v>0</v>
      </c>
      <c r="P712" s="148">
        <f t="shared" si="156"/>
        <v>11414648.220000001</v>
      </c>
      <c r="Q712" s="148">
        <v>0</v>
      </c>
      <c r="R712" s="148">
        <v>0</v>
      </c>
      <c r="S712" s="146" t="s">
        <v>644</v>
      </c>
      <c r="T712" s="149"/>
      <c r="U712" s="160"/>
    </row>
    <row r="713" spans="1:24" s="4" customFormat="1" ht="9" customHeight="1">
      <c r="A713" s="152">
        <v>66</v>
      </c>
      <c r="B713" s="162" t="s">
        <v>530</v>
      </c>
      <c r="C713" s="163" t="s">
        <v>145</v>
      </c>
      <c r="D713" s="164" t="s">
        <v>144</v>
      </c>
      <c r="E713" s="165">
        <v>1955</v>
      </c>
      <c r="F713" s="166" t="s">
        <v>23</v>
      </c>
      <c r="G713" s="167">
        <v>1</v>
      </c>
      <c r="H713" s="167">
        <v>1</v>
      </c>
      <c r="I713" s="168">
        <v>313.8</v>
      </c>
      <c r="J713" s="168">
        <v>255.2</v>
      </c>
      <c r="K713" s="167">
        <v>34</v>
      </c>
      <c r="L713" s="159">
        <f>'Приложение 2'!G716</f>
        <v>2253466.9300000002</v>
      </c>
      <c r="M713" s="148">
        <v>0</v>
      </c>
      <c r="N713" s="148">
        <v>0</v>
      </c>
      <c r="O713" s="148">
        <v>0</v>
      </c>
      <c r="P713" s="148">
        <f t="shared" si="156"/>
        <v>2253466.9300000002</v>
      </c>
      <c r="Q713" s="148">
        <v>0</v>
      </c>
      <c r="R713" s="148">
        <v>0</v>
      </c>
      <c r="S713" s="146" t="s">
        <v>644</v>
      </c>
      <c r="T713" s="14"/>
      <c r="U713" s="14"/>
    </row>
    <row r="714" spans="1:24" s="4" customFormat="1" ht="9" customHeight="1">
      <c r="A714" s="152">
        <v>67</v>
      </c>
      <c r="B714" s="162" t="s">
        <v>531</v>
      </c>
      <c r="C714" s="163" t="s">
        <v>145</v>
      </c>
      <c r="D714" s="164" t="s">
        <v>144</v>
      </c>
      <c r="E714" s="165">
        <v>1965</v>
      </c>
      <c r="F714" s="166" t="s">
        <v>23</v>
      </c>
      <c r="G714" s="167">
        <v>2</v>
      </c>
      <c r="H714" s="167">
        <v>2</v>
      </c>
      <c r="I714" s="168">
        <v>681.7</v>
      </c>
      <c r="J714" s="168">
        <v>494.7</v>
      </c>
      <c r="K714" s="167">
        <v>33</v>
      </c>
      <c r="L714" s="159">
        <f>'Приложение 2'!G717</f>
        <v>2301928.59</v>
      </c>
      <c r="M714" s="148">
        <v>0</v>
      </c>
      <c r="N714" s="148">
        <v>0</v>
      </c>
      <c r="O714" s="148">
        <v>0</v>
      </c>
      <c r="P714" s="148">
        <f t="shared" si="156"/>
        <v>2301928.59</v>
      </c>
      <c r="Q714" s="148">
        <v>0</v>
      </c>
      <c r="R714" s="148">
        <v>0</v>
      </c>
      <c r="S714" s="146" t="s">
        <v>644</v>
      </c>
      <c r="T714" s="149"/>
      <c r="U714" s="160"/>
    </row>
    <row r="715" spans="1:24" s="4" customFormat="1" ht="9" customHeight="1">
      <c r="A715" s="152">
        <v>68</v>
      </c>
      <c r="B715" s="162" t="s">
        <v>538</v>
      </c>
      <c r="C715" s="163" t="s">
        <v>145</v>
      </c>
      <c r="D715" s="164" t="s">
        <v>144</v>
      </c>
      <c r="E715" s="165">
        <v>1957</v>
      </c>
      <c r="F715" s="166" t="s">
        <v>23</v>
      </c>
      <c r="G715" s="167">
        <v>2</v>
      </c>
      <c r="H715" s="167">
        <v>2</v>
      </c>
      <c r="I715" s="168">
        <v>708</v>
      </c>
      <c r="J715" s="168">
        <v>615</v>
      </c>
      <c r="K715" s="167">
        <v>29</v>
      </c>
      <c r="L715" s="159">
        <f>'Приложение 2'!G718</f>
        <v>2281736.23</v>
      </c>
      <c r="M715" s="148">
        <v>0</v>
      </c>
      <c r="N715" s="148">
        <v>0</v>
      </c>
      <c r="O715" s="148">
        <v>0</v>
      </c>
      <c r="P715" s="148">
        <f t="shared" si="156"/>
        <v>2281736.23</v>
      </c>
      <c r="Q715" s="148">
        <v>0</v>
      </c>
      <c r="R715" s="148">
        <v>0</v>
      </c>
      <c r="S715" s="146" t="s">
        <v>644</v>
      </c>
      <c r="T715" s="149"/>
      <c r="U715" s="160"/>
    </row>
    <row r="716" spans="1:24" s="4" customFormat="1" ht="9" customHeight="1">
      <c r="A716" s="152">
        <v>69</v>
      </c>
      <c r="B716" s="162" t="s">
        <v>540</v>
      </c>
      <c r="C716" s="163" t="s">
        <v>145</v>
      </c>
      <c r="D716" s="164" t="s">
        <v>144</v>
      </c>
      <c r="E716" s="165">
        <v>1955</v>
      </c>
      <c r="F716" s="166" t="s">
        <v>23</v>
      </c>
      <c r="G716" s="167">
        <v>2</v>
      </c>
      <c r="H716" s="167">
        <v>2</v>
      </c>
      <c r="I716" s="168">
        <v>720.5</v>
      </c>
      <c r="J716" s="168">
        <v>627.5</v>
      </c>
      <c r="K716" s="167">
        <v>188</v>
      </c>
      <c r="L716" s="159">
        <f>'Приложение 2'!G719</f>
        <v>2318082.4700000002</v>
      </c>
      <c r="M716" s="148">
        <v>0</v>
      </c>
      <c r="N716" s="148">
        <v>0</v>
      </c>
      <c r="O716" s="148">
        <v>0</v>
      </c>
      <c r="P716" s="148">
        <f t="shared" si="156"/>
        <v>2318082.4700000002</v>
      </c>
      <c r="Q716" s="148">
        <v>0</v>
      </c>
      <c r="R716" s="148">
        <v>0</v>
      </c>
      <c r="S716" s="146" t="s">
        <v>644</v>
      </c>
      <c r="T716" s="149"/>
      <c r="U716" s="160"/>
    </row>
    <row r="717" spans="1:24" s="4" customFormat="1" ht="9" customHeight="1">
      <c r="A717" s="152">
        <v>70</v>
      </c>
      <c r="B717" s="162" t="s">
        <v>543</v>
      </c>
      <c r="C717" s="163" t="s">
        <v>145</v>
      </c>
      <c r="D717" s="164" t="s">
        <v>144</v>
      </c>
      <c r="E717" s="165">
        <v>1956</v>
      </c>
      <c r="F717" s="166" t="s">
        <v>23</v>
      </c>
      <c r="G717" s="167">
        <v>4</v>
      </c>
      <c r="H717" s="167">
        <v>1</v>
      </c>
      <c r="I717" s="168">
        <v>4105.2</v>
      </c>
      <c r="J717" s="168">
        <v>1456.9</v>
      </c>
      <c r="K717" s="167">
        <v>28</v>
      </c>
      <c r="L717" s="159">
        <f>'Приложение 2'!G720</f>
        <v>5968860.4400000004</v>
      </c>
      <c r="M717" s="148">
        <v>0</v>
      </c>
      <c r="N717" s="148">
        <v>0</v>
      </c>
      <c r="O717" s="148">
        <v>0</v>
      </c>
      <c r="P717" s="148">
        <f t="shared" si="156"/>
        <v>5968860.4400000004</v>
      </c>
      <c r="Q717" s="148">
        <v>0</v>
      </c>
      <c r="R717" s="148">
        <v>0</v>
      </c>
      <c r="S717" s="146" t="s">
        <v>644</v>
      </c>
      <c r="T717" s="149"/>
      <c r="U717" s="160"/>
    </row>
    <row r="718" spans="1:24" s="4" customFormat="1" ht="9" customHeight="1">
      <c r="A718" s="152">
        <v>71</v>
      </c>
      <c r="B718" s="162" t="s">
        <v>544</v>
      </c>
      <c r="C718" s="163" t="s">
        <v>145</v>
      </c>
      <c r="D718" s="164" t="s">
        <v>144</v>
      </c>
      <c r="E718" s="165">
        <v>1982</v>
      </c>
      <c r="F718" s="166" t="s">
        <v>24</v>
      </c>
      <c r="G718" s="167">
        <v>5</v>
      </c>
      <c r="H718" s="167">
        <v>11</v>
      </c>
      <c r="I718" s="168">
        <v>8677.1</v>
      </c>
      <c r="J718" s="168">
        <v>7739.1</v>
      </c>
      <c r="K718" s="167">
        <v>390</v>
      </c>
      <c r="L718" s="159">
        <f>'Приложение 2'!G721</f>
        <v>3365898.66</v>
      </c>
      <c r="M718" s="148">
        <v>0</v>
      </c>
      <c r="N718" s="148">
        <v>0</v>
      </c>
      <c r="O718" s="148">
        <v>0</v>
      </c>
      <c r="P718" s="148">
        <f t="shared" si="156"/>
        <v>3365898.66</v>
      </c>
      <c r="Q718" s="148">
        <v>0</v>
      </c>
      <c r="R718" s="148">
        <v>0</v>
      </c>
      <c r="S718" s="146" t="s">
        <v>644</v>
      </c>
      <c r="T718" s="269" t="s">
        <v>940</v>
      </c>
      <c r="U718" s="270"/>
      <c r="V718" s="270"/>
      <c r="W718" s="270"/>
      <c r="X718" s="270"/>
    </row>
    <row r="719" spans="1:24" s="4" customFormat="1" ht="9" customHeight="1">
      <c r="A719" s="152">
        <v>72</v>
      </c>
      <c r="B719" s="162" t="s">
        <v>553</v>
      </c>
      <c r="C719" s="163" t="s">
        <v>145</v>
      </c>
      <c r="D719" s="164" t="s">
        <v>144</v>
      </c>
      <c r="E719" s="165">
        <v>1968</v>
      </c>
      <c r="F719" s="166" t="s">
        <v>23</v>
      </c>
      <c r="G719" s="167">
        <v>3</v>
      </c>
      <c r="H719" s="167">
        <v>2</v>
      </c>
      <c r="I719" s="168">
        <v>1027.7</v>
      </c>
      <c r="J719" s="168">
        <v>945</v>
      </c>
      <c r="K719" s="167">
        <v>39</v>
      </c>
      <c r="L719" s="159">
        <f>'Приложение 2'!G722</f>
        <v>3906413.2</v>
      </c>
      <c r="M719" s="148">
        <v>0</v>
      </c>
      <c r="N719" s="148">
        <v>0</v>
      </c>
      <c r="O719" s="148">
        <v>0</v>
      </c>
      <c r="P719" s="148">
        <f t="shared" si="156"/>
        <v>3906413.2</v>
      </c>
      <c r="Q719" s="148">
        <v>0</v>
      </c>
      <c r="R719" s="148">
        <v>0</v>
      </c>
      <c r="S719" s="146" t="s">
        <v>644</v>
      </c>
      <c r="T719" s="149"/>
      <c r="U719" s="160"/>
    </row>
    <row r="720" spans="1:24" s="4" customFormat="1" ht="9" customHeight="1">
      <c r="A720" s="152">
        <v>73</v>
      </c>
      <c r="B720" s="162" t="s">
        <v>557</v>
      </c>
      <c r="C720" s="163" t="s">
        <v>145</v>
      </c>
      <c r="D720" s="164" t="s">
        <v>144</v>
      </c>
      <c r="E720" s="165">
        <v>1953</v>
      </c>
      <c r="F720" s="166" t="s">
        <v>23</v>
      </c>
      <c r="G720" s="167">
        <v>2</v>
      </c>
      <c r="H720" s="167">
        <v>1</v>
      </c>
      <c r="I720" s="168">
        <v>406.6</v>
      </c>
      <c r="J720" s="168">
        <v>362.9</v>
      </c>
      <c r="K720" s="167">
        <v>18</v>
      </c>
      <c r="L720" s="159">
        <f>'Приложение 2'!G723</f>
        <v>1461926.58</v>
      </c>
      <c r="M720" s="148">
        <v>0</v>
      </c>
      <c r="N720" s="148">
        <v>0</v>
      </c>
      <c r="O720" s="148">
        <v>0</v>
      </c>
      <c r="P720" s="148">
        <f t="shared" si="156"/>
        <v>1461926.58</v>
      </c>
      <c r="Q720" s="148">
        <v>0</v>
      </c>
      <c r="R720" s="148">
        <v>0</v>
      </c>
      <c r="S720" s="146" t="s">
        <v>644</v>
      </c>
      <c r="T720" s="14"/>
      <c r="U720" s="14"/>
    </row>
    <row r="721" spans="1:21" s="4" customFormat="1" ht="9" customHeight="1">
      <c r="A721" s="152">
        <v>74</v>
      </c>
      <c r="B721" s="162" t="s">
        <v>558</v>
      </c>
      <c r="C721" s="163" t="s">
        <v>145</v>
      </c>
      <c r="D721" s="164" t="s">
        <v>144</v>
      </c>
      <c r="E721" s="165">
        <v>1959</v>
      </c>
      <c r="F721" s="166" t="s">
        <v>23</v>
      </c>
      <c r="G721" s="167">
        <v>3</v>
      </c>
      <c r="H721" s="167">
        <v>2</v>
      </c>
      <c r="I721" s="168">
        <v>1672.2</v>
      </c>
      <c r="J721" s="168">
        <v>884.8</v>
      </c>
      <c r="K721" s="167">
        <v>101</v>
      </c>
      <c r="L721" s="159">
        <f>'Приложение 2'!G724</f>
        <v>4232317.82</v>
      </c>
      <c r="M721" s="148">
        <v>0</v>
      </c>
      <c r="N721" s="148">
        <v>0</v>
      </c>
      <c r="O721" s="148">
        <v>0</v>
      </c>
      <c r="P721" s="148">
        <f t="shared" si="156"/>
        <v>4232317.82</v>
      </c>
      <c r="Q721" s="148">
        <v>0</v>
      </c>
      <c r="R721" s="148">
        <v>0</v>
      </c>
      <c r="S721" s="146" t="s">
        <v>644</v>
      </c>
      <c r="T721" s="14"/>
      <c r="U721" s="14"/>
    </row>
    <row r="722" spans="1:21" s="4" customFormat="1" ht="9" customHeight="1">
      <c r="A722" s="152">
        <v>75</v>
      </c>
      <c r="B722" s="162" t="s">
        <v>252</v>
      </c>
      <c r="C722" s="163" t="s">
        <v>145</v>
      </c>
      <c r="D722" s="164" t="s">
        <v>144</v>
      </c>
      <c r="E722" s="165">
        <v>1987</v>
      </c>
      <c r="F722" s="166" t="s">
        <v>23</v>
      </c>
      <c r="G722" s="167">
        <v>2</v>
      </c>
      <c r="H722" s="167">
        <v>3</v>
      </c>
      <c r="I722" s="168">
        <v>974.1</v>
      </c>
      <c r="J722" s="168">
        <v>869.3</v>
      </c>
      <c r="K722" s="167">
        <v>50</v>
      </c>
      <c r="L722" s="159">
        <f>'Приложение 2'!G725</f>
        <v>3194958.22</v>
      </c>
      <c r="M722" s="148">
        <v>0</v>
      </c>
      <c r="N722" s="148">
        <v>0</v>
      </c>
      <c r="O722" s="148">
        <v>0</v>
      </c>
      <c r="P722" s="148">
        <f t="shared" si="156"/>
        <v>3194958.22</v>
      </c>
      <c r="Q722" s="148">
        <v>0</v>
      </c>
      <c r="R722" s="148">
        <v>0</v>
      </c>
      <c r="S722" s="146" t="s">
        <v>644</v>
      </c>
      <c r="T722" s="149"/>
      <c r="U722" s="160"/>
    </row>
    <row r="723" spans="1:21" s="4" customFormat="1" ht="9" customHeight="1">
      <c r="A723" s="152">
        <v>76</v>
      </c>
      <c r="B723" s="162" t="s">
        <v>253</v>
      </c>
      <c r="C723" s="163" t="s">
        <v>145</v>
      </c>
      <c r="D723" s="164" t="s">
        <v>144</v>
      </c>
      <c r="E723" s="165">
        <v>1988</v>
      </c>
      <c r="F723" s="166" t="s">
        <v>23</v>
      </c>
      <c r="G723" s="167">
        <v>2</v>
      </c>
      <c r="H723" s="167">
        <v>2</v>
      </c>
      <c r="I723" s="168">
        <v>644.5</v>
      </c>
      <c r="J723" s="168">
        <v>581.5</v>
      </c>
      <c r="K723" s="167">
        <v>67</v>
      </c>
      <c r="L723" s="159">
        <f>'Приложение 2'!G726</f>
        <v>1790804.61</v>
      </c>
      <c r="M723" s="148">
        <v>0</v>
      </c>
      <c r="N723" s="148">
        <v>0</v>
      </c>
      <c r="O723" s="148">
        <v>0</v>
      </c>
      <c r="P723" s="148">
        <f t="shared" si="156"/>
        <v>1790804.61</v>
      </c>
      <c r="Q723" s="148">
        <v>0</v>
      </c>
      <c r="R723" s="148">
        <v>0</v>
      </c>
      <c r="S723" s="146" t="s">
        <v>644</v>
      </c>
      <c r="T723" s="149"/>
      <c r="U723" s="160"/>
    </row>
    <row r="724" spans="1:21" s="4" customFormat="1" ht="9" customHeight="1">
      <c r="A724" s="152">
        <v>77</v>
      </c>
      <c r="B724" s="162" t="s">
        <v>254</v>
      </c>
      <c r="C724" s="163" t="s">
        <v>145</v>
      </c>
      <c r="D724" s="164" t="s">
        <v>144</v>
      </c>
      <c r="E724" s="165">
        <v>1986</v>
      </c>
      <c r="F724" s="166" t="s">
        <v>23</v>
      </c>
      <c r="G724" s="167">
        <v>2</v>
      </c>
      <c r="H724" s="167">
        <v>2</v>
      </c>
      <c r="I724" s="168">
        <v>625.29999999999995</v>
      </c>
      <c r="J724" s="168">
        <v>562.29999999999995</v>
      </c>
      <c r="K724" s="167">
        <v>31</v>
      </c>
      <c r="L724" s="159">
        <f>'Приложение 2'!G727</f>
        <v>1790804.61</v>
      </c>
      <c r="M724" s="148">
        <v>0</v>
      </c>
      <c r="N724" s="148">
        <v>0</v>
      </c>
      <c r="O724" s="148">
        <v>0</v>
      </c>
      <c r="P724" s="148">
        <f t="shared" si="156"/>
        <v>1790804.61</v>
      </c>
      <c r="Q724" s="148">
        <v>0</v>
      </c>
      <c r="R724" s="148">
        <v>0</v>
      </c>
      <c r="S724" s="146" t="s">
        <v>644</v>
      </c>
      <c r="T724" s="149"/>
      <c r="U724" s="160"/>
    </row>
    <row r="725" spans="1:21" s="4" customFormat="1" ht="9" customHeight="1">
      <c r="A725" s="152">
        <v>78</v>
      </c>
      <c r="B725" s="162" t="s">
        <v>255</v>
      </c>
      <c r="C725" s="163" t="s">
        <v>145</v>
      </c>
      <c r="D725" s="164" t="s">
        <v>144</v>
      </c>
      <c r="E725" s="165">
        <v>1988</v>
      </c>
      <c r="F725" s="166" t="s">
        <v>23</v>
      </c>
      <c r="G725" s="167">
        <v>2</v>
      </c>
      <c r="H725" s="167">
        <v>2</v>
      </c>
      <c r="I725" s="168">
        <v>636.79999999999995</v>
      </c>
      <c r="J725" s="168">
        <v>572.79999999999995</v>
      </c>
      <c r="K725" s="167">
        <v>24</v>
      </c>
      <c r="L725" s="159">
        <f>'Приложение 2'!G728</f>
        <v>1855924.77</v>
      </c>
      <c r="M725" s="148">
        <v>0</v>
      </c>
      <c r="N725" s="148">
        <v>0</v>
      </c>
      <c r="O725" s="148">
        <v>0</v>
      </c>
      <c r="P725" s="148">
        <f t="shared" si="156"/>
        <v>1855924.77</v>
      </c>
      <c r="Q725" s="148">
        <v>0</v>
      </c>
      <c r="R725" s="148">
        <v>0</v>
      </c>
      <c r="S725" s="146" t="s">
        <v>644</v>
      </c>
      <c r="T725" s="149"/>
      <c r="U725" s="160"/>
    </row>
    <row r="726" spans="1:21" s="4" customFormat="1" ht="9" customHeight="1">
      <c r="A726" s="152">
        <v>79</v>
      </c>
      <c r="B726" s="162" t="s">
        <v>559</v>
      </c>
      <c r="C726" s="163" t="s">
        <v>145</v>
      </c>
      <c r="D726" s="164" t="s">
        <v>144</v>
      </c>
      <c r="E726" s="165">
        <v>1960</v>
      </c>
      <c r="F726" s="166" t="s">
        <v>23</v>
      </c>
      <c r="G726" s="167">
        <v>2</v>
      </c>
      <c r="H726" s="167">
        <v>2</v>
      </c>
      <c r="I726" s="168">
        <v>518.6</v>
      </c>
      <c r="J726" s="168">
        <v>462.4</v>
      </c>
      <c r="K726" s="167">
        <v>19</v>
      </c>
      <c r="L726" s="159">
        <f>'Приложение 2'!G729</f>
        <v>1772888.86</v>
      </c>
      <c r="M726" s="148">
        <v>0</v>
      </c>
      <c r="N726" s="148">
        <v>0</v>
      </c>
      <c r="O726" s="148">
        <v>0</v>
      </c>
      <c r="P726" s="148">
        <f t="shared" si="156"/>
        <v>1772888.86</v>
      </c>
      <c r="Q726" s="148">
        <v>0</v>
      </c>
      <c r="R726" s="148">
        <v>0</v>
      </c>
      <c r="S726" s="146" t="s">
        <v>644</v>
      </c>
      <c r="T726" s="14"/>
      <c r="U726" s="14"/>
    </row>
    <row r="727" spans="1:21" s="4" customFormat="1" ht="9" customHeight="1">
      <c r="A727" s="152">
        <v>80</v>
      </c>
      <c r="B727" s="162" t="s">
        <v>560</v>
      </c>
      <c r="C727" s="163" t="s">
        <v>145</v>
      </c>
      <c r="D727" s="164" t="s">
        <v>144</v>
      </c>
      <c r="E727" s="165">
        <v>1951</v>
      </c>
      <c r="F727" s="166" t="s">
        <v>23</v>
      </c>
      <c r="G727" s="167">
        <v>2</v>
      </c>
      <c r="H727" s="167">
        <v>1</v>
      </c>
      <c r="I727" s="168">
        <v>580.1</v>
      </c>
      <c r="J727" s="168">
        <v>534.29999999999995</v>
      </c>
      <c r="K727" s="167">
        <v>44</v>
      </c>
      <c r="L727" s="159">
        <f>'Приложение 2'!G730</f>
        <v>1966735.47</v>
      </c>
      <c r="M727" s="148">
        <v>0</v>
      </c>
      <c r="N727" s="148">
        <v>0</v>
      </c>
      <c r="O727" s="148">
        <v>0</v>
      </c>
      <c r="P727" s="148">
        <f t="shared" si="156"/>
        <v>1966735.47</v>
      </c>
      <c r="Q727" s="148">
        <v>0</v>
      </c>
      <c r="R727" s="148">
        <v>0</v>
      </c>
      <c r="S727" s="146" t="s">
        <v>644</v>
      </c>
      <c r="T727" s="149"/>
      <c r="U727" s="160"/>
    </row>
    <row r="728" spans="1:21" s="4" customFormat="1" ht="9" customHeight="1">
      <c r="A728" s="152">
        <v>81</v>
      </c>
      <c r="B728" s="162" t="s">
        <v>568</v>
      </c>
      <c r="C728" s="163" t="s">
        <v>145</v>
      </c>
      <c r="D728" s="164" t="s">
        <v>144</v>
      </c>
      <c r="E728" s="165">
        <v>1950</v>
      </c>
      <c r="F728" s="166" t="s">
        <v>23</v>
      </c>
      <c r="G728" s="167">
        <v>2</v>
      </c>
      <c r="H728" s="167">
        <v>1</v>
      </c>
      <c r="I728" s="168">
        <v>418.3</v>
      </c>
      <c r="J728" s="168">
        <v>382</v>
      </c>
      <c r="K728" s="167">
        <v>8</v>
      </c>
      <c r="L728" s="159">
        <f>'Приложение 2'!G731</f>
        <v>1453849.63</v>
      </c>
      <c r="M728" s="148">
        <v>0</v>
      </c>
      <c r="N728" s="148">
        <v>0</v>
      </c>
      <c r="O728" s="148">
        <v>0</v>
      </c>
      <c r="P728" s="148">
        <f t="shared" si="156"/>
        <v>1453849.63</v>
      </c>
      <c r="Q728" s="148">
        <v>0</v>
      </c>
      <c r="R728" s="148">
        <v>0</v>
      </c>
      <c r="S728" s="146" t="s">
        <v>644</v>
      </c>
      <c r="T728" s="149"/>
      <c r="U728" s="160"/>
    </row>
    <row r="729" spans="1:21" s="4" customFormat="1" ht="9" customHeight="1">
      <c r="A729" s="152">
        <v>82</v>
      </c>
      <c r="B729" s="162" t="s">
        <v>563</v>
      </c>
      <c r="C729" s="163" t="s">
        <v>145</v>
      </c>
      <c r="D729" s="164" t="s">
        <v>144</v>
      </c>
      <c r="E729" s="165">
        <v>1957</v>
      </c>
      <c r="F729" s="166" t="s">
        <v>23</v>
      </c>
      <c r="G729" s="167">
        <v>1</v>
      </c>
      <c r="H729" s="167">
        <v>1</v>
      </c>
      <c r="I729" s="168">
        <v>150</v>
      </c>
      <c r="J729" s="168">
        <v>150</v>
      </c>
      <c r="K729" s="167">
        <v>11</v>
      </c>
      <c r="L729" s="159">
        <f>'Приложение 2'!G732</f>
        <v>1405387.98</v>
      </c>
      <c r="M729" s="148">
        <v>0</v>
      </c>
      <c r="N729" s="148">
        <v>0</v>
      </c>
      <c r="O729" s="148">
        <v>0</v>
      </c>
      <c r="P729" s="148">
        <f t="shared" si="156"/>
        <v>1405387.98</v>
      </c>
      <c r="Q729" s="148">
        <v>0</v>
      </c>
      <c r="R729" s="148">
        <v>0</v>
      </c>
      <c r="S729" s="146" t="s">
        <v>644</v>
      </c>
      <c r="T729" s="149" t="s">
        <v>945</v>
      </c>
      <c r="U729" s="160"/>
    </row>
    <row r="730" spans="1:21" s="4" customFormat="1" ht="9" customHeight="1">
      <c r="A730" s="152">
        <v>83</v>
      </c>
      <c r="B730" s="162" t="s">
        <v>564</v>
      </c>
      <c r="C730" s="163" t="s">
        <v>145</v>
      </c>
      <c r="D730" s="164" t="s">
        <v>144</v>
      </c>
      <c r="E730" s="165">
        <v>1958</v>
      </c>
      <c r="F730" s="166" t="s">
        <v>23</v>
      </c>
      <c r="G730" s="167">
        <v>1</v>
      </c>
      <c r="H730" s="167">
        <v>1</v>
      </c>
      <c r="I730" s="168">
        <v>186</v>
      </c>
      <c r="J730" s="168">
        <v>186</v>
      </c>
      <c r="K730" s="167">
        <v>14</v>
      </c>
      <c r="L730" s="159">
        <f>'Приложение 2'!G733</f>
        <v>1138848.8799999999</v>
      </c>
      <c r="M730" s="148">
        <v>0</v>
      </c>
      <c r="N730" s="148">
        <v>0</v>
      </c>
      <c r="O730" s="148">
        <v>0</v>
      </c>
      <c r="P730" s="148">
        <f t="shared" si="156"/>
        <v>1138848.8799999999</v>
      </c>
      <c r="Q730" s="148">
        <v>0</v>
      </c>
      <c r="R730" s="148">
        <v>0</v>
      </c>
      <c r="S730" s="146" t="s">
        <v>644</v>
      </c>
      <c r="T730" s="149" t="s">
        <v>945</v>
      </c>
      <c r="U730" s="14"/>
    </row>
    <row r="731" spans="1:21" s="4" customFormat="1" ht="9" customHeight="1">
      <c r="A731" s="152">
        <v>84</v>
      </c>
      <c r="B731" s="162" t="s">
        <v>591</v>
      </c>
      <c r="C731" s="163" t="s">
        <v>145</v>
      </c>
      <c r="D731" s="164" t="s">
        <v>144</v>
      </c>
      <c r="E731" s="165">
        <v>1957</v>
      </c>
      <c r="F731" s="166" t="s">
        <v>23</v>
      </c>
      <c r="G731" s="167">
        <v>2</v>
      </c>
      <c r="H731" s="167">
        <v>2</v>
      </c>
      <c r="I731" s="168">
        <v>692.4</v>
      </c>
      <c r="J731" s="168">
        <v>652.29999999999995</v>
      </c>
      <c r="K731" s="167">
        <v>31</v>
      </c>
      <c r="L731" s="159">
        <f>'Приложение 2'!G734</f>
        <v>2455390.4900000002</v>
      </c>
      <c r="M731" s="148">
        <v>0</v>
      </c>
      <c r="N731" s="148">
        <v>0</v>
      </c>
      <c r="O731" s="148">
        <v>0</v>
      </c>
      <c r="P731" s="148">
        <f t="shared" si="156"/>
        <v>2455390.4900000002</v>
      </c>
      <c r="Q731" s="148">
        <v>0</v>
      </c>
      <c r="R731" s="148">
        <v>0</v>
      </c>
      <c r="S731" s="146" t="s">
        <v>644</v>
      </c>
      <c r="T731" s="149"/>
      <c r="U731" s="160"/>
    </row>
    <row r="732" spans="1:21" s="4" customFormat="1" ht="9" customHeight="1">
      <c r="A732" s="152">
        <v>85</v>
      </c>
      <c r="B732" s="162" t="s">
        <v>569</v>
      </c>
      <c r="C732" s="163" t="s">
        <v>145</v>
      </c>
      <c r="D732" s="164" t="s">
        <v>144</v>
      </c>
      <c r="E732" s="165">
        <v>1958</v>
      </c>
      <c r="F732" s="166" t="s">
        <v>23</v>
      </c>
      <c r="G732" s="167">
        <v>2</v>
      </c>
      <c r="H732" s="167">
        <v>2</v>
      </c>
      <c r="I732" s="168">
        <v>388</v>
      </c>
      <c r="J732" s="168">
        <v>268.89999999999998</v>
      </c>
      <c r="K732" s="167">
        <v>15</v>
      </c>
      <c r="L732" s="159">
        <f>'Приложение 2'!G735</f>
        <v>2011158.66</v>
      </c>
      <c r="M732" s="148">
        <v>0</v>
      </c>
      <c r="N732" s="148">
        <v>0</v>
      </c>
      <c r="O732" s="148">
        <v>0</v>
      </c>
      <c r="P732" s="148">
        <f t="shared" si="156"/>
        <v>2011158.66</v>
      </c>
      <c r="Q732" s="148">
        <v>0</v>
      </c>
      <c r="R732" s="148">
        <v>0</v>
      </c>
      <c r="S732" s="146" t="s">
        <v>644</v>
      </c>
      <c r="T732" s="149"/>
      <c r="U732" s="160"/>
    </row>
    <row r="733" spans="1:21" s="4" customFormat="1" ht="9" customHeight="1">
      <c r="A733" s="152">
        <v>86</v>
      </c>
      <c r="B733" s="162" t="s">
        <v>571</v>
      </c>
      <c r="C733" s="163" t="s">
        <v>145</v>
      </c>
      <c r="D733" s="164" t="s">
        <v>144</v>
      </c>
      <c r="E733" s="165">
        <v>1959</v>
      </c>
      <c r="F733" s="166" t="s">
        <v>23</v>
      </c>
      <c r="G733" s="167">
        <v>2</v>
      </c>
      <c r="H733" s="167">
        <v>2</v>
      </c>
      <c r="I733" s="168">
        <v>686</v>
      </c>
      <c r="J733" s="168">
        <v>640.9</v>
      </c>
      <c r="K733" s="167">
        <v>38</v>
      </c>
      <c r="L733" s="159">
        <f>'Приложение 2'!G736</f>
        <v>2471544.38</v>
      </c>
      <c r="M733" s="148">
        <v>0</v>
      </c>
      <c r="N733" s="148">
        <v>0</v>
      </c>
      <c r="O733" s="148">
        <v>0</v>
      </c>
      <c r="P733" s="148">
        <f t="shared" si="156"/>
        <v>2471544.38</v>
      </c>
      <c r="Q733" s="148">
        <v>0</v>
      </c>
      <c r="R733" s="148">
        <v>0</v>
      </c>
      <c r="S733" s="146" t="s">
        <v>644</v>
      </c>
      <c r="T733" s="149"/>
      <c r="U733" s="160"/>
    </row>
    <row r="734" spans="1:21" s="4" customFormat="1" ht="9" customHeight="1">
      <c r="A734" s="152">
        <v>87</v>
      </c>
      <c r="B734" s="162" t="s">
        <v>572</v>
      </c>
      <c r="C734" s="163" t="s">
        <v>145</v>
      </c>
      <c r="D734" s="164" t="s">
        <v>144</v>
      </c>
      <c r="E734" s="165">
        <v>1959</v>
      </c>
      <c r="F734" s="166" t="s">
        <v>23</v>
      </c>
      <c r="G734" s="167">
        <v>2</v>
      </c>
      <c r="H734" s="167">
        <v>2</v>
      </c>
      <c r="I734" s="168">
        <v>691.5</v>
      </c>
      <c r="J734" s="168">
        <v>643.29999999999995</v>
      </c>
      <c r="K734" s="167">
        <v>22</v>
      </c>
      <c r="L734" s="159">
        <f>'Приложение 2'!G737</f>
        <v>2471544.38</v>
      </c>
      <c r="M734" s="148">
        <v>0</v>
      </c>
      <c r="N734" s="148">
        <v>0</v>
      </c>
      <c r="O734" s="148">
        <v>0</v>
      </c>
      <c r="P734" s="148">
        <f t="shared" si="156"/>
        <v>2471544.38</v>
      </c>
      <c r="Q734" s="148">
        <v>0</v>
      </c>
      <c r="R734" s="148">
        <v>0</v>
      </c>
      <c r="S734" s="146" t="s">
        <v>644</v>
      </c>
      <c r="T734" s="149"/>
      <c r="U734" s="160"/>
    </row>
    <row r="735" spans="1:21" s="4" customFormat="1" ht="9" customHeight="1">
      <c r="A735" s="152">
        <v>88</v>
      </c>
      <c r="B735" s="162" t="s">
        <v>573</v>
      </c>
      <c r="C735" s="163" t="s">
        <v>145</v>
      </c>
      <c r="D735" s="164" t="s">
        <v>144</v>
      </c>
      <c r="E735" s="165">
        <v>1959</v>
      </c>
      <c r="F735" s="166" t="s">
        <v>23</v>
      </c>
      <c r="G735" s="167">
        <v>2</v>
      </c>
      <c r="H735" s="167">
        <v>2</v>
      </c>
      <c r="I735" s="168">
        <v>690.2</v>
      </c>
      <c r="J735" s="168">
        <v>643.79999999999995</v>
      </c>
      <c r="K735" s="167">
        <v>30</v>
      </c>
      <c r="L735" s="159">
        <f>'Приложение 2'!G738</f>
        <v>2471544.38</v>
      </c>
      <c r="M735" s="148">
        <v>0</v>
      </c>
      <c r="N735" s="148">
        <v>0</v>
      </c>
      <c r="O735" s="148">
        <v>0</v>
      </c>
      <c r="P735" s="148">
        <f t="shared" si="156"/>
        <v>2471544.38</v>
      </c>
      <c r="Q735" s="148">
        <v>0</v>
      </c>
      <c r="R735" s="148">
        <v>0</v>
      </c>
      <c r="S735" s="146" t="s">
        <v>644</v>
      </c>
      <c r="T735" s="149"/>
      <c r="U735" s="160"/>
    </row>
    <row r="736" spans="1:21" s="4" customFormat="1" ht="9" customHeight="1">
      <c r="A736" s="152">
        <v>89</v>
      </c>
      <c r="B736" s="162" t="s">
        <v>579</v>
      </c>
      <c r="C736" s="163" t="s">
        <v>145</v>
      </c>
      <c r="D736" s="164" t="s">
        <v>144</v>
      </c>
      <c r="E736" s="165">
        <v>1962</v>
      </c>
      <c r="F736" s="166" t="s">
        <v>23</v>
      </c>
      <c r="G736" s="167">
        <v>2</v>
      </c>
      <c r="H736" s="167">
        <v>2</v>
      </c>
      <c r="I736" s="168">
        <v>689.6</v>
      </c>
      <c r="J736" s="168">
        <v>641.20000000000005</v>
      </c>
      <c r="K736" s="167">
        <v>6</v>
      </c>
      <c r="L736" s="159">
        <f>'Приложение 2'!G739</f>
        <v>2261543.88</v>
      </c>
      <c r="M736" s="148">
        <v>0</v>
      </c>
      <c r="N736" s="148">
        <v>0</v>
      </c>
      <c r="O736" s="148">
        <v>0</v>
      </c>
      <c r="P736" s="148">
        <f t="shared" si="156"/>
        <v>2261543.88</v>
      </c>
      <c r="Q736" s="148">
        <v>0</v>
      </c>
      <c r="R736" s="148">
        <v>0</v>
      </c>
      <c r="S736" s="146" t="s">
        <v>644</v>
      </c>
      <c r="T736" s="149"/>
      <c r="U736" s="160"/>
    </row>
    <row r="737" spans="1:21" s="4" customFormat="1" ht="9" customHeight="1">
      <c r="A737" s="152">
        <v>90</v>
      </c>
      <c r="B737" s="162" t="s">
        <v>580</v>
      </c>
      <c r="C737" s="163" t="s">
        <v>145</v>
      </c>
      <c r="D737" s="164" t="s">
        <v>144</v>
      </c>
      <c r="E737" s="165">
        <v>1966</v>
      </c>
      <c r="F737" s="166" t="s">
        <v>23</v>
      </c>
      <c r="G737" s="167">
        <v>5</v>
      </c>
      <c r="H737" s="167">
        <v>2</v>
      </c>
      <c r="I737" s="168">
        <v>1543.4</v>
      </c>
      <c r="J737" s="168">
        <v>1308.8</v>
      </c>
      <c r="K737" s="167">
        <v>36</v>
      </c>
      <c r="L737" s="159">
        <f>'Приложение 2'!G740</f>
        <v>2305967.06</v>
      </c>
      <c r="M737" s="148">
        <v>0</v>
      </c>
      <c r="N737" s="148">
        <v>0</v>
      </c>
      <c r="O737" s="148">
        <v>0</v>
      </c>
      <c r="P737" s="148">
        <f t="shared" si="156"/>
        <v>2305967.06</v>
      </c>
      <c r="Q737" s="148">
        <v>0</v>
      </c>
      <c r="R737" s="148">
        <v>0</v>
      </c>
      <c r="S737" s="146" t="s">
        <v>644</v>
      </c>
      <c r="T737" s="149"/>
      <c r="U737" s="160"/>
    </row>
    <row r="738" spans="1:21" s="4" customFormat="1" ht="9" customHeight="1">
      <c r="A738" s="152">
        <v>91</v>
      </c>
      <c r="B738" s="162" t="s">
        <v>581</v>
      </c>
      <c r="C738" s="163" t="s">
        <v>145</v>
      </c>
      <c r="D738" s="164" t="s">
        <v>144</v>
      </c>
      <c r="E738" s="165">
        <v>1961</v>
      </c>
      <c r="F738" s="166" t="s">
        <v>23</v>
      </c>
      <c r="G738" s="167">
        <v>2</v>
      </c>
      <c r="H738" s="167">
        <v>2</v>
      </c>
      <c r="I738" s="168">
        <v>686.9</v>
      </c>
      <c r="J738" s="168">
        <v>639.4</v>
      </c>
      <c r="K738" s="167">
        <v>25</v>
      </c>
      <c r="L738" s="159">
        <f>'Приложение 2'!G741</f>
        <v>2281736.23</v>
      </c>
      <c r="M738" s="148">
        <v>0</v>
      </c>
      <c r="N738" s="148">
        <v>0</v>
      </c>
      <c r="O738" s="148">
        <v>0</v>
      </c>
      <c r="P738" s="148">
        <f t="shared" si="156"/>
        <v>2281736.23</v>
      </c>
      <c r="Q738" s="148">
        <v>0</v>
      </c>
      <c r="R738" s="148">
        <v>0</v>
      </c>
      <c r="S738" s="146" t="s">
        <v>644</v>
      </c>
      <c r="T738" s="149"/>
      <c r="U738" s="160"/>
    </row>
    <row r="739" spans="1:21" s="4" customFormat="1" ht="9" customHeight="1">
      <c r="A739" s="152">
        <v>92</v>
      </c>
      <c r="B739" s="162" t="s">
        <v>582</v>
      </c>
      <c r="C739" s="163" t="s">
        <v>145</v>
      </c>
      <c r="D739" s="164" t="s">
        <v>144</v>
      </c>
      <c r="E739" s="165">
        <v>1961</v>
      </c>
      <c r="F739" s="166" t="s">
        <v>23</v>
      </c>
      <c r="G739" s="167">
        <v>2</v>
      </c>
      <c r="H739" s="167">
        <v>2</v>
      </c>
      <c r="I739" s="168">
        <v>697.6</v>
      </c>
      <c r="J739" s="168">
        <v>639.79999999999995</v>
      </c>
      <c r="K739" s="167">
        <v>35</v>
      </c>
      <c r="L739" s="159">
        <f>'Приложение 2'!G742</f>
        <v>2281736.23</v>
      </c>
      <c r="M739" s="148">
        <v>0</v>
      </c>
      <c r="N739" s="148">
        <v>0</v>
      </c>
      <c r="O739" s="148">
        <v>0</v>
      </c>
      <c r="P739" s="148">
        <f t="shared" si="156"/>
        <v>2281736.23</v>
      </c>
      <c r="Q739" s="148">
        <v>0</v>
      </c>
      <c r="R739" s="148">
        <v>0</v>
      </c>
      <c r="S739" s="146" t="s">
        <v>644</v>
      </c>
      <c r="T739" s="149"/>
      <c r="U739" s="160"/>
    </row>
    <row r="740" spans="1:21" s="4" customFormat="1" ht="9" customHeight="1">
      <c r="A740" s="152">
        <v>93</v>
      </c>
      <c r="B740" s="162" t="s">
        <v>493</v>
      </c>
      <c r="C740" s="163" t="s">
        <v>146</v>
      </c>
      <c r="D740" s="164" t="s">
        <v>144</v>
      </c>
      <c r="E740" s="165">
        <v>1957</v>
      </c>
      <c r="F740" s="166" t="s">
        <v>23</v>
      </c>
      <c r="G740" s="167">
        <v>5</v>
      </c>
      <c r="H740" s="167">
        <v>5</v>
      </c>
      <c r="I740" s="168">
        <v>4921.5</v>
      </c>
      <c r="J740" s="168">
        <v>3231.2</v>
      </c>
      <c r="K740" s="167">
        <v>96</v>
      </c>
      <c r="L740" s="159">
        <f>'Приложение 2'!G743</f>
        <v>7144055.5599999996</v>
      </c>
      <c r="M740" s="148">
        <v>0</v>
      </c>
      <c r="N740" s="148">
        <v>0</v>
      </c>
      <c r="O740" s="148">
        <v>0</v>
      </c>
      <c r="P740" s="148">
        <f>L740</f>
        <v>7144055.5599999996</v>
      </c>
      <c r="Q740" s="148">
        <v>0</v>
      </c>
      <c r="R740" s="148">
        <v>0</v>
      </c>
      <c r="S740" s="146" t="s">
        <v>644</v>
      </c>
      <c r="T740" s="149"/>
      <c r="U740" s="160"/>
    </row>
    <row r="741" spans="1:21" s="4" customFormat="1" ht="9" customHeight="1">
      <c r="A741" s="152">
        <v>94</v>
      </c>
      <c r="B741" s="162" t="s">
        <v>584</v>
      </c>
      <c r="C741" s="163" t="s">
        <v>145</v>
      </c>
      <c r="D741" s="164" t="s">
        <v>144</v>
      </c>
      <c r="E741" s="165">
        <v>1962</v>
      </c>
      <c r="F741" s="166" t="s">
        <v>23</v>
      </c>
      <c r="G741" s="167">
        <v>2</v>
      </c>
      <c r="H741" s="167">
        <v>2</v>
      </c>
      <c r="I741" s="168">
        <v>692.3</v>
      </c>
      <c r="J741" s="168">
        <v>644.5</v>
      </c>
      <c r="K741" s="167">
        <v>31</v>
      </c>
      <c r="L741" s="159">
        <f>'Приложение 2'!G744</f>
        <v>2285774.7000000002</v>
      </c>
      <c r="M741" s="148">
        <v>0</v>
      </c>
      <c r="N741" s="148">
        <v>0</v>
      </c>
      <c r="O741" s="148">
        <v>0</v>
      </c>
      <c r="P741" s="148">
        <f t="shared" si="156"/>
        <v>2285774.7000000002</v>
      </c>
      <c r="Q741" s="148">
        <v>0</v>
      </c>
      <c r="R741" s="148">
        <v>0</v>
      </c>
      <c r="S741" s="146" t="s">
        <v>644</v>
      </c>
      <c r="T741" s="149"/>
      <c r="U741" s="160"/>
    </row>
    <row r="742" spans="1:21" s="4" customFormat="1" ht="9" customHeight="1">
      <c r="A742" s="152">
        <v>95</v>
      </c>
      <c r="B742" s="162" t="s">
        <v>585</v>
      </c>
      <c r="C742" s="163" t="s">
        <v>145</v>
      </c>
      <c r="D742" s="164" t="s">
        <v>144</v>
      </c>
      <c r="E742" s="165">
        <v>1965</v>
      </c>
      <c r="F742" s="166" t="s">
        <v>24</v>
      </c>
      <c r="G742" s="167">
        <v>5</v>
      </c>
      <c r="H742" s="167">
        <v>2</v>
      </c>
      <c r="I742" s="168">
        <v>1849.4</v>
      </c>
      <c r="J742" s="168">
        <v>1447.3</v>
      </c>
      <c r="K742" s="167">
        <v>38</v>
      </c>
      <c r="L742" s="159">
        <f>'Приложение 2'!G745</f>
        <v>3992680.27</v>
      </c>
      <c r="M742" s="148">
        <v>0</v>
      </c>
      <c r="N742" s="148">
        <v>0</v>
      </c>
      <c r="O742" s="148">
        <v>0</v>
      </c>
      <c r="P742" s="148">
        <f t="shared" si="156"/>
        <v>3992680.27</v>
      </c>
      <c r="Q742" s="148">
        <v>0</v>
      </c>
      <c r="R742" s="148">
        <v>0</v>
      </c>
      <c r="S742" s="146" t="s">
        <v>644</v>
      </c>
      <c r="T742" s="172"/>
      <c r="U742" s="160"/>
    </row>
    <row r="743" spans="1:21" s="4" customFormat="1" ht="9" customHeight="1">
      <c r="A743" s="152">
        <v>96</v>
      </c>
      <c r="B743" s="162" t="s">
        <v>596</v>
      </c>
      <c r="C743" s="163" t="s">
        <v>145</v>
      </c>
      <c r="D743" s="164" t="s">
        <v>144</v>
      </c>
      <c r="E743" s="165">
        <v>1993</v>
      </c>
      <c r="F743" s="166" t="s">
        <v>23</v>
      </c>
      <c r="G743" s="167">
        <v>5</v>
      </c>
      <c r="H743" s="167">
        <v>2</v>
      </c>
      <c r="I743" s="168">
        <v>1598.3</v>
      </c>
      <c r="J743" s="168">
        <v>1409.3</v>
      </c>
      <c r="K743" s="167">
        <v>47</v>
      </c>
      <c r="L743" s="159">
        <f>'Приложение 2'!G746</f>
        <v>1816038.67</v>
      </c>
      <c r="M743" s="148">
        <v>0</v>
      </c>
      <c r="N743" s="148">
        <v>0</v>
      </c>
      <c r="O743" s="148">
        <v>0</v>
      </c>
      <c r="P743" s="148">
        <f t="shared" si="156"/>
        <v>1816038.67</v>
      </c>
      <c r="Q743" s="148">
        <v>0</v>
      </c>
      <c r="R743" s="148">
        <v>0</v>
      </c>
      <c r="S743" s="146" t="s">
        <v>644</v>
      </c>
      <c r="T743" s="149"/>
      <c r="U743" s="160"/>
    </row>
    <row r="744" spans="1:21" s="4" customFormat="1" ht="9" customHeight="1">
      <c r="A744" s="152">
        <v>97</v>
      </c>
      <c r="B744" s="162" t="s">
        <v>597</v>
      </c>
      <c r="C744" s="163" t="s">
        <v>145</v>
      </c>
      <c r="D744" s="164" t="s">
        <v>144</v>
      </c>
      <c r="E744" s="165">
        <v>1940</v>
      </c>
      <c r="F744" s="166" t="s">
        <v>23</v>
      </c>
      <c r="G744" s="167">
        <v>2</v>
      </c>
      <c r="H744" s="167">
        <v>2</v>
      </c>
      <c r="I744" s="168">
        <v>795.39</v>
      </c>
      <c r="J744" s="168">
        <v>682.39</v>
      </c>
      <c r="K744" s="167">
        <v>29</v>
      </c>
      <c r="L744" s="159">
        <f>'Приложение 2'!G747</f>
        <v>3230776.96</v>
      </c>
      <c r="M744" s="148">
        <v>0</v>
      </c>
      <c r="N744" s="148">
        <v>0</v>
      </c>
      <c r="O744" s="148">
        <v>0</v>
      </c>
      <c r="P744" s="148">
        <f t="shared" si="156"/>
        <v>3230776.96</v>
      </c>
      <c r="Q744" s="148">
        <v>0</v>
      </c>
      <c r="R744" s="148">
        <v>0</v>
      </c>
      <c r="S744" s="146" t="s">
        <v>644</v>
      </c>
      <c r="T744" s="149"/>
      <c r="U744" s="160"/>
    </row>
    <row r="745" spans="1:21" s="4" customFormat="1" ht="9" customHeight="1">
      <c r="A745" s="152">
        <v>98</v>
      </c>
      <c r="B745" s="162" t="s">
        <v>257</v>
      </c>
      <c r="C745" s="163" t="s">
        <v>145</v>
      </c>
      <c r="D745" s="164" t="s">
        <v>144</v>
      </c>
      <c r="E745" s="165">
        <v>1995</v>
      </c>
      <c r="F745" s="166" t="s">
        <v>23</v>
      </c>
      <c r="G745" s="167">
        <v>5</v>
      </c>
      <c r="H745" s="167">
        <v>4</v>
      </c>
      <c r="I745" s="168">
        <v>3107</v>
      </c>
      <c r="J745" s="168">
        <v>2684.5</v>
      </c>
      <c r="K745" s="167">
        <v>125</v>
      </c>
      <c r="L745" s="159">
        <f>'Приложение 2'!G748</f>
        <v>3988610.26</v>
      </c>
      <c r="M745" s="148">
        <v>0</v>
      </c>
      <c r="N745" s="148">
        <v>0</v>
      </c>
      <c r="O745" s="148">
        <v>0</v>
      </c>
      <c r="P745" s="148">
        <f t="shared" si="156"/>
        <v>3988610.26</v>
      </c>
      <c r="Q745" s="148">
        <v>0</v>
      </c>
      <c r="R745" s="148">
        <v>0</v>
      </c>
      <c r="S745" s="146" t="s">
        <v>644</v>
      </c>
      <c r="T745" s="149"/>
      <c r="U745" s="160"/>
    </row>
    <row r="746" spans="1:21" s="4" customFormat="1" ht="9" customHeight="1">
      <c r="A746" s="152">
        <v>99</v>
      </c>
      <c r="B746" s="162" t="s">
        <v>600</v>
      </c>
      <c r="C746" s="163" t="s">
        <v>145</v>
      </c>
      <c r="D746" s="164" t="s">
        <v>144</v>
      </c>
      <c r="E746" s="165">
        <v>1994</v>
      </c>
      <c r="F746" s="166" t="s">
        <v>23</v>
      </c>
      <c r="G746" s="167">
        <v>10</v>
      </c>
      <c r="H746" s="167">
        <v>4</v>
      </c>
      <c r="I746" s="168">
        <v>9501.6</v>
      </c>
      <c r="J746" s="168">
        <v>8552.7999999999993</v>
      </c>
      <c r="K746" s="167">
        <v>120</v>
      </c>
      <c r="L746" s="159">
        <f>'Приложение 2'!G749</f>
        <v>9131718.5800000001</v>
      </c>
      <c r="M746" s="148">
        <v>0</v>
      </c>
      <c r="N746" s="148">
        <v>0</v>
      </c>
      <c r="O746" s="148">
        <v>0</v>
      </c>
      <c r="P746" s="148">
        <f t="shared" si="156"/>
        <v>9131718.5800000001</v>
      </c>
      <c r="Q746" s="148">
        <v>0</v>
      </c>
      <c r="R746" s="148">
        <v>0</v>
      </c>
      <c r="S746" s="146" t="s">
        <v>644</v>
      </c>
      <c r="T746" s="149"/>
      <c r="U746" s="160"/>
    </row>
    <row r="747" spans="1:21" s="4" customFormat="1" ht="9" customHeight="1">
      <c r="A747" s="152">
        <v>100</v>
      </c>
      <c r="B747" s="162" t="s">
        <v>258</v>
      </c>
      <c r="C747" s="163" t="s">
        <v>145</v>
      </c>
      <c r="D747" s="164" t="s">
        <v>144</v>
      </c>
      <c r="E747" s="165">
        <v>1994</v>
      </c>
      <c r="F747" s="166" t="s">
        <v>24</v>
      </c>
      <c r="G747" s="167">
        <v>5</v>
      </c>
      <c r="H747" s="167">
        <v>4</v>
      </c>
      <c r="I747" s="168">
        <v>3007.5</v>
      </c>
      <c r="J747" s="168">
        <v>2807.5</v>
      </c>
      <c r="K747" s="167">
        <v>141</v>
      </c>
      <c r="L747" s="159">
        <f>'Приложение 2'!G750</f>
        <v>3272288.42</v>
      </c>
      <c r="M747" s="148">
        <v>0</v>
      </c>
      <c r="N747" s="148">
        <v>0</v>
      </c>
      <c r="O747" s="148">
        <v>0</v>
      </c>
      <c r="P747" s="148">
        <f t="shared" si="156"/>
        <v>3272288.42</v>
      </c>
      <c r="Q747" s="148">
        <v>0</v>
      </c>
      <c r="R747" s="148">
        <v>0</v>
      </c>
      <c r="S747" s="146" t="s">
        <v>644</v>
      </c>
      <c r="T747" s="149"/>
      <c r="U747" s="160"/>
    </row>
    <row r="748" spans="1:21" s="4" customFormat="1" ht="9" customHeight="1">
      <c r="A748" s="152">
        <v>101</v>
      </c>
      <c r="B748" s="162" t="s">
        <v>598</v>
      </c>
      <c r="C748" s="163" t="s">
        <v>145</v>
      </c>
      <c r="D748" s="164" t="s">
        <v>144</v>
      </c>
      <c r="E748" s="165">
        <v>1950</v>
      </c>
      <c r="F748" s="166" t="s">
        <v>24</v>
      </c>
      <c r="G748" s="167">
        <v>2</v>
      </c>
      <c r="H748" s="167">
        <v>2</v>
      </c>
      <c r="I748" s="168">
        <v>617.6</v>
      </c>
      <c r="J748" s="168">
        <v>523.20000000000005</v>
      </c>
      <c r="K748" s="167">
        <v>65</v>
      </c>
      <c r="L748" s="159">
        <f>'Приложение 2'!G751</f>
        <v>3747701.28</v>
      </c>
      <c r="M748" s="148">
        <v>0</v>
      </c>
      <c r="N748" s="148">
        <v>0</v>
      </c>
      <c r="O748" s="148">
        <v>0</v>
      </c>
      <c r="P748" s="148">
        <f t="shared" si="156"/>
        <v>3747701.28</v>
      </c>
      <c r="Q748" s="148">
        <v>0</v>
      </c>
      <c r="R748" s="148">
        <v>0</v>
      </c>
      <c r="S748" s="146" t="s">
        <v>644</v>
      </c>
      <c r="T748" s="149"/>
      <c r="U748" s="160"/>
    </row>
    <row r="749" spans="1:21" s="4" customFormat="1" ht="9" customHeight="1">
      <c r="A749" s="152">
        <v>102</v>
      </c>
      <c r="B749" s="162" t="s">
        <v>599</v>
      </c>
      <c r="C749" s="163" t="s">
        <v>145</v>
      </c>
      <c r="D749" s="164" t="s">
        <v>144</v>
      </c>
      <c r="E749" s="165">
        <v>1904</v>
      </c>
      <c r="F749" s="166" t="s">
        <v>23</v>
      </c>
      <c r="G749" s="167">
        <v>1</v>
      </c>
      <c r="H749" s="167">
        <v>2</v>
      </c>
      <c r="I749" s="168">
        <v>342.4</v>
      </c>
      <c r="J749" s="168">
        <v>306.39999999999998</v>
      </c>
      <c r="K749" s="167">
        <v>38</v>
      </c>
      <c r="L749" s="159">
        <f>'Приложение 2'!G752</f>
        <v>2350390.2400000002</v>
      </c>
      <c r="M749" s="148">
        <v>0</v>
      </c>
      <c r="N749" s="148">
        <v>0</v>
      </c>
      <c r="O749" s="148">
        <v>0</v>
      </c>
      <c r="P749" s="148">
        <f t="shared" si="156"/>
        <v>2350390.2400000002</v>
      </c>
      <c r="Q749" s="148">
        <v>0</v>
      </c>
      <c r="R749" s="148">
        <v>0</v>
      </c>
      <c r="S749" s="146" t="s">
        <v>644</v>
      </c>
      <c r="T749" s="149"/>
      <c r="U749" s="160"/>
    </row>
    <row r="750" spans="1:21" s="4" customFormat="1" ht="9" customHeight="1">
      <c r="A750" s="152">
        <v>103</v>
      </c>
      <c r="B750" s="162" t="s">
        <v>601</v>
      </c>
      <c r="C750" s="163" t="s">
        <v>145</v>
      </c>
      <c r="D750" s="164" t="s">
        <v>144</v>
      </c>
      <c r="E750" s="165">
        <v>1947</v>
      </c>
      <c r="F750" s="166" t="s">
        <v>23</v>
      </c>
      <c r="G750" s="167">
        <v>2</v>
      </c>
      <c r="H750" s="167">
        <v>1</v>
      </c>
      <c r="I750" s="168">
        <v>267.10000000000002</v>
      </c>
      <c r="J750" s="168">
        <v>231.3</v>
      </c>
      <c r="K750" s="167">
        <v>14</v>
      </c>
      <c r="L750" s="159">
        <f>'Приложение 2'!G753</f>
        <v>977310.03</v>
      </c>
      <c r="M750" s="148">
        <v>0</v>
      </c>
      <c r="N750" s="148">
        <v>0</v>
      </c>
      <c r="O750" s="148">
        <v>0</v>
      </c>
      <c r="P750" s="148">
        <f t="shared" si="156"/>
        <v>977310.03</v>
      </c>
      <c r="Q750" s="148">
        <v>0</v>
      </c>
      <c r="R750" s="148">
        <v>0</v>
      </c>
      <c r="S750" s="146" t="s">
        <v>644</v>
      </c>
      <c r="T750" s="149" t="s">
        <v>945</v>
      </c>
      <c r="U750" s="160"/>
    </row>
    <row r="751" spans="1:21" s="4" customFormat="1" ht="9" customHeight="1">
      <c r="A751" s="152">
        <v>104</v>
      </c>
      <c r="B751" s="162" t="s">
        <v>604</v>
      </c>
      <c r="C751" s="163" t="s">
        <v>145</v>
      </c>
      <c r="D751" s="164" t="s">
        <v>144</v>
      </c>
      <c r="E751" s="165">
        <v>1961</v>
      </c>
      <c r="F751" s="166" t="s">
        <v>23</v>
      </c>
      <c r="G751" s="167">
        <v>4</v>
      </c>
      <c r="H751" s="167">
        <v>2</v>
      </c>
      <c r="I751" s="168">
        <v>1389.4</v>
      </c>
      <c r="J751" s="168">
        <v>979.8</v>
      </c>
      <c r="K751" s="167">
        <v>42</v>
      </c>
      <c r="L751" s="159">
        <f>'Приложение 2'!G754</f>
        <v>2192889.87</v>
      </c>
      <c r="M751" s="148">
        <v>0</v>
      </c>
      <c r="N751" s="148">
        <v>0</v>
      </c>
      <c r="O751" s="148">
        <v>0</v>
      </c>
      <c r="P751" s="148">
        <f t="shared" si="156"/>
        <v>2192889.87</v>
      </c>
      <c r="Q751" s="148">
        <v>0</v>
      </c>
      <c r="R751" s="148">
        <v>0</v>
      </c>
      <c r="S751" s="146" t="s">
        <v>644</v>
      </c>
      <c r="T751" s="149"/>
      <c r="U751" s="160"/>
    </row>
    <row r="752" spans="1:21" s="4" customFormat="1" ht="9" customHeight="1">
      <c r="A752" s="152">
        <v>105</v>
      </c>
      <c r="B752" s="162" t="s">
        <v>605</v>
      </c>
      <c r="C752" s="163" t="s">
        <v>145</v>
      </c>
      <c r="D752" s="164" t="s">
        <v>144</v>
      </c>
      <c r="E752" s="165">
        <v>1951</v>
      </c>
      <c r="F752" s="166" t="s">
        <v>23</v>
      </c>
      <c r="G752" s="167">
        <v>2</v>
      </c>
      <c r="H752" s="167">
        <v>2</v>
      </c>
      <c r="I752" s="168">
        <v>939.5</v>
      </c>
      <c r="J752" s="168">
        <v>611.4</v>
      </c>
      <c r="K752" s="167">
        <v>29</v>
      </c>
      <c r="L752" s="159">
        <f>'Приложение 2'!G755</f>
        <v>3057122.7</v>
      </c>
      <c r="M752" s="148">
        <v>0</v>
      </c>
      <c r="N752" s="148">
        <v>0</v>
      </c>
      <c r="O752" s="148">
        <v>0</v>
      </c>
      <c r="P752" s="148">
        <f t="shared" si="156"/>
        <v>3057122.7</v>
      </c>
      <c r="Q752" s="148">
        <v>0</v>
      </c>
      <c r="R752" s="148">
        <v>0</v>
      </c>
      <c r="S752" s="146" t="s">
        <v>644</v>
      </c>
      <c r="T752" s="149"/>
      <c r="U752" s="160"/>
    </row>
    <row r="753" spans="1:21" s="4" customFormat="1" ht="9" customHeight="1">
      <c r="A753" s="152">
        <v>106</v>
      </c>
      <c r="B753" s="162" t="s">
        <v>606</v>
      </c>
      <c r="C753" s="163" t="s">
        <v>145</v>
      </c>
      <c r="D753" s="164" t="s">
        <v>144</v>
      </c>
      <c r="E753" s="165">
        <v>1948</v>
      </c>
      <c r="F753" s="166" t="s">
        <v>23</v>
      </c>
      <c r="G753" s="167">
        <v>2</v>
      </c>
      <c r="H753" s="167">
        <v>2</v>
      </c>
      <c r="I753" s="168">
        <v>542.20000000000005</v>
      </c>
      <c r="J753" s="168">
        <v>338.4</v>
      </c>
      <c r="K753" s="167">
        <v>32</v>
      </c>
      <c r="L753" s="159">
        <f>'Приложение 2'!G756</f>
        <v>1833465.93</v>
      </c>
      <c r="M753" s="148">
        <v>0</v>
      </c>
      <c r="N753" s="148">
        <v>0</v>
      </c>
      <c r="O753" s="148">
        <v>0</v>
      </c>
      <c r="P753" s="148">
        <f t="shared" si="156"/>
        <v>1833465.93</v>
      </c>
      <c r="Q753" s="148">
        <v>0</v>
      </c>
      <c r="R753" s="148">
        <v>0</v>
      </c>
      <c r="S753" s="146" t="s">
        <v>644</v>
      </c>
      <c r="T753" s="149"/>
      <c r="U753" s="160"/>
    </row>
    <row r="754" spans="1:21" s="4" customFormat="1" ht="9" customHeight="1">
      <c r="A754" s="152">
        <v>107</v>
      </c>
      <c r="B754" s="162" t="s">
        <v>609</v>
      </c>
      <c r="C754" s="163" t="s">
        <v>145</v>
      </c>
      <c r="D754" s="164" t="s">
        <v>144</v>
      </c>
      <c r="E754" s="165">
        <v>1952</v>
      </c>
      <c r="F754" s="166" t="s">
        <v>23</v>
      </c>
      <c r="G754" s="167">
        <v>3</v>
      </c>
      <c r="H754" s="167">
        <v>3</v>
      </c>
      <c r="I754" s="168">
        <v>2575.1999999999998</v>
      </c>
      <c r="J754" s="168">
        <v>1434.3</v>
      </c>
      <c r="K754" s="167">
        <v>52</v>
      </c>
      <c r="L754" s="159">
        <f>'Приложение 2'!G757</f>
        <v>4510972.34</v>
      </c>
      <c r="M754" s="148">
        <v>0</v>
      </c>
      <c r="N754" s="148">
        <v>0</v>
      </c>
      <c r="O754" s="148">
        <v>0</v>
      </c>
      <c r="P754" s="148">
        <f t="shared" si="156"/>
        <v>4510972.34</v>
      </c>
      <c r="Q754" s="148">
        <v>0</v>
      </c>
      <c r="R754" s="148">
        <v>0</v>
      </c>
      <c r="S754" s="146" t="s">
        <v>644</v>
      </c>
      <c r="T754" s="149"/>
      <c r="U754" s="160"/>
    </row>
    <row r="755" spans="1:21" s="4" customFormat="1" ht="9" customHeight="1">
      <c r="A755" s="152">
        <v>108</v>
      </c>
      <c r="B755" s="162" t="s">
        <v>610</v>
      </c>
      <c r="C755" s="163" t="s">
        <v>145</v>
      </c>
      <c r="D755" s="164" t="s">
        <v>144</v>
      </c>
      <c r="E755" s="165">
        <v>1952</v>
      </c>
      <c r="F755" s="166" t="s">
        <v>23</v>
      </c>
      <c r="G755" s="167">
        <v>2</v>
      </c>
      <c r="H755" s="167">
        <v>1</v>
      </c>
      <c r="I755" s="168">
        <v>428.44</v>
      </c>
      <c r="J755" s="168">
        <v>399.9</v>
      </c>
      <c r="K755" s="167">
        <v>15</v>
      </c>
      <c r="L755" s="159">
        <f>'Приложение 2'!G758</f>
        <v>1575811.46</v>
      </c>
      <c r="M755" s="148">
        <v>0</v>
      </c>
      <c r="N755" s="148">
        <v>0</v>
      </c>
      <c r="O755" s="148">
        <v>0</v>
      </c>
      <c r="P755" s="148">
        <f t="shared" si="156"/>
        <v>1575811.46</v>
      </c>
      <c r="Q755" s="148">
        <v>0</v>
      </c>
      <c r="R755" s="148">
        <v>0</v>
      </c>
      <c r="S755" s="146" t="s">
        <v>644</v>
      </c>
      <c r="T755" s="149"/>
      <c r="U755" s="160"/>
    </row>
    <row r="756" spans="1:21" s="4" customFormat="1" ht="9" customHeight="1">
      <c r="A756" s="152">
        <v>109</v>
      </c>
      <c r="B756" s="162" t="s">
        <v>611</v>
      </c>
      <c r="C756" s="163" t="s">
        <v>145</v>
      </c>
      <c r="D756" s="164" t="s">
        <v>144</v>
      </c>
      <c r="E756" s="165">
        <v>1999</v>
      </c>
      <c r="F756" s="166" t="s">
        <v>23</v>
      </c>
      <c r="G756" s="167">
        <v>5</v>
      </c>
      <c r="H756" s="167">
        <v>5</v>
      </c>
      <c r="I756" s="168">
        <v>3896.3</v>
      </c>
      <c r="J756" s="168">
        <v>3520.8</v>
      </c>
      <c r="K756" s="167">
        <v>137</v>
      </c>
      <c r="L756" s="159">
        <f>'Приложение 2'!G759</f>
        <v>4452591.45</v>
      </c>
      <c r="M756" s="148">
        <v>0</v>
      </c>
      <c r="N756" s="148">
        <v>0</v>
      </c>
      <c r="O756" s="148">
        <v>0</v>
      </c>
      <c r="P756" s="148">
        <f t="shared" si="156"/>
        <v>4452591.45</v>
      </c>
      <c r="Q756" s="148">
        <v>0</v>
      </c>
      <c r="R756" s="148">
        <v>0</v>
      </c>
      <c r="S756" s="146" t="s">
        <v>644</v>
      </c>
      <c r="T756" s="149"/>
      <c r="U756" s="160"/>
    </row>
    <row r="757" spans="1:21" s="4" customFormat="1" ht="9" customHeight="1">
      <c r="A757" s="152">
        <v>110</v>
      </c>
      <c r="B757" s="162" t="s">
        <v>612</v>
      </c>
      <c r="C757" s="163" t="s">
        <v>145</v>
      </c>
      <c r="D757" s="164" t="s">
        <v>144</v>
      </c>
      <c r="E757" s="165">
        <v>1966</v>
      </c>
      <c r="F757" s="166" t="s">
        <v>23</v>
      </c>
      <c r="G757" s="167">
        <v>5</v>
      </c>
      <c r="H757" s="167">
        <v>1</v>
      </c>
      <c r="I757" s="168">
        <v>2101.8000000000002</v>
      </c>
      <c r="J757" s="168">
        <v>1285.5</v>
      </c>
      <c r="K757" s="167">
        <v>142</v>
      </c>
      <c r="L757" s="159">
        <f>'Приложение 2'!G760</f>
        <v>2927891.62</v>
      </c>
      <c r="M757" s="148">
        <v>0</v>
      </c>
      <c r="N757" s="148">
        <v>0</v>
      </c>
      <c r="O757" s="148">
        <v>0</v>
      </c>
      <c r="P757" s="148">
        <f t="shared" si="156"/>
        <v>2927891.62</v>
      </c>
      <c r="Q757" s="148">
        <v>0</v>
      </c>
      <c r="R757" s="148">
        <v>0</v>
      </c>
      <c r="S757" s="146" t="s">
        <v>644</v>
      </c>
      <c r="T757" s="149"/>
      <c r="U757" s="160"/>
    </row>
    <row r="758" spans="1:21" s="4" customFormat="1" ht="9" customHeight="1">
      <c r="A758" s="152">
        <v>111</v>
      </c>
      <c r="B758" s="162" t="s">
        <v>614</v>
      </c>
      <c r="C758" s="163" t="s">
        <v>145</v>
      </c>
      <c r="D758" s="164" t="s">
        <v>144</v>
      </c>
      <c r="E758" s="165">
        <v>1940</v>
      </c>
      <c r="F758" s="166" t="s">
        <v>23</v>
      </c>
      <c r="G758" s="167">
        <v>2</v>
      </c>
      <c r="H758" s="167">
        <v>2</v>
      </c>
      <c r="I758" s="168">
        <v>421.4</v>
      </c>
      <c r="J758" s="168">
        <v>370.4</v>
      </c>
      <c r="K758" s="167">
        <v>24</v>
      </c>
      <c r="L758" s="159">
        <f>'Приложение 2'!G761</f>
        <v>1566926.82</v>
      </c>
      <c r="M758" s="148">
        <v>0</v>
      </c>
      <c r="N758" s="148">
        <v>0</v>
      </c>
      <c r="O758" s="148">
        <v>0</v>
      </c>
      <c r="P758" s="148">
        <f t="shared" si="156"/>
        <v>1566926.82</v>
      </c>
      <c r="Q758" s="148">
        <v>0</v>
      </c>
      <c r="R758" s="148">
        <v>0</v>
      </c>
      <c r="S758" s="146" t="s">
        <v>644</v>
      </c>
      <c r="T758" s="149"/>
      <c r="U758" s="160"/>
    </row>
    <row r="759" spans="1:21" s="4" customFormat="1" ht="9" customHeight="1">
      <c r="A759" s="152">
        <v>112</v>
      </c>
      <c r="B759" s="162" t="s">
        <v>613</v>
      </c>
      <c r="C759" s="163" t="s">
        <v>145</v>
      </c>
      <c r="D759" s="164" t="s">
        <v>144</v>
      </c>
      <c r="E759" s="165">
        <v>1940</v>
      </c>
      <c r="F759" s="166" t="s">
        <v>23</v>
      </c>
      <c r="G759" s="167">
        <v>2</v>
      </c>
      <c r="H759" s="167">
        <v>2</v>
      </c>
      <c r="I759" s="168">
        <v>413.7</v>
      </c>
      <c r="J759" s="168">
        <v>358.3</v>
      </c>
      <c r="K759" s="167">
        <v>21</v>
      </c>
      <c r="L759" s="159">
        <f>'Приложение 2'!G762</f>
        <v>1532599.82</v>
      </c>
      <c r="M759" s="148">
        <v>0</v>
      </c>
      <c r="N759" s="148">
        <v>0</v>
      </c>
      <c r="O759" s="148">
        <v>0</v>
      </c>
      <c r="P759" s="148">
        <f t="shared" si="156"/>
        <v>1532599.82</v>
      </c>
      <c r="Q759" s="148">
        <v>0</v>
      </c>
      <c r="R759" s="148">
        <v>0</v>
      </c>
      <c r="S759" s="146" t="s">
        <v>644</v>
      </c>
      <c r="T759" s="149"/>
      <c r="U759" s="160"/>
    </row>
    <row r="760" spans="1:21" s="4" customFormat="1" ht="9" customHeight="1">
      <c r="A760" s="152">
        <v>113</v>
      </c>
      <c r="B760" s="162" t="s">
        <v>615</v>
      </c>
      <c r="C760" s="163" t="s">
        <v>145</v>
      </c>
      <c r="D760" s="164" t="s">
        <v>144</v>
      </c>
      <c r="E760" s="165">
        <v>1882</v>
      </c>
      <c r="F760" s="166" t="s">
        <v>645</v>
      </c>
      <c r="G760" s="167">
        <v>1</v>
      </c>
      <c r="H760" s="167">
        <v>2</v>
      </c>
      <c r="I760" s="168">
        <v>357.1</v>
      </c>
      <c r="J760" s="168">
        <v>317.10000000000002</v>
      </c>
      <c r="K760" s="167">
        <v>26</v>
      </c>
      <c r="L760" s="159">
        <f>'Приложение 2'!G763</f>
        <v>1627503.9</v>
      </c>
      <c r="M760" s="148">
        <v>0</v>
      </c>
      <c r="N760" s="148">
        <v>0</v>
      </c>
      <c r="O760" s="148">
        <v>0</v>
      </c>
      <c r="P760" s="148">
        <f t="shared" si="156"/>
        <v>1627503.9</v>
      </c>
      <c r="Q760" s="148">
        <v>0</v>
      </c>
      <c r="R760" s="148">
        <v>0</v>
      </c>
      <c r="S760" s="146" t="s">
        <v>644</v>
      </c>
      <c r="T760" s="149"/>
      <c r="U760" s="160"/>
    </row>
    <row r="761" spans="1:21" s="4" customFormat="1" ht="9" customHeight="1">
      <c r="A761" s="152">
        <v>114</v>
      </c>
      <c r="B761" s="162" t="s">
        <v>616</v>
      </c>
      <c r="C761" s="163" t="s">
        <v>145</v>
      </c>
      <c r="D761" s="164" t="s">
        <v>144</v>
      </c>
      <c r="E761" s="165">
        <v>1880</v>
      </c>
      <c r="F761" s="166" t="s">
        <v>35</v>
      </c>
      <c r="G761" s="167">
        <v>1</v>
      </c>
      <c r="H761" s="167">
        <v>2</v>
      </c>
      <c r="I761" s="168">
        <v>389.9</v>
      </c>
      <c r="J761" s="168">
        <v>320.10000000000002</v>
      </c>
      <c r="K761" s="167">
        <v>25</v>
      </c>
      <c r="L761" s="159">
        <f>'Приложение 2'!G764</f>
        <v>1768850.39</v>
      </c>
      <c r="M761" s="148">
        <v>0</v>
      </c>
      <c r="N761" s="148">
        <v>0</v>
      </c>
      <c r="O761" s="148">
        <v>0</v>
      </c>
      <c r="P761" s="148">
        <f t="shared" si="156"/>
        <v>1768850.39</v>
      </c>
      <c r="Q761" s="148">
        <v>0</v>
      </c>
      <c r="R761" s="148">
        <v>0</v>
      </c>
      <c r="S761" s="146" t="s">
        <v>644</v>
      </c>
      <c r="T761" s="149"/>
      <c r="U761" s="160"/>
    </row>
    <row r="762" spans="1:21" s="4" customFormat="1" ht="9" customHeight="1">
      <c r="A762" s="152">
        <v>115</v>
      </c>
      <c r="B762" s="162" t="s">
        <v>623</v>
      </c>
      <c r="C762" s="163" t="s">
        <v>145</v>
      </c>
      <c r="D762" s="164" t="s">
        <v>144</v>
      </c>
      <c r="E762" s="165">
        <v>1946</v>
      </c>
      <c r="F762" s="157" t="s">
        <v>23</v>
      </c>
      <c r="G762" s="167">
        <v>4</v>
      </c>
      <c r="H762" s="167">
        <v>4</v>
      </c>
      <c r="I762" s="168">
        <v>2734.2</v>
      </c>
      <c r="J762" s="168">
        <v>1845.6</v>
      </c>
      <c r="K762" s="167">
        <v>78</v>
      </c>
      <c r="L762" s="159">
        <f>'Приложение 2'!G765</f>
        <v>4691895.8499999996</v>
      </c>
      <c r="M762" s="148">
        <v>0</v>
      </c>
      <c r="N762" s="148">
        <v>0</v>
      </c>
      <c r="O762" s="148">
        <v>0</v>
      </c>
      <c r="P762" s="148">
        <f t="shared" si="156"/>
        <v>4691895.8499999996</v>
      </c>
      <c r="Q762" s="148">
        <v>0</v>
      </c>
      <c r="R762" s="148">
        <v>0</v>
      </c>
      <c r="S762" s="146" t="s">
        <v>644</v>
      </c>
      <c r="T762" s="149"/>
      <c r="U762" s="160"/>
    </row>
    <row r="763" spans="1:21" s="4" customFormat="1" ht="9" customHeight="1">
      <c r="A763" s="152">
        <v>116</v>
      </c>
      <c r="B763" s="162" t="s">
        <v>624</v>
      </c>
      <c r="C763" s="163" t="s">
        <v>145</v>
      </c>
      <c r="D763" s="164" t="s">
        <v>144</v>
      </c>
      <c r="E763" s="165">
        <v>1957</v>
      </c>
      <c r="F763" s="157" t="s">
        <v>23</v>
      </c>
      <c r="G763" s="167">
        <v>4</v>
      </c>
      <c r="H763" s="167">
        <v>3</v>
      </c>
      <c r="I763" s="168">
        <v>2579.8000000000002</v>
      </c>
      <c r="J763" s="168">
        <v>2024.2</v>
      </c>
      <c r="K763" s="167">
        <v>22</v>
      </c>
      <c r="L763" s="159">
        <f>'Приложение 2'!G766</f>
        <v>4260587.12</v>
      </c>
      <c r="M763" s="148">
        <v>0</v>
      </c>
      <c r="N763" s="148">
        <v>0</v>
      </c>
      <c r="O763" s="148">
        <v>0</v>
      </c>
      <c r="P763" s="148">
        <f t="shared" si="156"/>
        <v>4260587.12</v>
      </c>
      <c r="Q763" s="148">
        <v>0</v>
      </c>
      <c r="R763" s="148">
        <v>0</v>
      </c>
      <c r="S763" s="146" t="s">
        <v>644</v>
      </c>
      <c r="T763" s="172" t="s">
        <v>1005</v>
      </c>
      <c r="U763" s="160"/>
    </row>
    <row r="764" spans="1:21" s="4" customFormat="1" ht="9" customHeight="1">
      <c r="A764" s="152">
        <v>117</v>
      </c>
      <c r="B764" s="162" t="s">
        <v>625</v>
      </c>
      <c r="C764" s="163" t="s">
        <v>145</v>
      </c>
      <c r="D764" s="164" t="s">
        <v>144</v>
      </c>
      <c r="E764" s="271">
        <v>1956</v>
      </c>
      <c r="F764" s="157" t="s">
        <v>23</v>
      </c>
      <c r="G764" s="167">
        <v>4</v>
      </c>
      <c r="H764" s="167">
        <v>3</v>
      </c>
      <c r="I764" s="168">
        <v>3576.5</v>
      </c>
      <c r="J764" s="168">
        <v>2147.5</v>
      </c>
      <c r="K764" s="167">
        <v>13</v>
      </c>
      <c r="L764" s="159">
        <f>'Приложение 2'!G767</f>
        <v>4846165.4400000004</v>
      </c>
      <c r="M764" s="148">
        <v>0</v>
      </c>
      <c r="N764" s="148">
        <v>0</v>
      </c>
      <c r="O764" s="148">
        <v>0</v>
      </c>
      <c r="P764" s="148">
        <f t="shared" si="156"/>
        <v>4846165.4400000004</v>
      </c>
      <c r="Q764" s="148">
        <v>0</v>
      </c>
      <c r="R764" s="148">
        <v>0</v>
      </c>
      <c r="S764" s="146" t="s">
        <v>644</v>
      </c>
      <c r="T764" s="149"/>
      <c r="U764" s="160"/>
    </row>
    <row r="765" spans="1:21" s="4" customFormat="1" ht="9" customHeight="1">
      <c r="A765" s="152">
        <v>118</v>
      </c>
      <c r="B765" s="162" t="s">
        <v>619</v>
      </c>
      <c r="C765" s="163" t="s">
        <v>145</v>
      </c>
      <c r="D765" s="164" t="s">
        <v>144</v>
      </c>
      <c r="E765" s="165">
        <v>1952</v>
      </c>
      <c r="F765" s="166" t="s">
        <v>23</v>
      </c>
      <c r="G765" s="167">
        <v>2</v>
      </c>
      <c r="H765" s="167">
        <v>1</v>
      </c>
      <c r="I765" s="168">
        <v>932.2</v>
      </c>
      <c r="J765" s="168">
        <v>511.5</v>
      </c>
      <c r="K765" s="167">
        <v>119</v>
      </c>
      <c r="L765" s="159">
        <f>'Приложение 2'!G768</f>
        <v>2798660.55</v>
      </c>
      <c r="M765" s="148">
        <v>0</v>
      </c>
      <c r="N765" s="148">
        <v>0</v>
      </c>
      <c r="O765" s="148">
        <v>0</v>
      </c>
      <c r="P765" s="148">
        <f t="shared" si="156"/>
        <v>2798660.55</v>
      </c>
      <c r="Q765" s="148">
        <v>0</v>
      </c>
      <c r="R765" s="148">
        <v>0</v>
      </c>
      <c r="S765" s="146" t="s">
        <v>644</v>
      </c>
      <c r="T765" s="149"/>
      <c r="U765" s="160"/>
    </row>
    <row r="766" spans="1:21" s="4" customFormat="1" ht="9" customHeight="1">
      <c r="A766" s="152">
        <v>119</v>
      </c>
      <c r="B766" s="153" t="s">
        <v>620</v>
      </c>
      <c r="C766" s="163" t="s">
        <v>145</v>
      </c>
      <c r="D766" s="164" t="s">
        <v>144</v>
      </c>
      <c r="E766" s="156">
        <v>1951</v>
      </c>
      <c r="F766" s="157" t="s">
        <v>23</v>
      </c>
      <c r="G766" s="158">
        <v>2</v>
      </c>
      <c r="H766" s="158">
        <v>1</v>
      </c>
      <c r="I766" s="159">
        <v>994.8</v>
      </c>
      <c r="J766" s="159">
        <v>445.1</v>
      </c>
      <c r="K766" s="158">
        <v>161</v>
      </c>
      <c r="L766" s="159">
        <f>'Приложение 2'!G769</f>
        <v>2879429.97</v>
      </c>
      <c r="M766" s="148">
        <v>0</v>
      </c>
      <c r="N766" s="148">
        <v>0</v>
      </c>
      <c r="O766" s="148">
        <v>0</v>
      </c>
      <c r="P766" s="148">
        <f t="shared" si="156"/>
        <v>2879429.97</v>
      </c>
      <c r="Q766" s="148">
        <v>0</v>
      </c>
      <c r="R766" s="148">
        <v>0</v>
      </c>
      <c r="S766" s="146" t="s">
        <v>644</v>
      </c>
      <c r="T766" s="149"/>
      <c r="U766" s="160"/>
    </row>
    <row r="767" spans="1:21" s="4" customFormat="1" ht="9" customHeight="1">
      <c r="A767" s="152">
        <v>120</v>
      </c>
      <c r="B767" s="153" t="s">
        <v>621</v>
      </c>
      <c r="C767" s="163" t="s">
        <v>145</v>
      </c>
      <c r="D767" s="164" t="s">
        <v>144</v>
      </c>
      <c r="E767" s="156">
        <v>1951</v>
      </c>
      <c r="F767" s="157" t="s">
        <v>23</v>
      </c>
      <c r="G767" s="158">
        <v>2</v>
      </c>
      <c r="H767" s="158">
        <v>2</v>
      </c>
      <c r="I767" s="159">
        <v>794.8</v>
      </c>
      <c r="J767" s="159">
        <v>550.4</v>
      </c>
      <c r="K767" s="158">
        <v>12</v>
      </c>
      <c r="L767" s="159">
        <f>'Приложение 2'!G770</f>
        <v>2592698.52</v>
      </c>
      <c r="M767" s="148">
        <v>0</v>
      </c>
      <c r="N767" s="148">
        <v>0</v>
      </c>
      <c r="O767" s="148">
        <v>0</v>
      </c>
      <c r="P767" s="148">
        <f t="shared" si="156"/>
        <v>2592698.52</v>
      </c>
      <c r="Q767" s="148">
        <v>0</v>
      </c>
      <c r="R767" s="148">
        <v>0</v>
      </c>
      <c r="S767" s="146" t="s">
        <v>644</v>
      </c>
      <c r="T767" s="149"/>
      <c r="U767" s="160"/>
    </row>
    <row r="768" spans="1:21" s="4" customFormat="1" ht="9" customHeight="1">
      <c r="A768" s="152">
        <v>121</v>
      </c>
      <c r="B768" s="162" t="s">
        <v>622</v>
      </c>
      <c r="C768" s="163" t="s">
        <v>145</v>
      </c>
      <c r="D768" s="164" t="s">
        <v>144</v>
      </c>
      <c r="E768" s="165">
        <v>1947</v>
      </c>
      <c r="F768" s="166" t="s">
        <v>23</v>
      </c>
      <c r="G768" s="167">
        <v>2</v>
      </c>
      <c r="H768" s="167">
        <v>2</v>
      </c>
      <c r="I768" s="168">
        <v>638.6</v>
      </c>
      <c r="J768" s="168">
        <v>300.10000000000002</v>
      </c>
      <c r="K768" s="167">
        <v>123</v>
      </c>
      <c r="L768" s="159">
        <f>'Приложение 2'!G771</f>
        <v>2305967.06</v>
      </c>
      <c r="M768" s="148">
        <v>0</v>
      </c>
      <c r="N768" s="148">
        <v>0</v>
      </c>
      <c r="O768" s="148">
        <v>0</v>
      </c>
      <c r="P768" s="148">
        <f t="shared" si="156"/>
        <v>2305967.06</v>
      </c>
      <c r="Q768" s="148">
        <v>0</v>
      </c>
      <c r="R768" s="148">
        <v>0</v>
      </c>
      <c r="S768" s="146" t="s">
        <v>644</v>
      </c>
      <c r="T768" s="149" t="s">
        <v>945</v>
      </c>
      <c r="U768" s="160"/>
    </row>
    <row r="769" spans="1:21" s="4" customFormat="1" ht="9" customHeight="1">
      <c r="A769" s="152">
        <v>122</v>
      </c>
      <c r="B769" s="162" t="s">
        <v>617</v>
      </c>
      <c r="C769" s="163" t="s">
        <v>145</v>
      </c>
      <c r="D769" s="164" t="s">
        <v>144</v>
      </c>
      <c r="E769" s="165">
        <v>1959</v>
      </c>
      <c r="F769" s="166" t="s">
        <v>23</v>
      </c>
      <c r="G769" s="167">
        <v>4</v>
      </c>
      <c r="H769" s="167">
        <v>4</v>
      </c>
      <c r="I769" s="168">
        <v>2746.5</v>
      </c>
      <c r="J769" s="168">
        <v>2149.1</v>
      </c>
      <c r="K769" s="167">
        <v>75</v>
      </c>
      <c r="L769" s="159">
        <f>'Приложение 2'!G772</f>
        <v>4531164.6900000004</v>
      </c>
      <c r="M769" s="148">
        <v>0</v>
      </c>
      <c r="N769" s="148">
        <v>0</v>
      </c>
      <c r="O769" s="148">
        <v>0</v>
      </c>
      <c r="P769" s="148">
        <f t="shared" si="156"/>
        <v>4531164.6900000004</v>
      </c>
      <c r="Q769" s="148">
        <v>0</v>
      </c>
      <c r="R769" s="148">
        <v>0</v>
      </c>
      <c r="S769" s="146" t="s">
        <v>644</v>
      </c>
      <c r="T769" s="149"/>
      <c r="U769" s="160"/>
    </row>
    <row r="770" spans="1:21" s="4" customFormat="1" ht="9" customHeight="1">
      <c r="A770" s="152">
        <v>123</v>
      </c>
      <c r="B770" s="162" t="s">
        <v>618</v>
      </c>
      <c r="C770" s="163" t="s">
        <v>145</v>
      </c>
      <c r="D770" s="164" t="s">
        <v>144</v>
      </c>
      <c r="E770" s="165">
        <v>1951</v>
      </c>
      <c r="F770" s="166" t="s">
        <v>23</v>
      </c>
      <c r="G770" s="167">
        <v>2</v>
      </c>
      <c r="H770" s="167">
        <v>2</v>
      </c>
      <c r="I770" s="168">
        <v>670.6</v>
      </c>
      <c r="J770" s="168">
        <v>489.6</v>
      </c>
      <c r="K770" s="167">
        <v>13</v>
      </c>
      <c r="L770" s="159">
        <f>'Приложение 2'!G773</f>
        <v>2633083.23</v>
      </c>
      <c r="M770" s="148">
        <v>0</v>
      </c>
      <c r="N770" s="148">
        <v>0</v>
      </c>
      <c r="O770" s="148">
        <v>0</v>
      </c>
      <c r="P770" s="148">
        <f t="shared" si="156"/>
        <v>2633083.23</v>
      </c>
      <c r="Q770" s="148">
        <v>0</v>
      </c>
      <c r="R770" s="148">
        <v>0</v>
      </c>
      <c r="S770" s="146" t="s">
        <v>644</v>
      </c>
      <c r="T770" s="149"/>
      <c r="U770" s="160"/>
    </row>
    <row r="771" spans="1:21" s="4" customFormat="1" ht="9" customHeight="1">
      <c r="A771" s="152">
        <v>124</v>
      </c>
      <c r="B771" s="162" t="s">
        <v>626</v>
      </c>
      <c r="C771" s="163" t="s">
        <v>145</v>
      </c>
      <c r="D771" s="164" t="s">
        <v>144</v>
      </c>
      <c r="E771" s="165">
        <v>1952</v>
      </c>
      <c r="F771" s="157" t="s">
        <v>23</v>
      </c>
      <c r="G771" s="167">
        <v>2</v>
      </c>
      <c r="H771" s="167">
        <v>2</v>
      </c>
      <c r="I771" s="168">
        <v>645.20000000000005</v>
      </c>
      <c r="J771" s="168">
        <v>619.29999999999995</v>
      </c>
      <c r="K771" s="167">
        <v>33</v>
      </c>
      <c r="L771" s="159">
        <f>'Приложение 2'!G774</f>
        <v>1098464.17</v>
      </c>
      <c r="M771" s="148">
        <v>0</v>
      </c>
      <c r="N771" s="148">
        <v>0</v>
      </c>
      <c r="O771" s="148">
        <v>0</v>
      </c>
      <c r="P771" s="148">
        <f t="shared" si="156"/>
        <v>1098464.17</v>
      </c>
      <c r="Q771" s="148">
        <v>0</v>
      </c>
      <c r="R771" s="148">
        <v>0</v>
      </c>
      <c r="S771" s="146" t="s">
        <v>644</v>
      </c>
      <c r="T771" s="149"/>
      <c r="U771" s="160"/>
    </row>
    <row r="772" spans="1:21" s="4" customFormat="1" ht="9" customHeight="1">
      <c r="A772" s="152">
        <v>125</v>
      </c>
      <c r="B772" s="162" t="s">
        <v>627</v>
      </c>
      <c r="C772" s="163" t="s">
        <v>145</v>
      </c>
      <c r="D772" s="164" t="s">
        <v>144</v>
      </c>
      <c r="E772" s="165">
        <v>1952</v>
      </c>
      <c r="F772" s="157" t="s">
        <v>23</v>
      </c>
      <c r="G772" s="167">
        <v>2</v>
      </c>
      <c r="H772" s="167">
        <v>1</v>
      </c>
      <c r="I772" s="168">
        <v>297.7</v>
      </c>
      <c r="J772" s="168">
        <v>277.7</v>
      </c>
      <c r="K772" s="167">
        <v>15</v>
      </c>
      <c r="L772" s="159">
        <f>'Приложение 2'!G775</f>
        <v>1098464.17</v>
      </c>
      <c r="M772" s="148">
        <v>0</v>
      </c>
      <c r="N772" s="148">
        <v>0</v>
      </c>
      <c r="O772" s="148">
        <v>0</v>
      </c>
      <c r="P772" s="148">
        <f t="shared" si="156"/>
        <v>1098464.17</v>
      </c>
      <c r="Q772" s="148">
        <v>0</v>
      </c>
      <c r="R772" s="148">
        <v>0</v>
      </c>
      <c r="S772" s="146" t="s">
        <v>644</v>
      </c>
      <c r="T772" s="149"/>
      <c r="U772" s="160"/>
    </row>
    <row r="773" spans="1:21" s="4" customFormat="1" ht="9" customHeight="1">
      <c r="A773" s="152">
        <v>126</v>
      </c>
      <c r="B773" s="162" t="s">
        <v>628</v>
      </c>
      <c r="C773" s="163" t="s">
        <v>146</v>
      </c>
      <c r="D773" s="164" t="s">
        <v>144</v>
      </c>
      <c r="E773" s="165">
        <v>1947</v>
      </c>
      <c r="F773" s="157" t="s">
        <v>23</v>
      </c>
      <c r="G773" s="167">
        <v>2</v>
      </c>
      <c r="H773" s="167">
        <v>1</v>
      </c>
      <c r="I773" s="168">
        <v>544.5</v>
      </c>
      <c r="J773" s="168">
        <v>386.2</v>
      </c>
      <c r="K773" s="167">
        <v>17</v>
      </c>
      <c r="L773" s="159">
        <f>'Приложение 2'!G776</f>
        <v>1554811.41</v>
      </c>
      <c r="M773" s="148">
        <v>0</v>
      </c>
      <c r="N773" s="148">
        <v>0</v>
      </c>
      <c r="O773" s="148">
        <v>0</v>
      </c>
      <c r="P773" s="148">
        <f t="shared" si="156"/>
        <v>1554811.41</v>
      </c>
      <c r="Q773" s="148">
        <v>0</v>
      </c>
      <c r="R773" s="148">
        <v>0</v>
      </c>
      <c r="S773" s="146" t="s">
        <v>644</v>
      </c>
      <c r="T773" s="149"/>
      <c r="U773" s="160"/>
    </row>
    <row r="774" spans="1:21" s="4" customFormat="1" ht="9" customHeight="1">
      <c r="A774" s="152">
        <v>127</v>
      </c>
      <c r="B774" s="162" t="s">
        <v>629</v>
      </c>
      <c r="C774" s="163" t="s">
        <v>145</v>
      </c>
      <c r="D774" s="164" t="s">
        <v>144</v>
      </c>
      <c r="E774" s="165">
        <v>1940</v>
      </c>
      <c r="F774" s="157" t="s">
        <v>23</v>
      </c>
      <c r="G774" s="167">
        <v>4</v>
      </c>
      <c r="H774" s="167">
        <v>2</v>
      </c>
      <c r="I774" s="168">
        <v>1250.75</v>
      </c>
      <c r="J774" s="168">
        <v>1090.75</v>
      </c>
      <c r="K774" s="167">
        <v>45</v>
      </c>
      <c r="L774" s="159">
        <f>'Приложение 2'!G777</f>
        <v>2253466.9300000002</v>
      </c>
      <c r="M774" s="148">
        <v>0</v>
      </c>
      <c r="N774" s="148">
        <v>0</v>
      </c>
      <c r="O774" s="148">
        <v>0</v>
      </c>
      <c r="P774" s="148">
        <f t="shared" ref="P774:P802" si="157">L774</f>
        <v>2253466.9300000002</v>
      </c>
      <c r="Q774" s="148">
        <v>0</v>
      </c>
      <c r="R774" s="148">
        <v>0</v>
      </c>
      <c r="S774" s="146" t="s">
        <v>644</v>
      </c>
      <c r="T774" s="149"/>
      <c r="U774" s="160"/>
    </row>
    <row r="775" spans="1:21" s="4" customFormat="1" ht="9" customHeight="1">
      <c r="A775" s="152">
        <v>128</v>
      </c>
      <c r="B775" s="162" t="s">
        <v>630</v>
      </c>
      <c r="C775" s="163" t="s">
        <v>146</v>
      </c>
      <c r="D775" s="164" t="s">
        <v>144</v>
      </c>
      <c r="E775" s="165">
        <v>1929</v>
      </c>
      <c r="F775" s="157" t="s">
        <v>23</v>
      </c>
      <c r="G775" s="167">
        <v>4</v>
      </c>
      <c r="H775" s="167">
        <v>4</v>
      </c>
      <c r="I775" s="168">
        <v>2396.42</v>
      </c>
      <c r="J775" s="168">
        <v>1797.4</v>
      </c>
      <c r="K775" s="167">
        <v>75</v>
      </c>
      <c r="L775" s="159">
        <f>'Приложение 2'!G778</f>
        <v>4321164.1900000004</v>
      </c>
      <c r="M775" s="148">
        <v>0</v>
      </c>
      <c r="N775" s="148">
        <v>0</v>
      </c>
      <c r="O775" s="148">
        <v>0</v>
      </c>
      <c r="P775" s="148">
        <f t="shared" si="157"/>
        <v>4321164.1900000004</v>
      </c>
      <c r="Q775" s="148">
        <v>0</v>
      </c>
      <c r="R775" s="148">
        <v>0</v>
      </c>
      <c r="S775" s="146" t="s">
        <v>644</v>
      </c>
      <c r="T775" s="149"/>
      <c r="U775" s="160"/>
    </row>
    <row r="776" spans="1:21" s="4" customFormat="1" ht="9" customHeight="1">
      <c r="A776" s="152">
        <v>129</v>
      </c>
      <c r="B776" s="162" t="s">
        <v>632</v>
      </c>
      <c r="C776" s="163" t="s">
        <v>146</v>
      </c>
      <c r="D776" s="164" t="s">
        <v>144</v>
      </c>
      <c r="E776" s="165">
        <v>1952</v>
      </c>
      <c r="F776" s="157" t="s">
        <v>23</v>
      </c>
      <c r="G776" s="167">
        <v>3</v>
      </c>
      <c r="H776" s="167">
        <v>4</v>
      </c>
      <c r="I776" s="168">
        <v>1247.0999999999999</v>
      </c>
      <c r="J776" s="168">
        <v>920</v>
      </c>
      <c r="K776" s="167">
        <v>53</v>
      </c>
      <c r="L776" s="159">
        <f>'Приложение 2'!G779</f>
        <v>3586162.43</v>
      </c>
      <c r="M776" s="148">
        <v>0</v>
      </c>
      <c r="N776" s="148">
        <v>0</v>
      </c>
      <c r="O776" s="148">
        <v>0</v>
      </c>
      <c r="P776" s="148">
        <f t="shared" si="157"/>
        <v>3586162.43</v>
      </c>
      <c r="Q776" s="148">
        <v>0</v>
      </c>
      <c r="R776" s="148">
        <v>0</v>
      </c>
      <c r="S776" s="146" t="s">
        <v>644</v>
      </c>
      <c r="T776" s="149"/>
      <c r="U776" s="160"/>
    </row>
    <row r="777" spans="1:21" s="4" customFormat="1" ht="9" customHeight="1">
      <c r="A777" s="152">
        <v>130</v>
      </c>
      <c r="B777" s="162" t="s">
        <v>633</v>
      </c>
      <c r="C777" s="163" t="s">
        <v>145</v>
      </c>
      <c r="D777" s="164" t="s">
        <v>144</v>
      </c>
      <c r="E777" s="165">
        <v>1958</v>
      </c>
      <c r="F777" s="157" t="s">
        <v>23</v>
      </c>
      <c r="G777" s="167">
        <v>4</v>
      </c>
      <c r="H777" s="167">
        <v>4</v>
      </c>
      <c r="I777" s="168">
        <v>2827.1</v>
      </c>
      <c r="J777" s="168">
        <v>1788.79</v>
      </c>
      <c r="K777" s="167">
        <v>59</v>
      </c>
      <c r="L777" s="159">
        <f>'Приложение 2'!G780</f>
        <v>3844624.59</v>
      </c>
      <c r="M777" s="148">
        <v>0</v>
      </c>
      <c r="N777" s="148">
        <v>0</v>
      </c>
      <c r="O777" s="148">
        <v>0</v>
      </c>
      <c r="P777" s="148">
        <f t="shared" si="157"/>
        <v>3844624.59</v>
      </c>
      <c r="Q777" s="148">
        <v>0</v>
      </c>
      <c r="R777" s="148">
        <v>0</v>
      </c>
      <c r="S777" s="146" t="s">
        <v>644</v>
      </c>
      <c r="T777" s="149"/>
      <c r="U777" s="160"/>
    </row>
    <row r="778" spans="1:21" s="4" customFormat="1" ht="9" customHeight="1">
      <c r="A778" s="152">
        <v>131</v>
      </c>
      <c r="B778" s="162" t="s">
        <v>634</v>
      </c>
      <c r="C778" s="163" t="s">
        <v>145</v>
      </c>
      <c r="D778" s="164" t="s">
        <v>144</v>
      </c>
      <c r="E778" s="165">
        <v>1947</v>
      </c>
      <c r="F778" s="157" t="s">
        <v>23</v>
      </c>
      <c r="G778" s="167">
        <v>4</v>
      </c>
      <c r="H778" s="167">
        <v>5</v>
      </c>
      <c r="I778" s="168">
        <v>2560.9</v>
      </c>
      <c r="J778" s="168">
        <v>2044.2</v>
      </c>
      <c r="K778" s="167">
        <v>85</v>
      </c>
      <c r="L778" s="159">
        <f>'Приложение 2'!G781</f>
        <v>4038471.21</v>
      </c>
      <c r="M778" s="148">
        <v>0</v>
      </c>
      <c r="N778" s="148">
        <v>0</v>
      </c>
      <c r="O778" s="148">
        <v>0</v>
      </c>
      <c r="P778" s="148">
        <f t="shared" si="157"/>
        <v>4038471.21</v>
      </c>
      <c r="Q778" s="148">
        <v>0</v>
      </c>
      <c r="R778" s="148">
        <v>0</v>
      </c>
      <c r="S778" s="146" t="s">
        <v>644</v>
      </c>
      <c r="T778" s="149"/>
      <c r="U778" s="160"/>
    </row>
    <row r="779" spans="1:21" s="4" customFormat="1" ht="9" customHeight="1">
      <c r="A779" s="152">
        <v>132</v>
      </c>
      <c r="B779" s="162" t="s">
        <v>635</v>
      </c>
      <c r="C779" s="163" t="s">
        <v>145</v>
      </c>
      <c r="D779" s="164" t="s">
        <v>144</v>
      </c>
      <c r="E779" s="165">
        <v>1946</v>
      </c>
      <c r="F779" s="157" t="s">
        <v>23</v>
      </c>
      <c r="G779" s="167">
        <v>4</v>
      </c>
      <c r="H779" s="167">
        <v>2</v>
      </c>
      <c r="I779" s="168">
        <v>1177.0999999999999</v>
      </c>
      <c r="J779" s="168">
        <v>825.6</v>
      </c>
      <c r="K779" s="167">
        <v>50</v>
      </c>
      <c r="L779" s="159">
        <f>'Приложение 2'!G782</f>
        <v>2023844.97</v>
      </c>
      <c r="M779" s="148">
        <v>0</v>
      </c>
      <c r="N779" s="148">
        <v>0</v>
      </c>
      <c r="O779" s="148">
        <v>0</v>
      </c>
      <c r="P779" s="148">
        <f t="shared" si="157"/>
        <v>2023844.97</v>
      </c>
      <c r="Q779" s="148">
        <v>0</v>
      </c>
      <c r="R779" s="148">
        <v>0</v>
      </c>
      <c r="S779" s="146" t="s">
        <v>644</v>
      </c>
      <c r="T779" s="149"/>
      <c r="U779" s="160"/>
    </row>
    <row r="780" spans="1:21" s="4" customFormat="1" ht="9" customHeight="1">
      <c r="A780" s="152">
        <v>133</v>
      </c>
      <c r="B780" s="153" t="s">
        <v>636</v>
      </c>
      <c r="C780" s="163" t="s">
        <v>145</v>
      </c>
      <c r="D780" s="164" t="s">
        <v>144</v>
      </c>
      <c r="E780" s="156">
        <v>1994</v>
      </c>
      <c r="F780" s="157" t="s">
        <v>23</v>
      </c>
      <c r="G780" s="158">
        <v>5</v>
      </c>
      <c r="H780" s="158">
        <v>1</v>
      </c>
      <c r="I780" s="159">
        <v>1262.9000000000001</v>
      </c>
      <c r="J780" s="159">
        <v>884.5</v>
      </c>
      <c r="K780" s="158">
        <v>57</v>
      </c>
      <c r="L780" s="159">
        <f>'Приложение 2'!G783</f>
        <v>3354502.63</v>
      </c>
      <c r="M780" s="148">
        <v>0</v>
      </c>
      <c r="N780" s="148">
        <v>0</v>
      </c>
      <c r="O780" s="148">
        <v>0</v>
      </c>
      <c r="P780" s="148">
        <f t="shared" si="157"/>
        <v>3354502.63</v>
      </c>
      <c r="Q780" s="148">
        <v>0</v>
      </c>
      <c r="R780" s="148">
        <v>0</v>
      </c>
      <c r="S780" s="146" t="s">
        <v>644</v>
      </c>
      <c r="T780" s="169"/>
      <c r="U780" s="160"/>
    </row>
    <row r="781" spans="1:21" s="4" customFormat="1" ht="9" customHeight="1">
      <c r="A781" s="152">
        <v>134</v>
      </c>
      <c r="B781" s="162" t="s">
        <v>637</v>
      </c>
      <c r="C781" s="163" t="s">
        <v>145</v>
      </c>
      <c r="D781" s="164" t="s">
        <v>144</v>
      </c>
      <c r="E781" s="156">
        <v>1991</v>
      </c>
      <c r="F781" s="157" t="s">
        <v>23</v>
      </c>
      <c r="G781" s="158">
        <v>5</v>
      </c>
      <c r="H781" s="158">
        <v>1</v>
      </c>
      <c r="I781" s="159">
        <v>1374.1</v>
      </c>
      <c r="J781" s="159">
        <v>853.2</v>
      </c>
      <c r="K781" s="158">
        <v>6</v>
      </c>
      <c r="L781" s="159">
        <f>'Приложение 2'!G784</f>
        <v>3335373.58</v>
      </c>
      <c r="M781" s="148">
        <v>0</v>
      </c>
      <c r="N781" s="148">
        <v>0</v>
      </c>
      <c r="O781" s="148">
        <v>0</v>
      </c>
      <c r="P781" s="148">
        <f t="shared" si="157"/>
        <v>3335373.58</v>
      </c>
      <c r="Q781" s="148">
        <v>0</v>
      </c>
      <c r="R781" s="148">
        <v>0</v>
      </c>
      <c r="S781" s="146" t="s">
        <v>644</v>
      </c>
      <c r="T781" s="149"/>
      <c r="U781" s="160"/>
    </row>
    <row r="782" spans="1:21" s="4" customFormat="1" ht="9" customHeight="1">
      <c r="A782" s="152">
        <v>135</v>
      </c>
      <c r="B782" s="153" t="s">
        <v>185</v>
      </c>
      <c r="C782" s="154" t="s">
        <v>145</v>
      </c>
      <c r="D782" s="155" t="s">
        <v>143</v>
      </c>
      <c r="E782" s="156">
        <v>1990</v>
      </c>
      <c r="F782" s="157" t="s">
        <v>23</v>
      </c>
      <c r="G782" s="158">
        <v>9</v>
      </c>
      <c r="H782" s="158">
        <v>4</v>
      </c>
      <c r="I782" s="159">
        <v>9489.2999999999993</v>
      </c>
      <c r="J782" s="159">
        <v>7031</v>
      </c>
      <c r="K782" s="158">
        <v>363</v>
      </c>
      <c r="L782" s="159">
        <f>'Приложение 2'!G785</f>
        <v>9131718.5800000001</v>
      </c>
      <c r="M782" s="148">
        <v>0</v>
      </c>
      <c r="N782" s="148">
        <v>0</v>
      </c>
      <c r="O782" s="148">
        <v>0</v>
      </c>
      <c r="P782" s="148">
        <f t="shared" si="157"/>
        <v>9131718.5800000001</v>
      </c>
      <c r="Q782" s="148">
        <v>0</v>
      </c>
      <c r="R782" s="148">
        <v>0</v>
      </c>
      <c r="S782" s="146" t="s">
        <v>644</v>
      </c>
      <c r="T782" s="149"/>
      <c r="U782" s="160"/>
    </row>
    <row r="783" spans="1:21" s="4" customFormat="1" ht="9" customHeight="1">
      <c r="A783" s="152">
        <v>136</v>
      </c>
      <c r="B783" s="153" t="s">
        <v>192</v>
      </c>
      <c r="C783" s="154" t="s">
        <v>145</v>
      </c>
      <c r="D783" s="155" t="s">
        <v>143</v>
      </c>
      <c r="E783" s="156">
        <v>1963</v>
      </c>
      <c r="F783" s="157" t="s">
        <v>24</v>
      </c>
      <c r="G783" s="158">
        <v>5</v>
      </c>
      <c r="H783" s="158">
        <v>4</v>
      </c>
      <c r="I783" s="159">
        <v>3795.2</v>
      </c>
      <c r="J783" s="159">
        <v>3501.2</v>
      </c>
      <c r="K783" s="158">
        <v>15</v>
      </c>
      <c r="L783" s="159">
        <f>'Приложение 2'!G786</f>
        <v>908512.31</v>
      </c>
      <c r="M783" s="148">
        <v>0</v>
      </c>
      <c r="N783" s="148">
        <v>0</v>
      </c>
      <c r="O783" s="148">
        <v>0</v>
      </c>
      <c r="P783" s="148">
        <f t="shared" si="157"/>
        <v>908512.31</v>
      </c>
      <c r="Q783" s="148">
        <v>0</v>
      </c>
      <c r="R783" s="148">
        <v>0</v>
      </c>
      <c r="S783" s="146" t="s">
        <v>644</v>
      </c>
      <c r="T783" s="149"/>
      <c r="U783" s="160"/>
    </row>
    <row r="784" spans="1:21" s="4" customFormat="1" ht="9" customHeight="1">
      <c r="A784" s="152">
        <v>137</v>
      </c>
      <c r="B784" s="162" t="s">
        <v>314</v>
      </c>
      <c r="C784" s="163" t="s">
        <v>145</v>
      </c>
      <c r="D784" s="164" t="s">
        <v>143</v>
      </c>
      <c r="E784" s="165">
        <v>1984</v>
      </c>
      <c r="F784" s="166" t="s">
        <v>23</v>
      </c>
      <c r="G784" s="167">
        <v>10</v>
      </c>
      <c r="H784" s="167">
        <v>7</v>
      </c>
      <c r="I784" s="168">
        <v>19739.900000000001</v>
      </c>
      <c r="J784" s="168">
        <v>11774.02</v>
      </c>
      <c r="K784" s="167">
        <v>536</v>
      </c>
      <c r="L784" s="159">
        <f>'Приложение 2'!G787</f>
        <v>15980507.51</v>
      </c>
      <c r="M784" s="148">
        <v>0</v>
      </c>
      <c r="N784" s="148">
        <v>0</v>
      </c>
      <c r="O784" s="148">
        <v>0</v>
      </c>
      <c r="P784" s="148">
        <f t="shared" si="157"/>
        <v>15980507.51</v>
      </c>
      <c r="Q784" s="148">
        <v>0</v>
      </c>
      <c r="R784" s="148">
        <v>0</v>
      </c>
      <c r="S784" s="146" t="s">
        <v>644</v>
      </c>
      <c r="T784" s="149"/>
      <c r="U784" s="160"/>
    </row>
    <row r="785" spans="1:22" s="4" customFormat="1" ht="9" customHeight="1">
      <c r="A785" s="152">
        <v>138</v>
      </c>
      <c r="B785" s="162" t="s">
        <v>324</v>
      </c>
      <c r="C785" s="163" t="s">
        <v>145</v>
      </c>
      <c r="D785" s="164" t="s">
        <v>143</v>
      </c>
      <c r="E785" s="165">
        <v>1979</v>
      </c>
      <c r="F785" s="166" t="s">
        <v>24</v>
      </c>
      <c r="G785" s="167">
        <v>5</v>
      </c>
      <c r="H785" s="167">
        <v>4</v>
      </c>
      <c r="I785" s="168">
        <v>4605.8</v>
      </c>
      <c r="J785" s="168">
        <v>3313.7</v>
      </c>
      <c r="K785" s="167">
        <v>170</v>
      </c>
      <c r="L785" s="159">
        <f>'Приложение 2'!G788</f>
        <v>3760689.68</v>
      </c>
      <c r="M785" s="148">
        <v>0</v>
      </c>
      <c r="N785" s="148">
        <v>0</v>
      </c>
      <c r="O785" s="148">
        <v>0</v>
      </c>
      <c r="P785" s="148">
        <f t="shared" si="157"/>
        <v>3760689.68</v>
      </c>
      <c r="Q785" s="148">
        <v>0</v>
      </c>
      <c r="R785" s="148">
        <v>0</v>
      </c>
      <c r="S785" s="146" t="s">
        <v>644</v>
      </c>
      <c r="T785" s="197"/>
      <c r="U785" s="160"/>
    </row>
    <row r="786" spans="1:22" s="4" customFormat="1" ht="9" customHeight="1">
      <c r="A786" s="152">
        <v>139</v>
      </c>
      <c r="B786" s="162" t="s">
        <v>325</v>
      </c>
      <c r="C786" s="163" t="s">
        <v>145</v>
      </c>
      <c r="D786" s="164" t="s">
        <v>143</v>
      </c>
      <c r="E786" s="165">
        <v>1979</v>
      </c>
      <c r="F786" s="166" t="s">
        <v>24</v>
      </c>
      <c r="G786" s="167">
        <v>5</v>
      </c>
      <c r="H786" s="167">
        <v>4</v>
      </c>
      <c r="I786" s="168">
        <v>3604.9</v>
      </c>
      <c r="J786" s="168">
        <v>3325.9</v>
      </c>
      <c r="K786" s="167">
        <v>157</v>
      </c>
      <c r="L786" s="159">
        <f>'Приложение 2'!G789</f>
        <v>3732199.6</v>
      </c>
      <c r="M786" s="148">
        <v>0</v>
      </c>
      <c r="N786" s="148">
        <v>0</v>
      </c>
      <c r="O786" s="148">
        <v>0</v>
      </c>
      <c r="P786" s="148">
        <f t="shared" si="157"/>
        <v>3732199.6</v>
      </c>
      <c r="Q786" s="148">
        <v>0</v>
      </c>
      <c r="R786" s="148">
        <v>0</v>
      </c>
      <c r="S786" s="146" t="s">
        <v>644</v>
      </c>
      <c r="T786" s="151"/>
      <c r="U786" s="151"/>
      <c r="V786" s="14"/>
    </row>
    <row r="787" spans="1:22" s="4" customFormat="1" ht="9" customHeight="1">
      <c r="A787" s="152">
        <v>140</v>
      </c>
      <c r="B787" s="162" t="s">
        <v>326</v>
      </c>
      <c r="C787" s="163" t="s">
        <v>145</v>
      </c>
      <c r="D787" s="164" t="s">
        <v>143</v>
      </c>
      <c r="E787" s="165">
        <v>1979</v>
      </c>
      <c r="F787" s="166" t="s">
        <v>24</v>
      </c>
      <c r="G787" s="167">
        <v>5</v>
      </c>
      <c r="H787" s="167">
        <v>7</v>
      </c>
      <c r="I787" s="168">
        <v>4893</v>
      </c>
      <c r="J787" s="168">
        <v>3119</v>
      </c>
      <c r="K787" s="167">
        <v>210</v>
      </c>
      <c r="L787" s="159">
        <f>'Приложение 2'!G790</f>
        <v>18315047.120000001</v>
      </c>
      <c r="M787" s="148">
        <v>0</v>
      </c>
      <c r="N787" s="148">
        <v>0</v>
      </c>
      <c r="O787" s="148">
        <v>0</v>
      </c>
      <c r="P787" s="148">
        <f t="shared" si="157"/>
        <v>18315047.120000001</v>
      </c>
      <c r="Q787" s="148">
        <v>0</v>
      </c>
      <c r="R787" s="148">
        <v>0</v>
      </c>
      <c r="S787" s="146" t="s">
        <v>644</v>
      </c>
      <c r="T787" s="149"/>
      <c r="U787" s="160"/>
      <c r="V787" s="14"/>
    </row>
    <row r="788" spans="1:22" s="4" customFormat="1" ht="9" customHeight="1">
      <c r="A788" s="152">
        <v>141</v>
      </c>
      <c r="B788" s="162" t="s">
        <v>400</v>
      </c>
      <c r="C788" s="163" t="s">
        <v>145</v>
      </c>
      <c r="D788" s="164" t="s">
        <v>143</v>
      </c>
      <c r="E788" s="165">
        <v>1981</v>
      </c>
      <c r="F788" s="166" t="s">
        <v>23</v>
      </c>
      <c r="G788" s="167">
        <v>9</v>
      </c>
      <c r="H788" s="167">
        <v>2</v>
      </c>
      <c r="I788" s="168">
        <v>5974.2</v>
      </c>
      <c r="J788" s="168">
        <v>5337.2</v>
      </c>
      <c r="K788" s="167">
        <v>225</v>
      </c>
      <c r="L788" s="159">
        <f>'Приложение 2'!G791</f>
        <v>4565859.29</v>
      </c>
      <c r="M788" s="148">
        <v>0</v>
      </c>
      <c r="N788" s="148">
        <v>0</v>
      </c>
      <c r="O788" s="148">
        <v>0</v>
      </c>
      <c r="P788" s="148">
        <f t="shared" si="157"/>
        <v>4565859.29</v>
      </c>
      <c r="Q788" s="148">
        <v>0</v>
      </c>
      <c r="R788" s="148">
        <v>0</v>
      </c>
      <c r="S788" s="146" t="s">
        <v>644</v>
      </c>
      <c r="T788" s="149"/>
      <c r="U788" s="160"/>
      <c r="V788" s="14"/>
    </row>
    <row r="789" spans="1:22" s="4" customFormat="1" ht="9" customHeight="1">
      <c r="A789" s="152">
        <v>142</v>
      </c>
      <c r="B789" s="162" t="s">
        <v>407</v>
      </c>
      <c r="C789" s="163" t="s">
        <v>145</v>
      </c>
      <c r="D789" s="164" t="s">
        <v>143</v>
      </c>
      <c r="E789" s="165">
        <v>1986</v>
      </c>
      <c r="F789" s="166" t="s">
        <v>647</v>
      </c>
      <c r="G789" s="167">
        <v>5</v>
      </c>
      <c r="H789" s="167">
        <v>6</v>
      </c>
      <c r="I789" s="168">
        <v>4985.8</v>
      </c>
      <c r="J789" s="168">
        <v>4448.8</v>
      </c>
      <c r="K789" s="167">
        <v>98</v>
      </c>
      <c r="L789" s="159">
        <f>'Приложение 2'!G792</f>
        <v>5413113.9299999997</v>
      </c>
      <c r="M789" s="148">
        <v>0</v>
      </c>
      <c r="N789" s="148">
        <v>0</v>
      </c>
      <c r="O789" s="148">
        <v>0</v>
      </c>
      <c r="P789" s="148">
        <f t="shared" si="157"/>
        <v>5413113.9299999997</v>
      </c>
      <c r="Q789" s="148">
        <v>0</v>
      </c>
      <c r="R789" s="148">
        <v>0</v>
      </c>
      <c r="S789" s="146" t="s">
        <v>644</v>
      </c>
      <c r="T789" s="149"/>
      <c r="U789" s="160"/>
      <c r="V789" s="14"/>
    </row>
    <row r="790" spans="1:22" s="4" customFormat="1" ht="9" customHeight="1">
      <c r="A790" s="152">
        <v>143</v>
      </c>
      <c r="B790" s="162" t="s">
        <v>249</v>
      </c>
      <c r="C790" s="163" t="s">
        <v>145</v>
      </c>
      <c r="D790" s="164" t="s">
        <v>143</v>
      </c>
      <c r="E790" s="165">
        <v>1983</v>
      </c>
      <c r="F790" s="166" t="s">
        <v>24</v>
      </c>
      <c r="G790" s="167">
        <v>9</v>
      </c>
      <c r="H790" s="167">
        <v>2</v>
      </c>
      <c r="I790" s="168">
        <v>4350.3999999999996</v>
      </c>
      <c r="J790" s="168">
        <v>3906</v>
      </c>
      <c r="K790" s="167">
        <v>187</v>
      </c>
      <c r="L790" s="159">
        <f>'Приложение 2'!G793</f>
        <v>4565859.29</v>
      </c>
      <c r="M790" s="148">
        <v>0</v>
      </c>
      <c r="N790" s="148">
        <v>0</v>
      </c>
      <c r="O790" s="148">
        <v>0</v>
      </c>
      <c r="P790" s="148">
        <f t="shared" si="157"/>
        <v>4565859.29</v>
      </c>
      <c r="Q790" s="148">
        <v>0</v>
      </c>
      <c r="R790" s="148">
        <v>0</v>
      </c>
      <c r="S790" s="146" t="s">
        <v>644</v>
      </c>
      <c r="T790" s="207"/>
      <c r="U790" s="207"/>
    </row>
    <row r="791" spans="1:22" s="4" customFormat="1" ht="9" customHeight="1">
      <c r="A791" s="152">
        <v>144</v>
      </c>
      <c r="B791" s="162" t="s">
        <v>422</v>
      </c>
      <c r="C791" s="163" t="s">
        <v>145</v>
      </c>
      <c r="D791" s="164" t="s">
        <v>143</v>
      </c>
      <c r="E791" s="165">
        <v>2001</v>
      </c>
      <c r="F791" s="166" t="s">
        <v>24</v>
      </c>
      <c r="G791" s="167">
        <v>9</v>
      </c>
      <c r="H791" s="167">
        <v>1</v>
      </c>
      <c r="I791" s="168">
        <v>6293.6</v>
      </c>
      <c r="J791" s="168">
        <v>5586.1</v>
      </c>
      <c r="K791" s="167">
        <v>263</v>
      </c>
      <c r="L791" s="159">
        <f>'Приложение 2'!G794</f>
        <v>15559650.029999999</v>
      </c>
      <c r="M791" s="148">
        <v>0</v>
      </c>
      <c r="N791" s="148">
        <v>0</v>
      </c>
      <c r="O791" s="148">
        <v>0</v>
      </c>
      <c r="P791" s="148">
        <f t="shared" si="157"/>
        <v>15559650.029999999</v>
      </c>
      <c r="Q791" s="148">
        <v>0</v>
      </c>
      <c r="R791" s="148">
        <v>0</v>
      </c>
      <c r="S791" s="146" t="s">
        <v>644</v>
      </c>
      <c r="T791" s="149"/>
      <c r="U791" s="160"/>
      <c r="V791" s="14"/>
    </row>
    <row r="792" spans="1:22" s="4" customFormat="1" ht="9" customHeight="1">
      <c r="A792" s="152">
        <v>145</v>
      </c>
      <c r="B792" s="162" t="s">
        <v>434</v>
      </c>
      <c r="C792" s="163" t="s">
        <v>146</v>
      </c>
      <c r="D792" s="164" t="s">
        <v>143</v>
      </c>
      <c r="E792" s="165">
        <v>1957</v>
      </c>
      <c r="F792" s="166" t="s">
        <v>23</v>
      </c>
      <c r="G792" s="167">
        <v>4</v>
      </c>
      <c r="H792" s="167">
        <v>7</v>
      </c>
      <c r="I792" s="168">
        <v>5218.7</v>
      </c>
      <c r="J792" s="168">
        <v>3637.2</v>
      </c>
      <c r="K792" s="167">
        <v>124</v>
      </c>
      <c r="L792" s="159">
        <f>'Приложение 2'!G795</f>
        <v>8303096.79</v>
      </c>
      <c r="M792" s="148">
        <v>0</v>
      </c>
      <c r="N792" s="148">
        <v>0</v>
      </c>
      <c r="O792" s="148">
        <v>0</v>
      </c>
      <c r="P792" s="148">
        <f t="shared" si="157"/>
        <v>8303096.79</v>
      </c>
      <c r="Q792" s="148">
        <v>0</v>
      </c>
      <c r="R792" s="148">
        <v>0</v>
      </c>
      <c r="S792" s="146" t="s">
        <v>644</v>
      </c>
      <c r="T792" s="149"/>
      <c r="U792" s="160"/>
    </row>
    <row r="793" spans="1:22" s="4" customFormat="1" ht="9" customHeight="1">
      <c r="A793" s="152">
        <v>146</v>
      </c>
      <c r="B793" s="162" t="s">
        <v>463</v>
      </c>
      <c r="C793" s="163" t="s">
        <v>145</v>
      </c>
      <c r="D793" s="164" t="s">
        <v>143</v>
      </c>
      <c r="E793" s="165">
        <v>1975</v>
      </c>
      <c r="F793" s="166" t="s">
        <v>23</v>
      </c>
      <c r="G793" s="167">
        <v>5</v>
      </c>
      <c r="H793" s="167">
        <v>4</v>
      </c>
      <c r="I793" s="168">
        <v>3826.2</v>
      </c>
      <c r="J793" s="168">
        <v>2598.9</v>
      </c>
      <c r="K793" s="167">
        <v>97</v>
      </c>
      <c r="L793" s="159">
        <f>'Приложение 2'!G796</f>
        <v>835427.61</v>
      </c>
      <c r="M793" s="148">
        <v>0</v>
      </c>
      <c r="N793" s="148">
        <v>0</v>
      </c>
      <c r="O793" s="148">
        <v>0</v>
      </c>
      <c r="P793" s="148">
        <f t="shared" si="157"/>
        <v>835427.61</v>
      </c>
      <c r="Q793" s="148">
        <v>0</v>
      </c>
      <c r="R793" s="148">
        <v>0</v>
      </c>
      <c r="S793" s="146" t="s">
        <v>644</v>
      </c>
      <c r="T793" s="149"/>
      <c r="U793" s="160"/>
    </row>
    <row r="794" spans="1:22" s="4" customFormat="1" ht="9" customHeight="1">
      <c r="A794" s="152">
        <v>147</v>
      </c>
      <c r="B794" s="162" t="s">
        <v>631</v>
      </c>
      <c r="C794" s="163" t="s">
        <v>145</v>
      </c>
      <c r="D794" s="164" t="s">
        <v>143</v>
      </c>
      <c r="E794" s="165">
        <v>1937</v>
      </c>
      <c r="F794" s="157" t="s">
        <v>23</v>
      </c>
      <c r="G794" s="167">
        <v>3</v>
      </c>
      <c r="H794" s="167">
        <v>4</v>
      </c>
      <c r="I794" s="168">
        <v>2625.5</v>
      </c>
      <c r="J794" s="168">
        <v>1656.6</v>
      </c>
      <c r="K794" s="167">
        <v>93</v>
      </c>
      <c r="L794" s="159">
        <f>'Приложение 2'!G797</f>
        <v>4939050.28</v>
      </c>
      <c r="M794" s="148">
        <v>0</v>
      </c>
      <c r="N794" s="148">
        <v>0</v>
      </c>
      <c r="O794" s="148">
        <v>0</v>
      </c>
      <c r="P794" s="148">
        <f t="shared" si="157"/>
        <v>4939050.28</v>
      </c>
      <c r="Q794" s="148">
        <v>0</v>
      </c>
      <c r="R794" s="148">
        <v>0</v>
      </c>
      <c r="S794" s="146" t="s">
        <v>644</v>
      </c>
      <c r="T794" s="151"/>
      <c r="U794" s="151"/>
    </row>
    <row r="795" spans="1:22" s="4" customFormat="1" ht="9" customHeight="1">
      <c r="A795" s="152">
        <v>148</v>
      </c>
      <c r="B795" s="162" t="s">
        <v>333</v>
      </c>
      <c r="C795" s="163" t="s">
        <v>145</v>
      </c>
      <c r="D795" s="164" t="s">
        <v>143</v>
      </c>
      <c r="E795" s="165">
        <v>1986</v>
      </c>
      <c r="F795" s="166" t="s">
        <v>24</v>
      </c>
      <c r="G795" s="167">
        <v>5</v>
      </c>
      <c r="H795" s="167">
        <v>9</v>
      </c>
      <c r="I795" s="168">
        <v>7758.9</v>
      </c>
      <c r="J795" s="168">
        <v>6631.52</v>
      </c>
      <c r="K795" s="167">
        <v>344</v>
      </c>
      <c r="L795" s="159">
        <f>'Приложение 2'!G798</f>
        <v>7342298.8899999997</v>
      </c>
      <c r="M795" s="148">
        <v>0</v>
      </c>
      <c r="N795" s="148">
        <v>0</v>
      </c>
      <c r="O795" s="148">
        <v>0</v>
      </c>
      <c r="P795" s="148">
        <f t="shared" si="157"/>
        <v>7342298.8899999997</v>
      </c>
      <c r="Q795" s="148">
        <v>0</v>
      </c>
      <c r="R795" s="148">
        <v>0</v>
      </c>
      <c r="S795" s="146" t="s">
        <v>644</v>
      </c>
      <c r="T795" s="149"/>
      <c r="U795" s="160"/>
    </row>
    <row r="796" spans="1:22" s="4" customFormat="1" ht="9" customHeight="1">
      <c r="A796" s="152">
        <v>149</v>
      </c>
      <c r="B796" s="162" t="s">
        <v>369</v>
      </c>
      <c r="C796" s="163" t="s">
        <v>145</v>
      </c>
      <c r="D796" s="164" t="s">
        <v>143</v>
      </c>
      <c r="E796" s="165">
        <v>1980</v>
      </c>
      <c r="F796" s="166" t="s">
        <v>24</v>
      </c>
      <c r="G796" s="167">
        <v>5</v>
      </c>
      <c r="H796" s="167">
        <v>2</v>
      </c>
      <c r="I796" s="168">
        <v>1974.4</v>
      </c>
      <c r="J796" s="168">
        <v>1784.4</v>
      </c>
      <c r="K796" s="167">
        <v>78</v>
      </c>
      <c r="L796" s="159">
        <f>'Приложение 2'!G799</f>
        <v>1794874.62</v>
      </c>
      <c r="M796" s="148">
        <v>0</v>
      </c>
      <c r="N796" s="148">
        <v>0</v>
      </c>
      <c r="O796" s="148">
        <v>0</v>
      </c>
      <c r="P796" s="148">
        <f t="shared" si="157"/>
        <v>1794874.62</v>
      </c>
      <c r="Q796" s="148">
        <v>0</v>
      </c>
      <c r="R796" s="148">
        <v>0</v>
      </c>
      <c r="S796" s="146" t="s">
        <v>644</v>
      </c>
      <c r="T796" s="149"/>
      <c r="U796" s="160"/>
    </row>
    <row r="797" spans="1:22" s="4" customFormat="1" ht="9" customHeight="1">
      <c r="A797" s="152">
        <v>150</v>
      </c>
      <c r="B797" s="162" t="s">
        <v>372</v>
      </c>
      <c r="C797" s="163" t="s">
        <v>145</v>
      </c>
      <c r="D797" s="164" t="s">
        <v>143</v>
      </c>
      <c r="E797" s="165">
        <v>1963</v>
      </c>
      <c r="F797" s="166" t="s">
        <v>23</v>
      </c>
      <c r="G797" s="167">
        <v>3</v>
      </c>
      <c r="H797" s="167">
        <v>1</v>
      </c>
      <c r="I797" s="168">
        <v>548.4</v>
      </c>
      <c r="J797" s="168">
        <v>492.3</v>
      </c>
      <c r="K797" s="167">
        <v>8</v>
      </c>
      <c r="L797" s="159">
        <f>'Приложение 2'!G800</f>
        <v>1155002.76</v>
      </c>
      <c r="M797" s="148">
        <v>0</v>
      </c>
      <c r="N797" s="148">
        <v>0</v>
      </c>
      <c r="O797" s="148">
        <v>0</v>
      </c>
      <c r="P797" s="148">
        <f t="shared" si="157"/>
        <v>1155002.76</v>
      </c>
      <c r="Q797" s="148">
        <v>0</v>
      </c>
      <c r="R797" s="148">
        <v>0</v>
      </c>
      <c r="S797" s="146" t="s">
        <v>644</v>
      </c>
      <c r="T797" s="149"/>
      <c r="U797" s="160"/>
    </row>
    <row r="798" spans="1:22" s="4" customFormat="1" ht="9" customHeight="1">
      <c r="A798" s="152">
        <v>151</v>
      </c>
      <c r="B798" s="162" t="s">
        <v>387</v>
      </c>
      <c r="C798" s="163" t="s">
        <v>145</v>
      </c>
      <c r="D798" s="164" t="s">
        <v>143</v>
      </c>
      <c r="E798" s="165">
        <v>1972</v>
      </c>
      <c r="F798" s="166" t="s">
        <v>24</v>
      </c>
      <c r="G798" s="167">
        <v>5</v>
      </c>
      <c r="H798" s="167">
        <v>4</v>
      </c>
      <c r="I798" s="168">
        <v>3576.7</v>
      </c>
      <c r="J798" s="168">
        <v>3264.7</v>
      </c>
      <c r="K798" s="167">
        <v>177</v>
      </c>
      <c r="L798" s="159">
        <f>'Приложение 2'!G801</f>
        <v>3724059.58</v>
      </c>
      <c r="M798" s="148">
        <v>0</v>
      </c>
      <c r="N798" s="148">
        <v>0</v>
      </c>
      <c r="O798" s="148">
        <v>0</v>
      </c>
      <c r="P798" s="148">
        <f t="shared" si="157"/>
        <v>3724059.58</v>
      </c>
      <c r="Q798" s="148">
        <v>0</v>
      </c>
      <c r="R798" s="148">
        <v>0</v>
      </c>
      <c r="S798" s="146" t="s">
        <v>644</v>
      </c>
      <c r="T798" s="149"/>
      <c r="U798" s="160"/>
    </row>
    <row r="799" spans="1:22" s="4" customFormat="1" ht="9" customHeight="1">
      <c r="A799" s="152">
        <v>152</v>
      </c>
      <c r="B799" s="162" t="s">
        <v>395</v>
      </c>
      <c r="C799" s="163" t="s">
        <v>145</v>
      </c>
      <c r="D799" s="164" t="s">
        <v>143</v>
      </c>
      <c r="E799" s="165">
        <v>1970</v>
      </c>
      <c r="F799" s="166" t="s">
        <v>24</v>
      </c>
      <c r="G799" s="167">
        <v>5</v>
      </c>
      <c r="H799" s="167">
        <v>6</v>
      </c>
      <c r="I799" s="168">
        <v>4886.8999999999996</v>
      </c>
      <c r="J799" s="168">
        <v>4508.8999999999996</v>
      </c>
      <c r="K799" s="167">
        <v>204</v>
      </c>
      <c r="L799" s="159">
        <f>'Приложение 2'!G802</f>
        <v>5168913.3</v>
      </c>
      <c r="M799" s="148">
        <v>0</v>
      </c>
      <c r="N799" s="148">
        <v>0</v>
      </c>
      <c r="O799" s="148">
        <v>0</v>
      </c>
      <c r="P799" s="148">
        <f t="shared" si="157"/>
        <v>5168913.3</v>
      </c>
      <c r="Q799" s="148">
        <v>0</v>
      </c>
      <c r="R799" s="148">
        <v>0</v>
      </c>
      <c r="S799" s="146" t="s">
        <v>644</v>
      </c>
      <c r="T799" s="149"/>
      <c r="U799" s="160"/>
    </row>
    <row r="800" spans="1:22" s="4" customFormat="1" ht="9" customHeight="1">
      <c r="A800" s="152">
        <v>153</v>
      </c>
      <c r="B800" s="162" t="s">
        <v>390</v>
      </c>
      <c r="C800" s="163" t="s">
        <v>145</v>
      </c>
      <c r="D800" s="164" t="s">
        <v>143</v>
      </c>
      <c r="E800" s="165">
        <v>1969</v>
      </c>
      <c r="F800" s="166" t="s">
        <v>24</v>
      </c>
      <c r="G800" s="167">
        <v>5</v>
      </c>
      <c r="H800" s="167">
        <v>4</v>
      </c>
      <c r="I800" s="168">
        <v>3828.5</v>
      </c>
      <c r="J800" s="168">
        <v>3527.1</v>
      </c>
      <c r="K800" s="167">
        <v>170</v>
      </c>
      <c r="L800" s="159">
        <f>'Приложение 2'!G803</f>
        <v>3943840.14</v>
      </c>
      <c r="M800" s="148">
        <v>0</v>
      </c>
      <c r="N800" s="148">
        <v>0</v>
      </c>
      <c r="O800" s="148">
        <v>0</v>
      </c>
      <c r="P800" s="148">
        <f t="shared" si="157"/>
        <v>3943840.14</v>
      </c>
      <c r="Q800" s="148">
        <v>0</v>
      </c>
      <c r="R800" s="148">
        <v>0</v>
      </c>
      <c r="S800" s="146" t="s">
        <v>644</v>
      </c>
      <c r="T800" s="149"/>
      <c r="U800" s="160"/>
    </row>
    <row r="801" spans="1:22" s="4" customFormat="1" ht="9" customHeight="1">
      <c r="A801" s="152">
        <v>154</v>
      </c>
      <c r="B801" s="162" t="s">
        <v>122</v>
      </c>
      <c r="C801" s="163" t="s">
        <v>145</v>
      </c>
      <c r="D801" s="164" t="s">
        <v>143</v>
      </c>
      <c r="E801" s="165">
        <v>1982</v>
      </c>
      <c r="F801" s="166" t="s">
        <v>24</v>
      </c>
      <c r="G801" s="167">
        <v>5</v>
      </c>
      <c r="H801" s="167">
        <v>8</v>
      </c>
      <c r="I801" s="168">
        <v>6305.5</v>
      </c>
      <c r="J801" s="168">
        <v>5793.5</v>
      </c>
      <c r="K801" s="167">
        <v>113</v>
      </c>
      <c r="L801" s="159">
        <f>'Приложение 2'!G804</f>
        <v>6483526.6799999997</v>
      </c>
      <c r="M801" s="148">
        <v>0</v>
      </c>
      <c r="N801" s="148">
        <v>0</v>
      </c>
      <c r="O801" s="148">
        <v>0</v>
      </c>
      <c r="P801" s="148">
        <f t="shared" si="157"/>
        <v>6483526.6799999997</v>
      </c>
      <c r="Q801" s="148">
        <v>0</v>
      </c>
      <c r="R801" s="148">
        <v>0</v>
      </c>
      <c r="S801" s="146" t="s">
        <v>644</v>
      </c>
      <c r="T801" s="149"/>
      <c r="U801" s="160"/>
    </row>
    <row r="802" spans="1:22" s="4" customFormat="1" ht="9" customHeight="1">
      <c r="A802" s="152">
        <v>155</v>
      </c>
      <c r="B802" s="162" t="s">
        <v>526</v>
      </c>
      <c r="C802" s="163" t="s">
        <v>145</v>
      </c>
      <c r="D802" s="164" t="s">
        <v>143</v>
      </c>
      <c r="E802" s="165">
        <v>1991</v>
      </c>
      <c r="F802" s="166" t="s">
        <v>23</v>
      </c>
      <c r="G802" s="167">
        <v>10</v>
      </c>
      <c r="H802" s="167">
        <v>8</v>
      </c>
      <c r="I802" s="168">
        <v>19553.900000000001</v>
      </c>
      <c r="J802" s="168">
        <v>16857.3</v>
      </c>
      <c r="K802" s="167">
        <v>139</v>
      </c>
      <c r="L802" s="159">
        <f>'Приложение 2'!G805</f>
        <v>18263437.149999999</v>
      </c>
      <c r="M802" s="148">
        <v>0</v>
      </c>
      <c r="N802" s="148">
        <v>0</v>
      </c>
      <c r="O802" s="148">
        <v>0</v>
      </c>
      <c r="P802" s="148">
        <f t="shared" si="157"/>
        <v>18263437.149999999</v>
      </c>
      <c r="Q802" s="148">
        <v>0</v>
      </c>
      <c r="R802" s="148">
        <v>0</v>
      </c>
      <c r="S802" s="146" t="s">
        <v>644</v>
      </c>
      <c r="T802" s="149"/>
      <c r="U802" s="160"/>
    </row>
    <row r="803" spans="1:22" s="4" customFormat="1" ht="9" customHeight="1">
      <c r="A803" s="152">
        <v>156</v>
      </c>
      <c r="B803" s="162" t="s">
        <v>179</v>
      </c>
      <c r="C803" s="163" t="s">
        <v>145</v>
      </c>
      <c r="D803" s="164" t="s">
        <v>143</v>
      </c>
      <c r="E803" s="165">
        <v>1985</v>
      </c>
      <c r="F803" s="166" t="s">
        <v>24</v>
      </c>
      <c r="G803" s="167">
        <v>9</v>
      </c>
      <c r="H803" s="167">
        <v>2</v>
      </c>
      <c r="I803" s="168">
        <v>4236.5</v>
      </c>
      <c r="J803" s="168">
        <v>3815.3</v>
      </c>
      <c r="K803" s="167">
        <v>28</v>
      </c>
      <c r="L803" s="159">
        <f>'Приложение 2'!G806</f>
        <v>4565859.29</v>
      </c>
      <c r="M803" s="148">
        <v>0</v>
      </c>
      <c r="N803" s="148">
        <v>0</v>
      </c>
      <c r="O803" s="148">
        <v>0</v>
      </c>
      <c r="P803" s="148">
        <f>L803</f>
        <v>4565859.29</v>
      </c>
      <c r="Q803" s="148">
        <v>0</v>
      </c>
      <c r="R803" s="148">
        <v>0</v>
      </c>
      <c r="S803" s="146" t="s">
        <v>644</v>
      </c>
      <c r="T803" s="149"/>
      <c r="U803" s="160"/>
    </row>
    <row r="804" spans="1:22" s="4" customFormat="1" ht="9" customHeight="1">
      <c r="A804" s="152">
        <v>157</v>
      </c>
      <c r="B804" s="162" t="s">
        <v>535</v>
      </c>
      <c r="C804" s="163" t="s">
        <v>145</v>
      </c>
      <c r="D804" s="164" t="s">
        <v>143</v>
      </c>
      <c r="E804" s="165">
        <v>1986</v>
      </c>
      <c r="F804" s="166" t="s">
        <v>23</v>
      </c>
      <c r="G804" s="167">
        <v>5</v>
      </c>
      <c r="H804" s="167">
        <v>9</v>
      </c>
      <c r="I804" s="168">
        <v>7396.4</v>
      </c>
      <c r="J804" s="168">
        <v>6714.4</v>
      </c>
      <c r="K804" s="167">
        <v>146</v>
      </c>
      <c r="L804" s="159">
        <f>'Приложение 2'!G807</f>
        <v>8949953.0299999993</v>
      </c>
      <c r="M804" s="148">
        <v>0</v>
      </c>
      <c r="N804" s="148">
        <v>0</v>
      </c>
      <c r="O804" s="148">
        <v>0</v>
      </c>
      <c r="P804" s="148">
        <f>L804</f>
        <v>8949953.0299999993</v>
      </c>
      <c r="Q804" s="148">
        <v>0</v>
      </c>
      <c r="R804" s="148">
        <v>0</v>
      </c>
      <c r="S804" s="146" t="s">
        <v>644</v>
      </c>
      <c r="T804" s="151"/>
      <c r="U804" s="151"/>
      <c r="V804" s="14"/>
    </row>
    <row r="805" spans="1:22" s="4" customFormat="1" ht="9" customHeight="1">
      <c r="A805" s="152">
        <v>158</v>
      </c>
      <c r="B805" s="162" t="s">
        <v>121</v>
      </c>
      <c r="C805" s="163" t="s">
        <v>145</v>
      </c>
      <c r="D805" s="164" t="s">
        <v>143</v>
      </c>
      <c r="E805" s="165">
        <v>1983</v>
      </c>
      <c r="F805" s="166" t="s">
        <v>24</v>
      </c>
      <c r="G805" s="167">
        <v>5</v>
      </c>
      <c r="H805" s="167">
        <v>6</v>
      </c>
      <c r="I805" s="168">
        <v>4713.8</v>
      </c>
      <c r="J805" s="168">
        <v>4341.8</v>
      </c>
      <c r="K805" s="167">
        <v>55</v>
      </c>
      <c r="L805" s="159">
        <f>'Приложение 2'!G808</f>
        <v>6194555.9400000004</v>
      </c>
      <c r="M805" s="148">
        <v>0</v>
      </c>
      <c r="N805" s="148">
        <v>0</v>
      </c>
      <c r="O805" s="148">
        <v>0</v>
      </c>
      <c r="P805" s="148">
        <f>L805</f>
        <v>6194555.9400000004</v>
      </c>
      <c r="Q805" s="148">
        <v>0</v>
      </c>
      <c r="R805" s="148">
        <v>0</v>
      </c>
      <c r="S805" s="146" t="s">
        <v>644</v>
      </c>
      <c r="T805" s="149"/>
      <c r="U805" s="160"/>
      <c r="V805" s="14"/>
    </row>
    <row r="806" spans="1:22" s="4" customFormat="1" ht="9" customHeight="1">
      <c r="A806" s="152">
        <v>159</v>
      </c>
      <c r="B806" s="162" t="s">
        <v>1013</v>
      </c>
      <c r="C806" s="163" t="s">
        <v>145</v>
      </c>
      <c r="D806" s="164" t="s">
        <v>143</v>
      </c>
      <c r="E806" s="165">
        <v>1982</v>
      </c>
      <c r="F806" s="166" t="s">
        <v>24</v>
      </c>
      <c r="G806" s="167">
        <v>9</v>
      </c>
      <c r="H806" s="167">
        <v>5</v>
      </c>
      <c r="I806" s="168">
        <v>10728.8</v>
      </c>
      <c r="J806" s="168">
        <v>9599</v>
      </c>
      <c r="K806" s="167">
        <v>435</v>
      </c>
      <c r="L806" s="159">
        <f>'Приложение 2'!G809</f>
        <v>6573066.9100000001</v>
      </c>
      <c r="M806" s="148">
        <v>0</v>
      </c>
      <c r="N806" s="148">
        <v>0</v>
      </c>
      <c r="O806" s="148">
        <v>0</v>
      </c>
      <c r="P806" s="148">
        <f>L806</f>
        <v>6573066.9100000001</v>
      </c>
      <c r="Q806" s="148">
        <v>0</v>
      </c>
      <c r="R806" s="148">
        <v>0</v>
      </c>
      <c r="S806" s="146" t="s">
        <v>644</v>
      </c>
      <c r="T806" s="149"/>
      <c r="U806" s="160"/>
      <c r="V806" s="14"/>
    </row>
    <row r="807" spans="1:22" s="4" customFormat="1" ht="24.75" customHeight="1">
      <c r="A807" s="173" t="s">
        <v>34</v>
      </c>
      <c r="B807" s="173"/>
      <c r="C807" s="146"/>
      <c r="D807" s="53"/>
      <c r="E807" s="152" t="s">
        <v>66</v>
      </c>
      <c r="F807" s="152" t="s">
        <v>66</v>
      </c>
      <c r="G807" s="152" t="s">
        <v>66</v>
      </c>
      <c r="H807" s="152" t="s">
        <v>66</v>
      </c>
      <c r="I807" s="148">
        <f>SUM(I648:I806)</f>
        <v>364505.60000000015</v>
      </c>
      <c r="J807" s="148">
        <f t="shared" ref="J807:R807" si="158">SUM(J648:J806)</f>
        <v>298764.81</v>
      </c>
      <c r="K807" s="148">
        <f t="shared" si="158"/>
        <v>12765</v>
      </c>
      <c r="L807" s="148">
        <f t="shared" si="158"/>
        <v>548328982.23999989</v>
      </c>
      <c r="M807" s="148">
        <f t="shared" si="158"/>
        <v>0</v>
      </c>
      <c r="N807" s="148">
        <f t="shared" si="158"/>
        <v>0</v>
      </c>
      <c r="O807" s="148">
        <f t="shared" si="158"/>
        <v>0</v>
      </c>
      <c r="P807" s="148">
        <f t="shared" si="158"/>
        <v>548328982.23999989</v>
      </c>
      <c r="Q807" s="148">
        <f t="shared" si="158"/>
        <v>0</v>
      </c>
      <c r="R807" s="148">
        <f t="shared" si="158"/>
        <v>0</v>
      </c>
      <c r="S807" s="146"/>
      <c r="T807" s="151"/>
      <c r="U807" s="151"/>
    </row>
    <row r="808" spans="1:22" s="4" customFormat="1" ht="9" customHeight="1">
      <c r="A808" s="150" t="s">
        <v>37</v>
      </c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49"/>
      <c r="U808" s="160"/>
    </row>
    <row r="809" spans="1:22" s="4" customFormat="1" ht="9" customHeight="1">
      <c r="A809" s="152">
        <v>160</v>
      </c>
      <c r="B809" s="179" t="s">
        <v>648</v>
      </c>
      <c r="C809" s="163" t="s">
        <v>145</v>
      </c>
      <c r="D809" s="164" t="s">
        <v>144</v>
      </c>
      <c r="E809" s="180">
        <v>1980</v>
      </c>
      <c r="F809" s="181" t="s">
        <v>23</v>
      </c>
      <c r="G809" s="182">
        <v>2</v>
      </c>
      <c r="H809" s="182">
        <v>2</v>
      </c>
      <c r="I809" s="183">
        <v>524</v>
      </c>
      <c r="J809" s="183">
        <v>471.2</v>
      </c>
      <c r="K809" s="182">
        <v>38</v>
      </c>
      <c r="L809" s="159">
        <f>'Приложение 2'!G812</f>
        <v>2217120.69</v>
      </c>
      <c r="M809" s="148">
        <v>0</v>
      </c>
      <c r="N809" s="148">
        <v>0</v>
      </c>
      <c r="O809" s="148">
        <v>0</v>
      </c>
      <c r="P809" s="148">
        <f t="shared" ref="P809:P811" si="159">L809</f>
        <v>2217120.69</v>
      </c>
      <c r="Q809" s="148">
        <v>0</v>
      </c>
      <c r="R809" s="148">
        <v>0</v>
      </c>
      <c r="S809" s="146" t="s">
        <v>644</v>
      </c>
      <c r="T809" s="149"/>
      <c r="U809" s="160"/>
    </row>
    <row r="810" spans="1:22" s="4" customFormat="1" ht="9" customHeight="1">
      <c r="A810" s="152">
        <v>161</v>
      </c>
      <c r="B810" s="179" t="s">
        <v>649</v>
      </c>
      <c r="C810" s="163" t="s">
        <v>145</v>
      </c>
      <c r="D810" s="164" t="s">
        <v>144</v>
      </c>
      <c r="E810" s="180">
        <v>1985</v>
      </c>
      <c r="F810" s="181" t="s">
        <v>23</v>
      </c>
      <c r="G810" s="182">
        <v>2</v>
      </c>
      <c r="H810" s="182">
        <v>2</v>
      </c>
      <c r="I810" s="183">
        <v>620.20000000000005</v>
      </c>
      <c r="J810" s="183">
        <v>567</v>
      </c>
      <c r="K810" s="182">
        <v>26</v>
      </c>
      <c r="L810" s="159">
        <f>'Приложение 2'!G813</f>
        <v>2310005.5299999998</v>
      </c>
      <c r="M810" s="148">
        <v>0</v>
      </c>
      <c r="N810" s="148">
        <v>0</v>
      </c>
      <c r="O810" s="148">
        <v>0</v>
      </c>
      <c r="P810" s="148">
        <f t="shared" si="159"/>
        <v>2310005.5299999998</v>
      </c>
      <c r="Q810" s="148">
        <v>0</v>
      </c>
      <c r="R810" s="148">
        <v>0</v>
      </c>
      <c r="S810" s="146" t="s">
        <v>644</v>
      </c>
      <c r="T810" s="149"/>
      <c r="U810" s="160"/>
    </row>
    <row r="811" spans="1:22" s="4" customFormat="1" ht="9" customHeight="1">
      <c r="A811" s="152">
        <v>162</v>
      </c>
      <c r="B811" s="179" t="s">
        <v>650</v>
      </c>
      <c r="C811" s="163" t="s">
        <v>145</v>
      </c>
      <c r="D811" s="164" t="s">
        <v>144</v>
      </c>
      <c r="E811" s="180">
        <v>1986</v>
      </c>
      <c r="F811" s="181" t="s">
        <v>23</v>
      </c>
      <c r="G811" s="182">
        <v>2</v>
      </c>
      <c r="H811" s="182">
        <v>2</v>
      </c>
      <c r="I811" s="183">
        <v>659.6</v>
      </c>
      <c r="J811" s="183">
        <v>602</v>
      </c>
      <c r="K811" s="182">
        <v>28</v>
      </c>
      <c r="L811" s="159">
        <f>'Приложение 2'!G814</f>
        <v>2310005.5299999998</v>
      </c>
      <c r="M811" s="148">
        <v>0</v>
      </c>
      <c r="N811" s="148">
        <v>0</v>
      </c>
      <c r="O811" s="148">
        <v>0</v>
      </c>
      <c r="P811" s="148">
        <f t="shared" si="159"/>
        <v>2310005.5299999998</v>
      </c>
      <c r="Q811" s="148">
        <v>0</v>
      </c>
      <c r="R811" s="148">
        <v>0</v>
      </c>
      <c r="S811" s="146" t="s">
        <v>644</v>
      </c>
      <c r="T811" s="149"/>
      <c r="U811" s="160"/>
      <c r="V811" s="14"/>
    </row>
    <row r="812" spans="1:22" s="4" customFormat="1" ht="9" customHeight="1">
      <c r="A812" s="152">
        <v>163</v>
      </c>
      <c r="B812" s="179" t="s">
        <v>262</v>
      </c>
      <c r="C812" s="163" t="s">
        <v>145</v>
      </c>
      <c r="D812" s="164" t="s">
        <v>144</v>
      </c>
      <c r="E812" s="180">
        <v>1961</v>
      </c>
      <c r="F812" s="181" t="s">
        <v>23</v>
      </c>
      <c r="G812" s="182">
        <v>2</v>
      </c>
      <c r="H812" s="182">
        <v>1</v>
      </c>
      <c r="I812" s="183">
        <v>406.4</v>
      </c>
      <c r="J812" s="183">
        <v>378</v>
      </c>
      <c r="K812" s="182">
        <v>80</v>
      </c>
      <c r="L812" s="159">
        <f>'Приложение 2'!G815</f>
        <v>1453849.63</v>
      </c>
      <c r="M812" s="148">
        <v>0</v>
      </c>
      <c r="N812" s="148">
        <v>0</v>
      </c>
      <c r="O812" s="148">
        <v>0</v>
      </c>
      <c r="P812" s="148">
        <f>L812</f>
        <v>1453849.63</v>
      </c>
      <c r="Q812" s="148">
        <v>0</v>
      </c>
      <c r="R812" s="258">
        <v>0</v>
      </c>
      <c r="S812" s="146" t="s">
        <v>644</v>
      </c>
      <c r="T812" s="149"/>
      <c r="U812" s="160"/>
    </row>
    <row r="813" spans="1:22" s="4" customFormat="1" ht="9" customHeight="1">
      <c r="A813" s="152">
        <v>164</v>
      </c>
      <c r="B813" s="179" t="s">
        <v>265</v>
      </c>
      <c r="C813" s="163" t="s">
        <v>145</v>
      </c>
      <c r="D813" s="164" t="s">
        <v>144</v>
      </c>
      <c r="E813" s="180">
        <v>1930</v>
      </c>
      <c r="F813" s="181" t="s">
        <v>23</v>
      </c>
      <c r="G813" s="182">
        <v>3</v>
      </c>
      <c r="H813" s="182">
        <v>2</v>
      </c>
      <c r="I813" s="183">
        <v>917.1</v>
      </c>
      <c r="J813" s="183">
        <v>756.6</v>
      </c>
      <c r="K813" s="182">
        <v>35</v>
      </c>
      <c r="L813" s="159">
        <f>'Приложение 2'!G816</f>
        <v>2242563.06</v>
      </c>
      <c r="M813" s="148">
        <v>0</v>
      </c>
      <c r="N813" s="148">
        <v>0</v>
      </c>
      <c r="O813" s="148">
        <v>0</v>
      </c>
      <c r="P813" s="148">
        <f>L813</f>
        <v>2242563.06</v>
      </c>
      <c r="Q813" s="148">
        <v>0</v>
      </c>
      <c r="R813" s="258">
        <v>0</v>
      </c>
      <c r="S813" s="146" t="s">
        <v>644</v>
      </c>
      <c r="T813" s="149"/>
      <c r="U813" s="160"/>
    </row>
    <row r="814" spans="1:22" s="4" customFormat="1" ht="9" customHeight="1">
      <c r="A814" s="152">
        <v>165</v>
      </c>
      <c r="B814" s="179" t="s">
        <v>653</v>
      </c>
      <c r="C814" s="163" t="s">
        <v>146</v>
      </c>
      <c r="D814" s="164" t="s">
        <v>144</v>
      </c>
      <c r="E814" s="180">
        <v>1917</v>
      </c>
      <c r="F814" s="181" t="s">
        <v>23</v>
      </c>
      <c r="G814" s="182">
        <v>2</v>
      </c>
      <c r="H814" s="182">
        <v>1</v>
      </c>
      <c r="I814" s="183">
        <v>459.6</v>
      </c>
      <c r="J814" s="183">
        <v>421.6</v>
      </c>
      <c r="K814" s="182">
        <v>7</v>
      </c>
      <c r="L814" s="159">
        <f>'Приложение 2'!G817</f>
        <v>1392061.03</v>
      </c>
      <c r="M814" s="148">
        <v>0</v>
      </c>
      <c r="N814" s="148">
        <v>0</v>
      </c>
      <c r="O814" s="148">
        <v>0</v>
      </c>
      <c r="P814" s="148">
        <f t="shared" ref="P814:P823" si="160">L814</f>
        <v>1392061.03</v>
      </c>
      <c r="Q814" s="148">
        <v>0</v>
      </c>
      <c r="R814" s="148">
        <v>0</v>
      </c>
      <c r="S814" s="146" t="s">
        <v>644</v>
      </c>
      <c r="T814" s="149"/>
      <c r="U814" s="160"/>
    </row>
    <row r="815" spans="1:22" s="4" customFormat="1" ht="9" customHeight="1">
      <c r="A815" s="152">
        <v>166</v>
      </c>
      <c r="B815" s="179" t="s">
        <v>654</v>
      </c>
      <c r="C815" s="163" t="s">
        <v>145</v>
      </c>
      <c r="D815" s="164" t="s">
        <v>144</v>
      </c>
      <c r="E815" s="180">
        <v>1937</v>
      </c>
      <c r="F815" s="181" t="s">
        <v>23</v>
      </c>
      <c r="G815" s="182">
        <v>2</v>
      </c>
      <c r="H815" s="182">
        <v>1</v>
      </c>
      <c r="I815" s="183">
        <v>345.2</v>
      </c>
      <c r="J815" s="183">
        <v>311.2</v>
      </c>
      <c r="K815" s="182">
        <v>10</v>
      </c>
      <c r="L815" s="159">
        <f>'Приложение 2'!G818</f>
        <v>1432849.58</v>
      </c>
      <c r="M815" s="148">
        <v>0</v>
      </c>
      <c r="N815" s="148">
        <v>0</v>
      </c>
      <c r="O815" s="148">
        <v>0</v>
      </c>
      <c r="P815" s="148">
        <f t="shared" si="160"/>
        <v>1432849.58</v>
      </c>
      <c r="Q815" s="148">
        <v>0</v>
      </c>
      <c r="R815" s="148">
        <v>0</v>
      </c>
      <c r="S815" s="146" t="s">
        <v>644</v>
      </c>
      <c r="T815" s="149"/>
      <c r="U815" s="160"/>
    </row>
    <row r="816" spans="1:22" s="4" customFormat="1" ht="9" customHeight="1">
      <c r="A816" s="152">
        <v>167</v>
      </c>
      <c r="B816" s="179" t="s">
        <v>655</v>
      </c>
      <c r="C816" s="163" t="s">
        <v>145</v>
      </c>
      <c r="D816" s="164" t="s">
        <v>144</v>
      </c>
      <c r="E816" s="180">
        <v>1960</v>
      </c>
      <c r="F816" s="181" t="s">
        <v>23</v>
      </c>
      <c r="G816" s="182">
        <v>2</v>
      </c>
      <c r="H816" s="182">
        <v>1</v>
      </c>
      <c r="I816" s="183">
        <v>296.7</v>
      </c>
      <c r="J816" s="183">
        <v>274.5</v>
      </c>
      <c r="K816" s="182">
        <v>13</v>
      </c>
      <c r="L816" s="159">
        <f>'Приложение 2'!G819</f>
        <v>1453849.63</v>
      </c>
      <c r="M816" s="148">
        <v>0</v>
      </c>
      <c r="N816" s="148">
        <v>0</v>
      </c>
      <c r="O816" s="148">
        <v>0</v>
      </c>
      <c r="P816" s="148">
        <f t="shared" si="160"/>
        <v>1453849.63</v>
      </c>
      <c r="Q816" s="148">
        <v>0</v>
      </c>
      <c r="R816" s="148">
        <v>0</v>
      </c>
      <c r="S816" s="146" t="s">
        <v>644</v>
      </c>
      <c r="T816" s="149"/>
      <c r="U816" s="160"/>
    </row>
    <row r="817" spans="1:22" s="4" customFormat="1" ht="9" customHeight="1">
      <c r="A817" s="152">
        <v>168</v>
      </c>
      <c r="B817" s="179" t="s">
        <v>656</v>
      </c>
      <c r="C817" s="163" t="s">
        <v>145</v>
      </c>
      <c r="D817" s="164" t="s">
        <v>143</v>
      </c>
      <c r="E817" s="180">
        <v>1964</v>
      </c>
      <c r="F817" s="181" t="s">
        <v>23</v>
      </c>
      <c r="G817" s="182">
        <v>4</v>
      </c>
      <c r="H817" s="182">
        <v>4</v>
      </c>
      <c r="I817" s="183">
        <v>2737.3</v>
      </c>
      <c r="J817" s="183">
        <v>2544.3000000000002</v>
      </c>
      <c r="K817" s="182">
        <v>116</v>
      </c>
      <c r="L817" s="159">
        <f>'Приложение 2'!G820</f>
        <v>5250012.57</v>
      </c>
      <c r="M817" s="148">
        <v>0</v>
      </c>
      <c r="N817" s="148">
        <v>0</v>
      </c>
      <c r="O817" s="148">
        <v>0</v>
      </c>
      <c r="P817" s="148">
        <f t="shared" si="160"/>
        <v>5250012.57</v>
      </c>
      <c r="Q817" s="148">
        <v>0</v>
      </c>
      <c r="R817" s="148">
        <v>0</v>
      </c>
      <c r="S817" s="146" t="s">
        <v>644</v>
      </c>
      <c r="T817" s="149"/>
      <c r="U817" s="160"/>
    </row>
    <row r="818" spans="1:22" s="4" customFormat="1" ht="9" customHeight="1">
      <c r="A818" s="152">
        <v>169</v>
      </c>
      <c r="B818" s="179" t="s">
        <v>661</v>
      </c>
      <c r="C818" s="163" t="s">
        <v>145</v>
      </c>
      <c r="D818" s="164" t="s">
        <v>144</v>
      </c>
      <c r="E818" s="180">
        <v>1961</v>
      </c>
      <c r="F818" s="181" t="s">
        <v>23</v>
      </c>
      <c r="G818" s="182">
        <v>2</v>
      </c>
      <c r="H818" s="182">
        <v>1</v>
      </c>
      <c r="I818" s="183">
        <v>688.8</v>
      </c>
      <c r="J818" s="183">
        <v>639.6</v>
      </c>
      <c r="K818" s="182">
        <v>29</v>
      </c>
      <c r="L818" s="159">
        <f>'Приложение 2'!G821</f>
        <v>2369774.9</v>
      </c>
      <c r="M818" s="148">
        <v>0</v>
      </c>
      <c r="N818" s="148">
        <v>0</v>
      </c>
      <c r="O818" s="148">
        <v>0</v>
      </c>
      <c r="P818" s="148">
        <f t="shared" si="160"/>
        <v>2369774.9</v>
      </c>
      <c r="Q818" s="148">
        <v>0</v>
      </c>
      <c r="R818" s="148">
        <v>0</v>
      </c>
      <c r="S818" s="146" t="s">
        <v>644</v>
      </c>
      <c r="T818" s="149"/>
      <c r="U818" s="160"/>
      <c r="V818" s="14"/>
    </row>
    <row r="819" spans="1:22" s="4" customFormat="1" ht="9" customHeight="1">
      <c r="A819" s="152">
        <v>170</v>
      </c>
      <c r="B819" s="179" t="s">
        <v>664</v>
      </c>
      <c r="C819" s="163" t="s">
        <v>145</v>
      </c>
      <c r="D819" s="164" t="s">
        <v>144</v>
      </c>
      <c r="E819" s="180">
        <v>1917</v>
      </c>
      <c r="F819" s="181" t="s">
        <v>23</v>
      </c>
      <c r="G819" s="182">
        <v>2</v>
      </c>
      <c r="H819" s="182">
        <v>1</v>
      </c>
      <c r="I819" s="183">
        <v>235.4</v>
      </c>
      <c r="J819" s="183">
        <v>214.3</v>
      </c>
      <c r="K819" s="182">
        <v>10</v>
      </c>
      <c r="L819" s="159">
        <f>'Приложение 2'!G822</f>
        <v>918348.36</v>
      </c>
      <c r="M819" s="148">
        <v>0</v>
      </c>
      <c r="N819" s="148">
        <v>0</v>
      </c>
      <c r="O819" s="148">
        <v>0</v>
      </c>
      <c r="P819" s="148">
        <f t="shared" si="160"/>
        <v>918348.36</v>
      </c>
      <c r="Q819" s="148">
        <v>0</v>
      </c>
      <c r="R819" s="148">
        <v>0</v>
      </c>
      <c r="S819" s="146" t="s">
        <v>644</v>
      </c>
      <c r="T819" s="149"/>
      <c r="U819" s="160"/>
      <c r="V819" s="14"/>
    </row>
    <row r="820" spans="1:22" s="4" customFormat="1" ht="9" customHeight="1">
      <c r="A820" s="152">
        <v>171</v>
      </c>
      <c r="B820" s="179" t="s">
        <v>665</v>
      </c>
      <c r="C820" s="163" t="s">
        <v>145</v>
      </c>
      <c r="D820" s="164" t="s">
        <v>144</v>
      </c>
      <c r="E820" s="180">
        <v>1917</v>
      </c>
      <c r="F820" s="181" t="s">
        <v>23</v>
      </c>
      <c r="G820" s="182">
        <v>2</v>
      </c>
      <c r="H820" s="182">
        <v>1</v>
      </c>
      <c r="I820" s="183">
        <v>377.2</v>
      </c>
      <c r="J820" s="183">
        <v>347.5</v>
      </c>
      <c r="K820" s="182">
        <v>27</v>
      </c>
      <c r="L820" s="159">
        <f>'Приложение 2'!G823</f>
        <v>1472830.45</v>
      </c>
      <c r="M820" s="148">
        <v>0</v>
      </c>
      <c r="N820" s="148">
        <v>0</v>
      </c>
      <c r="O820" s="148">
        <v>0</v>
      </c>
      <c r="P820" s="148">
        <f t="shared" si="160"/>
        <v>1472830.45</v>
      </c>
      <c r="Q820" s="148">
        <v>0</v>
      </c>
      <c r="R820" s="148">
        <v>0</v>
      </c>
      <c r="S820" s="146" t="s">
        <v>644</v>
      </c>
      <c r="T820" s="197"/>
      <c r="U820" s="160"/>
    </row>
    <row r="821" spans="1:22" s="4" customFormat="1" ht="9" customHeight="1">
      <c r="A821" s="152">
        <v>172</v>
      </c>
      <c r="B821" s="179" t="s">
        <v>667</v>
      </c>
      <c r="C821" s="163" t="s">
        <v>145</v>
      </c>
      <c r="D821" s="164" t="s">
        <v>144</v>
      </c>
      <c r="E821" s="180">
        <v>1958</v>
      </c>
      <c r="F821" s="181" t="s">
        <v>23</v>
      </c>
      <c r="G821" s="182">
        <v>2</v>
      </c>
      <c r="H821" s="182">
        <v>1</v>
      </c>
      <c r="I821" s="183">
        <v>469.6</v>
      </c>
      <c r="J821" s="183">
        <v>425.6</v>
      </c>
      <c r="K821" s="182">
        <v>17</v>
      </c>
      <c r="L821" s="159">
        <f>'Приложение 2'!G824</f>
        <v>1635580.84</v>
      </c>
      <c r="M821" s="148">
        <v>0</v>
      </c>
      <c r="N821" s="148">
        <v>0</v>
      </c>
      <c r="O821" s="148">
        <v>0</v>
      </c>
      <c r="P821" s="148">
        <f t="shared" si="160"/>
        <v>1635580.84</v>
      </c>
      <c r="Q821" s="148">
        <v>0</v>
      </c>
      <c r="R821" s="148">
        <v>0</v>
      </c>
      <c r="S821" s="146" t="s">
        <v>644</v>
      </c>
      <c r="T821" s="207"/>
      <c r="U821" s="207"/>
    </row>
    <row r="822" spans="1:22" s="4" customFormat="1" ht="9" customHeight="1">
      <c r="A822" s="152">
        <v>173</v>
      </c>
      <c r="B822" s="179" t="s">
        <v>668</v>
      </c>
      <c r="C822" s="163" t="s">
        <v>145</v>
      </c>
      <c r="D822" s="164" t="s">
        <v>144</v>
      </c>
      <c r="E822" s="180">
        <v>1952</v>
      </c>
      <c r="F822" s="181" t="s">
        <v>23</v>
      </c>
      <c r="G822" s="182">
        <v>2</v>
      </c>
      <c r="H822" s="182">
        <v>1</v>
      </c>
      <c r="I822" s="183">
        <v>430.8</v>
      </c>
      <c r="J822" s="183">
        <v>386.8</v>
      </c>
      <c r="K822" s="182">
        <v>14</v>
      </c>
      <c r="L822" s="159">
        <f>'Приложение 2'!G825</f>
        <v>1482926.63</v>
      </c>
      <c r="M822" s="148">
        <v>0</v>
      </c>
      <c r="N822" s="148">
        <v>0</v>
      </c>
      <c r="O822" s="148">
        <v>0</v>
      </c>
      <c r="P822" s="148">
        <f t="shared" si="160"/>
        <v>1482926.63</v>
      </c>
      <c r="Q822" s="148">
        <v>0</v>
      </c>
      <c r="R822" s="148">
        <v>0</v>
      </c>
      <c r="S822" s="146" t="s">
        <v>644</v>
      </c>
      <c r="T822" s="149"/>
      <c r="U822" s="160"/>
    </row>
    <row r="823" spans="1:22" s="4" customFormat="1" ht="9" customHeight="1">
      <c r="A823" s="152">
        <v>174</v>
      </c>
      <c r="B823" s="179" t="s">
        <v>672</v>
      </c>
      <c r="C823" s="163" t="s">
        <v>145</v>
      </c>
      <c r="D823" s="164" t="s">
        <v>144</v>
      </c>
      <c r="E823" s="180">
        <v>1954</v>
      </c>
      <c r="F823" s="181" t="s">
        <v>23</v>
      </c>
      <c r="G823" s="182">
        <v>2</v>
      </c>
      <c r="H823" s="182">
        <v>2</v>
      </c>
      <c r="I823" s="183">
        <v>571.5</v>
      </c>
      <c r="J823" s="183">
        <v>437.5</v>
      </c>
      <c r="K823" s="182">
        <v>17</v>
      </c>
      <c r="L823" s="159">
        <f>'Приложение 2'!G826</f>
        <v>2012370.2</v>
      </c>
      <c r="M823" s="148">
        <v>0</v>
      </c>
      <c r="N823" s="148">
        <v>0</v>
      </c>
      <c r="O823" s="148">
        <v>0</v>
      </c>
      <c r="P823" s="148">
        <f t="shared" si="160"/>
        <v>2012370.2</v>
      </c>
      <c r="Q823" s="148">
        <v>0</v>
      </c>
      <c r="R823" s="148">
        <v>0</v>
      </c>
      <c r="S823" s="146" t="s">
        <v>644</v>
      </c>
      <c r="T823" s="149"/>
      <c r="U823" s="160"/>
    </row>
    <row r="824" spans="1:22" s="4" customFormat="1" ht="24.75" customHeight="1">
      <c r="A824" s="173" t="s">
        <v>38</v>
      </c>
      <c r="B824" s="173"/>
      <c r="C824" s="146"/>
      <c r="D824" s="53"/>
      <c r="E824" s="6" t="s">
        <v>66</v>
      </c>
      <c r="F824" s="6" t="s">
        <v>66</v>
      </c>
      <c r="G824" s="6" t="s">
        <v>66</v>
      </c>
      <c r="H824" s="6" t="s">
        <v>66</v>
      </c>
      <c r="I824" s="147">
        <f t="shared" ref="I824:R824" si="161">SUM(I809:I823)</f>
        <v>9739.4</v>
      </c>
      <c r="J824" s="147">
        <f t="shared" si="161"/>
        <v>8777.7000000000007</v>
      </c>
      <c r="K824" s="259">
        <f t="shared" si="161"/>
        <v>467</v>
      </c>
      <c r="L824" s="147">
        <f t="shared" si="161"/>
        <v>29954148.629999995</v>
      </c>
      <c r="M824" s="147">
        <f t="shared" si="161"/>
        <v>0</v>
      </c>
      <c r="N824" s="147">
        <f t="shared" si="161"/>
        <v>0</v>
      </c>
      <c r="O824" s="147">
        <f t="shared" si="161"/>
        <v>0</v>
      </c>
      <c r="P824" s="147">
        <f t="shared" si="161"/>
        <v>29954148.629999995</v>
      </c>
      <c r="Q824" s="147">
        <f t="shared" si="161"/>
        <v>0</v>
      </c>
      <c r="R824" s="147">
        <f t="shared" si="161"/>
        <v>0</v>
      </c>
      <c r="S824" s="148"/>
      <c r="T824" s="149"/>
      <c r="U824" s="210"/>
    </row>
    <row r="825" spans="1:22" s="4" customFormat="1" ht="9" customHeight="1">
      <c r="A825" s="150" t="s">
        <v>1002</v>
      </c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1"/>
      <c r="U825" s="151"/>
    </row>
    <row r="826" spans="1:22" s="4" customFormat="1" ht="9" customHeight="1">
      <c r="A826" s="152">
        <v>175</v>
      </c>
      <c r="B826" s="192" t="s">
        <v>674</v>
      </c>
      <c r="C826" s="163" t="s">
        <v>145</v>
      </c>
      <c r="D826" s="164" t="s">
        <v>144</v>
      </c>
      <c r="E826" s="193">
        <v>1989</v>
      </c>
      <c r="F826" s="194" t="s">
        <v>23</v>
      </c>
      <c r="G826" s="195">
        <v>3</v>
      </c>
      <c r="H826" s="195">
        <v>3</v>
      </c>
      <c r="I826" s="196">
        <v>1952.7</v>
      </c>
      <c r="J826" s="196">
        <v>1820.8</v>
      </c>
      <c r="K826" s="195">
        <v>28</v>
      </c>
      <c r="L826" s="159">
        <f>'Приложение 2'!G829</f>
        <v>4506933.87</v>
      </c>
      <c r="M826" s="148">
        <v>0</v>
      </c>
      <c r="N826" s="148">
        <v>0</v>
      </c>
      <c r="O826" s="148">
        <v>0</v>
      </c>
      <c r="P826" s="148">
        <f t="shared" ref="P826:P834" si="162">L826</f>
        <v>4506933.87</v>
      </c>
      <c r="Q826" s="148">
        <v>0</v>
      </c>
      <c r="R826" s="148">
        <v>0</v>
      </c>
      <c r="S826" s="146" t="s">
        <v>644</v>
      </c>
      <c r="T826" s="149"/>
      <c r="U826" s="160"/>
    </row>
    <row r="827" spans="1:22" s="4" customFormat="1" ht="9" customHeight="1">
      <c r="A827" s="152">
        <v>176</v>
      </c>
      <c r="B827" s="184" t="s">
        <v>201</v>
      </c>
      <c r="C827" s="185" t="s">
        <v>145</v>
      </c>
      <c r="D827" s="186" t="s">
        <v>144</v>
      </c>
      <c r="E827" s="187">
        <v>1992</v>
      </c>
      <c r="F827" s="157" t="s">
        <v>23</v>
      </c>
      <c r="G827" s="188">
        <v>5</v>
      </c>
      <c r="H827" s="188">
        <v>3</v>
      </c>
      <c r="I827" s="189">
        <v>2308.8000000000002</v>
      </c>
      <c r="J827" s="189">
        <v>2075</v>
      </c>
      <c r="K827" s="188">
        <v>36</v>
      </c>
      <c r="L827" s="159">
        <f>'Приложение 2'!G830</f>
        <v>2661786.85</v>
      </c>
      <c r="M827" s="148">
        <v>0</v>
      </c>
      <c r="N827" s="148">
        <v>0</v>
      </c>
      <c r="O827" s="148">
        <v>0</v>
      </c>
      <c r="P827" s="148">
        <f t="shared" si="162"/>
        <v>2661786.85</v>
      </c>
      <c r="Q827" s="148">
        <v>0</v>
      </c>
      <c r="R827" s="148">
        <v>0</v>
      </c>
      <c r="S827" s="146" t="s">
        <v>644</v>
      </c>
      <c r="T827" s="149"/>
      <c r="U827" s="160"/>
    </row>
    <row r="828" spans="1:22" s="4" customFormat="1" ht="9" customHeight="1">
      <c r="A828" s="152">
        <v>177</v>
      </c>
      <c r="B828" s="184" t="s">
        <v>202</v>
      </c>
      <c r="C828" s="185" t="s">
        <v>145</v>
      </c>
      <c r="D828" s="186" t="s">
        <v>144</v>
      </c>
      <c r="E828" s="187">
        <v>1963</v>
      </c>
      <c r="F828" s="157" t="s">
        <v>23</v>
      </c>
      <c r="G828" s="188">
        <v>4</v>
      </c>
      <c r="H828" s="188">
        <v>4</v>
      </c>
      <c r="I828" s="189">
        <v>2726</v>
      </c>
      <c r="J828" s="189">
        <v>2258.6999999999998</v>
      </c>
      <c r="K828" s="188">
        <v>75</v>
      </c>
      <c r="L828" s="159">
        <f>'Приложение 2'!G831</f>
        <v>4567510.93</v>
      </c>
      <c r="M828" s="148">
        <v>0</v>
      </c>
      <c r="N828" s="148">
        <v>0</v>
      </c>
      <c r="O828" s="148">
        <v>0</v>
      </c>
      <c r="P828" s="148">
        <f t="shared" si="162"/>
        <v>4567510.93</v>
      </c>
      <c r="Q828" s="148">
        <v>0</v>
      </c>
      <c r="R828" s="148">
        <v>0</v>
      </c>
      <c r="S828" s="146" t="s">
        <v>644</v>
      </c>
      <c r="T828" s="149"/>
      <c r="U828" s="160"/>
    </row>
    <row r="829" spans="1:22" s="4" customFormat="1" ht="9" customHeight="1">
      <c r="A829" s="152">
        <v>178</v>
      </c>
      <c r="B829" s="184" t="s">
        <v>203</v>
      </c>
      <c r="C829" s="185" t="s">
        <v>145</v>
      </c>
      <c r="D829" s="186" t="s">
        <v>144</v>
      </c>
      <c r="E829" s="187">
        <v>1994</v>
      </c>
      <c r="F829" s="157" t="s">
        <v>24</v>
      </c>
      <c r="G829" s="188">
        <v>4</v>
      </c>
      <c r="H829" s="188">
        <v>4</v>
      </c>
      <c r="I829" s="189">
        <v>3083.9</v>
      </c>
      <c r="J829" s="189">
        <v>2834.4</v>
      </c>
      <c r="K829" s="188">
        <v>93</v>
      </c>
      <c r="L829" s="159">
        <f>'Приложение 2'!G832</f>
        <v>5225781.74</v>
      </c>
      <c r="M829" s="190">
        <v>0</v>
      </c>
      <c r="N829" s="191">
        <v>0</v>
      </c>
      <c r="O829" s="148">
        <v>0</v>
      </c>
      <c r="P829" s="148">
        <f t="shared" si="162"/>
        <v>5225781.74</v>
      </c>
      <c r="Q829" s="148">
        <v>0</v>
      </c>
      <c r="R829" s="148">
        <v>0</v>
      </c>
      <c r="S829" s="146" t="s">
        <v>644</v>
      </c>
      <c r="T829" s="149"/>
      <c r="U829" s="160"/>
    </row>
    <row r="830" spans="1:22" s="4" customFormat="1" ht="9" customHeight="1">
      <c r="A830" s="152">
        <v>179</v>
      </c>
      <c r="B830" s="184" t="s">
        <v>205</v>
      </c>
      <c r="C830" s="185" t="s">
        <v>145</v>
      </c>
      <c r="D830" s="186" t="s">
        <v>144</v>
      </c>
      <c r="E830" s="187">
        <v>1931</v>
      </c>
      <c r="F830" s="272" t="s">
        <v>98</v>
      </c>
      <c r="G830" s="188">
        <v>2</v>
      </c>
      <c r="H830" s="188">
        <v>1</v>
      </c>
      <c r="I830" s="189">
        <v>320.39999999999998</v>
      </c>
      <c r="J830" s="189">
        <v>297.89999999999998</v>
      </c>
      <c r="K830" s="188">
        <v>32</v>
      </c>
      <c r="L830" s="159">
        <f>'Приложение 2'!G833</f>
        <v>1102502.6399999999</v>
      </c>
      <c r="M830" s="148">
        <v>0</v>
      </c>
      <c r="N830" s="148">
        <v>0</v>
      </c>
      <c r="O830" s="148">
        <v>0</v>
      </c>
      <c r="P830" s="148">
        <f t="shared" si="162"/>
        <v>1102502.6399999999</v>
      </c>
      <c r="Q830" s="148">
        <v>0</v>
      </c>
      <c r="R830" s="148">
        <v>0</v>
      </c>
      <c r="S830" s="146" t="s">
        <v>644</v>
      </c>
      <c r="T830" s="149"/>
      <c r="U830" s="160"/>
    </row>
    <row r="831" spans="1:22" s="4" customFormat="1" ht="9" customHeight="1">
      <c r="A831" s="152">
        <v>180</v>
      </c>
      <c r="B831" s="184" t="s">
        <v>207</v>
      </c>
      <c r="C831" s="185" t="s">
        <v>145</v>
      </c>
      <c r="D831" s="164" t="s">
        <v>144</v>
      </c>
      <c r="E831" s="187">
        <v>1990</v>
      </c>
      <c r="F831" s="157" t="s">
        <v>23</v>
      </c>
      <c r="G831" s="188">
        <v>5</v>
      </c>
      <c r="H831" s="188">
        <v>2</v>
      </c>
      <c r="I831" s="189">
        <v>1590</v>
      </c>
      <c r="J831" s="189">
        <v>1459.9</v>
      </c>
      <c r="K831" s="188">
        <v>74</v>
      </c>
      <c r="L831" s="159">
        <f>'Приложение 2'!G834</f>
        <v>2112120.44</v>
      </c>
      <c r="M831" s="148">
        <v>0</v>
      </c>
      <c r="N831" s="148">
        <v>0</v>
      </c>
      <c r="O831" s="148">
        <v>0</v>
      </c>
      <c r="P831" s="148">
        <f t="shared" si="162"/>
        <v>2112120.44</v>
      </c>
      <c r="Q831" s="148">
        <v>0</v>
      </c>
      <c r="R831" s="148">
        <v>0</v>
      </c>
      <c r="S831" s="146" t="s">
        <v>644</v>
      </c>
      <c r="T831" s="149"/>
      <c r="U831" s="160"/>
    </row>
    <row r="832" spans="1:22" s="4" customFormat="1" ht="9" customHeight="1">
      <c r="A832" s="152">
        <v>181</v>
      </c>
      <c r="B832" s="184" t="s">
        <v>209</v>
      </c>
      <c r="C832" s="185" t="s">
        <v>145</v>
      </c>
      <c r="D832" s="164" t="s">
        <v>144</v>
      </c>
      <c r="E832" s="187">
        <v>1992</v>
      </c>
      <c r="F832" s="157" t="s">
        <v>23</v>
      </c>
      <c r="G832" s="188">
        <v>5</v>
      </c>
      <c r="H832" s="188">
        <v>4</v>
      </c>
      <c r="I832" s="189">
        <v>3065</v>
      </c>
      <c r="J832" s="189">
        <v>2762.2</v>
      </c>
      <c r="K832" s="188">
        <v>139</v>
      </c>
      <c r="L832" s="159">
        <f>'Приложение 2'!G835</f>
        <v>3630449.34</v>
      </c>
      <c r="M832" s="148">
        <v>0</v>
      </c>
      <c r="N832" s="148">
        <v>0</v>
      </c>
      <c r="O832" s="148">
        <v>0</v>
      </c>
      <c r="P832" s="148">
        <f t="shared" si="162"/>
        <v>3630449.34</v>
      </c>
      <c r="Q832" s="148">
        <v>0</v>
      </c>
      <c r="R832" s="148">
        <v>0</v>
      </c>
      <c r="S832" s="146" t="s">
        <v>644</v>
      </c>
      <c r="T832" s="149"/>
      <c r="U832" s="160"/>
    </row>
    <row r="833" spans="1:24" s="4" customFormat="1" ht="9" customHeight="1">
      <c r="A833" s="152">
        <v>182</v>
      </c>
      <c r="B833" s="184" t="s">
        <v>210</v>
      </c>
      <c r="C833" s="185" t="s">
        <v>145</v>
      </c>
      <c r="D833" s="164" t="s">
        <v>144</v>
      </c>
      <c r="E833" s="187">
        <v>1995</v>
      </c>
      <c r="F833" s="157" t="s">
        <v>23</v>
      </c>
      <c r="G833" s="188">
        <v>5</v>
      </c>
      <c r="H833" s="188">
        <v>4</v>
      </c>
      <c r="I833" s="189">
        <v>2614.8000000000002</v>
      </c>
      <c r="J833" s="189">
        <v>2296.6999999999998</v>
      </c>
      <c r="K833" s="188">
        <v>129</v>
      </c>
      <c r="L833" s="159">
        <f>'Приложение 2'!G836</f>
        <v>3076927.92</v>
      </c>
      <c r="M833" s="148">
        <v>0</v>
      </c>
      <c r="N833" s="148">
        <v>0</v>
      </c>
      <c r="O833" s="148">
        <v>0</v>
      </c>
      <c r="P833" s="148">
        <f t="shared" si="162"/>
        <v>3076927.92</v>
      </c>
      <c r="Q833" s="148">
        <v>0</v>
      </c>
      <c r="R833" s="148">
        <v>0</v>
      </c>
      <c r="S833" s="146" t="s">
        <v>644</v>
      </c>
      <c r="T833" s="149"/>
      <c r="U833" s="160"/>
    </row>
    <row r="834" spans="1:24" s="4" customFormat="1" ht="9" customHeight="1">
      <c r="A834" s="152">
        <v>183</v>
      </c>
      <c r="B834" s="192" t="s">
        <v>269</v>
      </c>
      <c r="C834" s="163" t="s">
        <v>145</v>
      </c>
      <c r="D834" s="164" t="s">
        <v>144</v>
      </c>
      <c r="E834" s="193">
        <v>1985</v>
      </c>
      <c r="F834" s="194" t="s">
        <v>23</v>
      </c>
      <c r="G834" s="195">
        <v>3</v>
      </c>
      <c r="H834" s="195">
        <v>3</v>
      </c>
      <c r="I834" s="196">
        <v>1956.4</v>
      </c>
      <c r="J834" s="196">
        <v>1809.1</v>
      </c>
      <c r="K834" s="195">
        <v>54</v>
      </c>
      <c r="L834" s="159">
        <f>'Приложение 2'!G837</f>
        <v>3699639.52</v>
      </c>
      <c r="M834" s="148">
        <v>0</v>
      </c>
      <c r="N834" s="148">
        <v>0</v>
      </c>
      <c r="O834" s="148">
        <v>0</v>
      </c>
      <c r="P834" s="148">
        <f t="shared" si="162"/>
        <v>3699639.52</v>
      </c>
      <c r="Q834" s="148">
        <v>0</v>
      </c>
      <c r="R834" s="148">
        <v>0</v>
      </c>
      <c r="S834" s="146" t="s">
        <v>644</v>
      </c>
      <c r="T834" s="149"/>
      <c r="U834" s="160"/>
    </row>
    <row r="835" spans="1:24" s="4" customFormat="1" ht="9" customHeight="1">
      <c r="A835" s="152">
        <v>184</v>
      </c>
      <c r="B835" s="198" t="s">
        <v>844</v>
      </c>
      <c r="C835" s="199" t="s">
        <v>145</v>
      </c>
      <c r="D835" s="164" t="s">
        <v>144</v>
      </c>
      <c r="E835" s="200">
        <v>1973</v>
      </c>
      <c r="F835" s="152" t="s">
        <v>23</v>
      </c>
      <c r="G835" s="200">
        <v>2</v>
      </c>
      <c r="H835" s="200">
        <v>3</v>
      </c>
      <c r="I835" s="148">
        <v>856</v>
      </c>
      <c r="J835" s="148">
        <v>667.6</v>
      </c>
      <c r="K835" s="200">
        <v>23</v>
      </c>
      <c r="L835" s="159">
        <f>'Приложение 2'!G838</f>
        <v>2629044.75</v>
      </c>
      <c r="M835" s="148">
        <v>0</v>
      </c>
      <c r="N835" s="148">
        <v>0</v>
      </c>
      <c r="O835" s="148">
        <v>0</v>
      </c>
      <c r="P835" s="148">
        <f>L835</f>
        <v>2629044.75</v>
      </c>
      <c r="Q835" s="148">
        <v>0</v>
      </c>
      <c r="R835" s="148">
        <v>0</v>
      </c>
      <c r="S835" s="146" t="s">
        <v>644</v>
      </c>
      <c r="T835" s="242"/>
      <c r="U835" s="242"/>
    </row>
    <row r="836" spans="1:24" s="4" customFormat="1" ht="22.5" customHeight="1">
      <c r="A836" s="173" t="s">
        <v>1003</v>
      </c>
      <c r="B836" s="173"/>
      <c r="C836" s="146"/>
      <c r="D836" s="53"/>
      <c r="E836" s="6" t="s">
        <v>66</v>
      </c>
      <c r="F836" s="6" t="s">
        <v>66</v>
      </c>
      <c r="G836" s="6" t="s">
        <v>66</v>
      </c>
      <c r="H836" s="6" t="s">
        <v>66</v>
      </c>
      <c r="I836" s="147">
        <f>SUM(I826:I835)</f>
        <v>20474</v>
      </c>
      <c r="J836" s="147">
        <f>SUM(J826:J835)</f>
        <v>18282.299999999996</v>
      </c>
      <c r="K836" s="188">
        <f>SUM(K826:K835)</f>
        <v>683</v>
      </c>
      <c r="L836" s="147">
        <f>SUM(L826:L835)</f>
        <v>33212698.000000004</v>
      </c>
      <c r="M836" s="147">
        <f t="shared" ref="M836:R836" si="163">SUM(M826:M835)</f>
        <v>0</v>
      </c>
      <c r="N836" s="147">
        <f t="shared" si="163"/>
        <v>0</v>
      </c>
      <c r="O836" s="147">
        <f t="shared" si="163"/>
        <v>0</v>
      </c>
      <c r="P836" s="147">
        <f t="shared" si="163"/>
        <v>33212698.000000004</v>
      </c>
      <c r="Q836" s="147">
        <f t="shared" si="163"/>
        <v>0</v>
      </c>
      <c r="R836" s="147">
        <f t="shared" si="163"/>
        <v>0</v>
      </c>
      <c r="S836" s="148"/>
      <c r="T836" s="207"/>
      <c r="U836" s="207"/>
    </row>
    <row r="837" spans="1:24" s="4" customFormat="1" ht="9" customHeight="1">
      <c r="A837" s="150" t="s">
        <v>39</v>
      </c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49"/>
      <c r="U837" s="160"/>
    </row>
    <row r="838" spans="1:24" s="4" customFormat="1" ht="9" customHeight="1">
      <c r="A838" s="152">
        <v>185</v>
      </c>
      <c r="B838" s="201" t="s">
        <v>180</v>
      </c>
      <c r="C838" s="202" t="s">
        <v>145</v>
      </c>
      <c r="D838" s="164" t="s">
        <v>143</v>
      </c>
      <c r="E838" s="203">
        <v>1966</v>
      </c>
      <c r="F838" s="157" t="s">
        <v>23</v>
      </c>
      <c r="G838" s="204">
        <v>4</v>
      </c>
      <c r="H838" s="204">
        <v>3</v>
      </c>
      <c r="I838" s="205">
        <v>2537.5</v>
      </c>
      <c r="J838" s="205">
        <v>1973.5</v>
      </c>
      <c r="K838" s="188">
        <v>84</v>
      </c>
      <c r="L838" s="159">
        <f>'Приложение 2'!G841</f>
        <v>6792110.0599999996</v>
      </c>
      <c r="M838" s="148">
        <v>0</v>
      </c>
      <c r="N838" s="148">
        <v>0</v>
      </c>
      <c r="O838" s="148">
        <v>0</v>
      </c>
      <c r="P838" s="148">
        <f t="shared" ref="P838" si="164">L838</f>
        <v>6792110.0599999996</v>
      </c>
      <c r="Q838" s="148">
        <v>0</v>
      </c>
      <c r="R838" s="148">
        <v>0</v>
      </c>
      <c r="S838" s="146" t="s">
        <v>644</v>
      </c>
      <c r="T838" s="149"/>
      <c r="U838" s="160"/>
    </row>
    <row r="839" spans="1:24" s="4" customFormat="1" ht="9" customHeight="1">
      <c r="A839" s="152">
        <v>186</v>
      </c>
      <c r="B839" s="201" t="s">
        <v>213</v>
      </c>
      <c r="C839" s="202" t="s">
        <v>145</v>
      </c>
      <c r="D839" s="164" t="s">
        <v>144</v>
      </c>
      <c r="E839" s="203">
        <v>1995</v>
      </c>
      <c r="F839" s="157" t="s">
        <v>23</v>
      </c>
      <c r="G839" s="204">
        <v>5</v>
      </c>
      <c r="H839" s="204">
        <v>2</v>
      </c>
      <c r="I839" s="205">
        <v>1812.6</v>
      </c>
      <c r="J839" s="205">
        <v>1384.6</v>
      </c>
      <c r="K839" s="188">
        <v>81</v>
      </c>
      <c r="L839" s="159">
        <f>'Приложение 2'!G842</f>
        <v>1965815.06</v>
      </c>
      <c r="M839" s="148">
        <v>0</v>
      </c>
      <c r="N839" s="148">
        <v>0</v>
      </c>
      <c r="O839" s="148">
        <v>0</v>
      </c>
      <c r="P839" s="148">
        <f>L839</f>
        <v>1965815.06</v>
      </c>
      <c r="Q839" s="148">
        <v>0</v>
      </c>
      <c r="R839" s="148">
        <v>0</v>
      </c>
      <c r="S839" s="146" t="s">
        <v>644</v>
      </c>
      <c r="T839" s="149"/>
      <c r="U839" s="210"/>
    </row>
    <row r="840" spans="1:24" s="4" customFormat="1" ht="24.75" customHeight="1">
      <c r="A840" s="173" t="s">
        <v>73</v>
      </c>
      <c r="B840" s="173"/>
      <c r="C840" s="146"/>
      <c r="D840" s="53"/>
      <c r="E840" s="152" t="s">
        <v>66</v>
      </c>
      <c r="F840" s="152" t="s">
        <v>66</v>
      </c>
      <c r="G840" s="152" t="s">
        <v>66</v>
      </c>
      <c r="H840" s="152" t="s">
        <v>66</v>
      </c>
      <c r="I840" s="148">
        <f>SUM(I838:I839)</f>
        <v>4350.1000000000004</v>
      </c>
      <c r="J840" s="148">
        <f t="shared" ref="J840:R840" si="165">SUM(J838:J839)</f>
        <v>3358.1</v>
      </c>
      <c r="K840" s="188">
        <f t="shared" si="165"/>
        <v>165</v>
      </c>
      <c r="L840" s="148">
        <f t="shared" si="165"/>
        <v>8757925.1199999992</v>
      </c>
      <c r="M840" s="148">
        <f t="shared" si="165"/>
        <v>0</v>
      </c>
      <c r="N840" s="148">
        <f t="shared" si="165"/>
        <v>0</v>
      </c>
      <c r="O840" s="148">
        <f t="shared" si="165"/>
        <v>0</v>
      </c>
      <c r="P840" s="148">
        <f t="shared" si="165"/>
        <v>8757925.1199999992</v>
      </c>
      <c r="Q840" s="148">
        <f t="shared" si="165"/>
        <v>0</v>
      </c>
      <c r="R840" s="148">
        <f t="shared" si="165"/>
        <v>0</v>
      </c>
      <c r="S840" s="148"/>
      <c r="T840" s="151"/>
      <c r="U840" s="151"/>
    </row>
    <row r="841" spans="1:24" s="4" customFormat="1" ht="9" customHeight="1">
      <c r="A841" s="208" t="s">
        <v>42</v>
      </c>
      <c r="B841" s="208"/>
      <c r="C841" s="208"/>
      <c r="D841" s="208"/>
      <c r="E841" s="208"/>
      <c r="F841" s="208"/>
      <c r="G841" s="208"/>
      <c r="H841" s="208"/>
      <c r="I841" s="208"/>
      <c r="J841" s="208"/>
      <c r="K841" s="208"/>
      <c r="L841" s="208"/>
      <c r="M841" s="208"/>
      <c r="N841" s="208"/>
      <c r="O841" s="208"/>
      <c r="P841" s="208"/>
      <c r="Q841" s="208"/>
      <c r="R841" s="208"/>
      <c r="S841" s="208"/>
      <c r="T841" s="151"/>
      <c r="U841" s="151"/>
    </row>
    <row r="842" spans="1:24" s="4" customFormat="1" ht="9" customHeight="1">
      <c r="A842" s="209">
        <v>187</v>
      </c>
      <c r="B842" s="53" t="s">
        <v>219</v>
      </c>
      <c r="C842" s="146" t="s">
        <v>145</v>
      </c>
      <c r="D842" s="164" t="s">
        <v>144</v>
      </c>
      <c r="E842" s="200">
        <v>1994</v>
      </c>
      <c r="F842" s="157" t="s">
        <v>23</v>
      </c>
      <c r="G842" s="200">
        <v>5</v>
      </c>
      <c r="H842" s="200">
        <v>1</v>
      </c>
      <c r="I842" s="148">
        <v>3393.7</v>
      </c>
      <c r="J842" s="148">
        <v>2606.4</v>
      </c>
      <c r="K842" s="200">
        <v>122</v>
      </c>
      <c r="L842" s="159">
        <f>'Приложение 2'!G845</f>
        <v>3870579.96</v>
      </c>
      <c r="M842" s="148">
        <v>0</v>
      </c>
      <c r="N842" s="148">
        <v>0</v>
      </c>
      <c r="O842" s="148">
        <v>0</v>
      </c>
      <c r="P842" s="148">
        <f>L842</f>
        <v>3870579.96</v>
      </c>
      <c r="Q842" s="148">
        <v>0</v>
      </c>
      <c r="R842" s="148">
        <v>0</v>
      </c>
      <c r="S842" s="146" t="s">
        <v>644</v>
      </c>
      <c r="T842" s="151"/>
      <c r="U842" s="151"/>
    </row>
    <row r="843" spans="1:24" s="4" customFormat="1" ht="9" customHeight="1">
      <c r="A843" s="209">
        <v>188</v>
      </c>
      <c r="B843" s="53" t="s">
        <v>696</v>
      </c>
      <c r="C843" s="146" t="s">
        <v>145</v>
      </c>
      <c r="D843" s="164" t="s">
        <v>144</v>
      </c>
      <c r="E843" s="200">
        <v>1957</v>
      </c>
      <c r="F843" s="152" t="s">
        <v>23</v>
      </c>
      <c r="G843" s="200">
        <v>2</v>
      </c>
      <c r="H843" s="200">
        <v>2</v>
      </c>
      <c r="I843" s="148">
        <v>654.29999999999995</v>
      </c>
      <c r="J843" s="148">
        <v>623.29999999999995</v>
      </c>
      <c r="K843" s="200">
        <v>30</v>
      </c>
      <c r="L843" s="159">
        <f>'Приложение 2'!G846</f>
        <v>2593183.13</v>
      </c>
      <c r="M843" s="148">
        <v>0</v>
      </c>
      <c r="N843" s="148">
        <v>0</v>
      </c>
      <c r="O843" s="148">
        <v>0</v>
      </c>
      <c r="P843" s="148">
        <f>L843</f>
        <v>2593183.13</v>
      </c>
      <c r="Q843" s="148">
        <v>0</v>
      </c>
      <c r="R843" s="148">
        <v>0</v>
      </c>
      <c r="S843" s="146" t="s">
        <v>644</v>
      </c>
      <c r="T843" s="197"/>
      <c r="U843" s="160"/>
    </row>
    <row r="844" spans="1:24" s="4" customFormat="1" ht="9" customHeight="1">
      <c r="A844" s="209">
        <v>189</v>
      </c>
      <c r="B844" s="53" t="s">
        <v>697</v>
      </c>
      <c r="C844" s="146" t="s">
        <v>145</v>
      </c>
      <c r="D844" s="164" t="s">
        <v>144</v>
      </c>
      <c r="E844" s="200">
        <v>1958</v>
      </c>
      <c r="F844" s="152" t="s">
        <v>23</v>
      </c>
      <c r="G844" s="200">
        <v>2</v>
      </c>
      <c r="H844" s="200">
        <v>1</v>
      </c>
      <c r="I844" s="148">
        <v>403.1</v>
      </c>
      <c r="J844" s="148">
        <v>381.6</v>
      </c>
      <c r="K844" s="200">
        <v>17</v>
      </c>
      <c r="L844" s="159">
        <f>'Приложение 2'!G847</f>
        <v>1599234.6</v>
      </c>
      <c r="M844" s="148">
        <v>0</v>
      </c>
      <c r="N844" s="148">
        <v>0</v>
      </c>
      <c r="O844" s="148">
        <v>0</v>
      </c>
      <c r="P844" s="148">
        <f>L844</f>
        <v>1599234.6</v>
      </c>
      <c r="Q844" s="148">
        <v>0</v>
      </c>
      <c r="R844" s="148">
        <v>0</v>
      </c>
      <c r="S844" s="146" t="s">
        <v>644</v>
      </c>
      <c r="T844" s="151"/>
      <c r="U844" s="151"/>
      <c r="X844" s="4" t="s">
        <v>107</v>
      </c>
    </row>
    <row r="845" spans="1:24" s="4" customFormat="1" ht="25.5" customHeight="1">
      <c r="A845" s="212" t="s">
        <v>43</v>
      </c>
      <c r="B845" s="212"/>
      <c r="C845" s="213"/>
      <c r="D845" s="214"/>
      <c r="E845" s="152" t="s">
        <v>66</v>
      </c>
      <c r="F845" s="152" t="s">
        <v>66</v>
      </c>
      <c r="G845" s="152" t="s">
        <v>66</v>
      </c>
      <c r="H845" s="152" t="s">
        <v>66</v>
      </c>
      <c r="I845" s="148">
        <f t="shared" ref="I845:R845" si="166">SUM(I842:I844)</f>
        <v>4451.1000000000004</v>
      </c>
      <c r="J845" s="148">
        <f t="shared" si="166"/>
        <v>3611.2999999999997</v>
      </c>
      <c r="K845" s="200">
        <f t="shared" si="166"/>
        <v>169</v>
      </c>
      <c r="L845" s="148">
        <f t="shared" si="166"/>
        <v>8062997.6899999995</v>
      </c>
      <c r="M845" s="148">
        <f t="shared" si="166"/>
        <v>0</v>
      </c>
      <c r="N845" s="148">
        <f t="shared" si="166"/>
        <v>0</v>
      </c>
      <c r="O845" s="148">
        <f t="shared" si="166"/>
        <v>0</v>
      </c>
      <c r="P845" s="148">
        <f t="shared" si="166"/>
        <v>8062997.6899999995</v>
      </c>
      <c r="Q845" s="148">
        <f t="shared" si="166"/>
        <v>0</v>
      </c>
      <c r="R845" s="148">
        <f t="shared" si="166"/>
        <v>0</v>
      </c>
      <c r="S845" s="148"/>
      <c r="T845" s="149"/>
      <c r="U845" s="160"/>
    </row>
    <row r="846" spans="1:24" s="4" customFormat="1" ht="9" customHeight="1">
      <c r="A846" s="150" t="s">
        <v>41</v>
      </c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49"/>
      <c r="U846" s="160"/>
    </row>
    <row r="847" spans="1:24" s="4" customFormat="1" ht="9" customHeight="1">
      <c r="A847" s="152">
        <v>190</v>
      </c>
      <c r="B847" s="215" t="s">
        <v>681</v>
      </c>
      <c r="C847" s="146" t="s">
        <v>145</v>
      </c>
      <c r="D847" s="164" t="s">
        <v>144</v>
      </c>
      <c r="E847" s="200">
        <v>1952</v>
      </c>
      <c r="F847" s="152" t="s">
        <v>954</v>
      </c>
      <c r="G847" s="200">
        <v>3</v>
      </c>
      <c r="H847" s="200">
        <v>2</v>
      </c>
      <c r="I847" s="148">
        <v>926.2</v>
      </c>
      <c r="J847" s="148">
        <v>621.4</v>
      </c>
      <c r="K847" s="200">
        <v>24</v>
      </c>
      <c r="L847" s="159">
        <f>'Приложение 2'!G850</f>
        <v>2713852.65</v>
      </c>
      <c r="M847" s="148">
        <v>0</v>
      </c>
      <c r="N847" s="148">
        <v>0</v>
      </c>
      <c r="O847" s="148">
        <v>0</v>
      </c>
      <c r="P847" s="148">
        <f t="shared" ref="P847:P855" si="167">L847</f>
        <v>2713852.65</v>
      </c>
      <c r="Q847" s="148">
        <v>0</v>
      </c>
      <c r="R847" s="148">
        <v>0</v>
      </c>
      <c r="S847" s="146" t="s">
        <v>644</v>
      </c>
      <c r="T847" s="151"/>
      <c r="U847" s="151"/>
    </row>
    <row r="848" spans="1:24" s="4" customFormat="1" ht="9" customHeight="1">
      <c r="A848" s="152">
        <v>191</v>
      </c>
      <c r="B848" s="215" t="s">
        <v>682</v>
      </c>
      <c r="C848" s="146" t="s">
        <v>145</v>
      </c>
      <c r="D848" s="164" t="s">
        <v>144</v>
      </c>
      <c r="E848" s="200">
        <v>1958</v>
      </c>
      <c r="F848" s="152" t="s">
        <v>23</v>
      </c>
      <c r="G848" s="200">
        <v>3</v>
      </c>
      <c r="H848" s="200">
        <v>2</v>
      </c>
      <c r="I848" s="148">
        <v>959.5</v>
      </c>
      <c r="J848" s="148">
        <v>851.5</v>
      </c>
      <c r="K848" s="200">
        <v>15</v>
      </c>
      <c r="L848" s="159">
        <f>'Приложение 2'!G851</f>
        <v>2507890.62</v>
      </c>
      <c r="M848" s="148">
        <v>0</v>
      </c>
      <c r="N848" s="148">
        <v>0</v>
      </c>
      <c r="O848" s="148">
        <v>0</v>
      </c>
      <c r="P848" s="148">
        <f t="shared" si="167"/>
        <v>2507890.62</v>
      </c>
      <c r="Q848" s="148">
        <v>0</v>
      </c>
      <c r="R848" s="148">
        <v>0</v>
      </c>
      <c r="S848" s="146" t="s">
        <v>644</v>
      </c>
      <c r="T848" s="151"/>
      <c r="U848" s="151"/>
    </row>
    <row r="849" spans="1:22" s="4" customFormat="1" ht="9" customHeight="1">
      <c r="A849" s="152">
        <v>192</v>
      </c>
      <c r="B849" s="215" t="s">
        <v>683</v>
      </c>
      <c r="C849" s="146" t="s">
        <v>145</v>
      </c>
      <c r="D849" s="164" t="s">
        <v>144</v>
      </c>
      <c r="E849" s="200">
        <v>1951</v>
      </c>
      <c r="F849" s="152" t="s">
        <v>23</v>
      </c>
      <c r="G849" s="200">
        <v>2</v>
      </c>
      <c r="H849" s="200">
        <v>1</v>
      </c>
      <c r="I849" s="148">
        <v>596.20000000000005</v>
      </c>
      <c r="J849" s="148">
        <v>537.5</v>
      </c>
      <c r="K849" s="200">
        <v>15</v>
      </c>
      <c r="L849" s="159">
        <f>'Приложение 2'!G852</f>
        <v>1829427.45</v>
      </c>
      <c r="M849" s="148">
        <v>0</v>
      </c>
      <c r="N849" s="148">
        <v>0</v>
      </c>
      <c r="O849" s="148">
        <v>0</v>
      </c>
      <c r="P849" s="148">
        <f t="shared" si="167"/>
        <v>1829427.45</v>
      </c>
      <c r="Q849" s="148">
        <v>0</v>
      </c>
      <c r="R849" s="148">
        <v>0</v>
      </c>
      <c r="S849" s="146" t="s">
        <v>644</v>
      </c>
      <c r="T849" s="149"/>
      <c r="U849" s="160"/>
    </row>
    <row r="850" spans="1:22" s="4" customFormat="1" ht="9" customHeight="1">
      <c r="A850" s="152">
        <v>193</v>
      </c>
      <c r="B850" s="215" t="s">
        <v>684</v>
      </c>
      <c r="C850" s="146" t="s">
        <v>145</v>
      </c>
      <c r="D850" s="164" t="s">
        <v>144</v>
      </c>
      <c r="E850" s="200">
        <v>1959</v>
      </c>
      <c r="F850" s="152" t="s">
        <v>23</v>
      </c>
      <c r="G850" s="200">
        <v>2</v>
      </c>
      <c r="H850" s="200">
        <v>2</v>
      </c>
      <c r="I850" s="148">
        <v>658.2</v>
      </c>
      <c r="J850" s="148">
        <v>624.20000000000005</v>
      </c>
      <c r="K850" s="200">
        <v>30</v>
      </c>
      <c r="L850" s="159">
        <f>'Приложение 2'!G853</f>
        <v>2083851.14</v>
      </c>
      <c r="M850" s="148">
        <v>0</v>
      </c>
      <c r="N850" s="148">
        <v>0</v>
      </c>
      <c r="O850" s="148">
        <v>0</v>
      </c>
      <c r="P850" s="148">
        <f t="shared" si="167"/>
        <v>2083851.14</v>
      </c>
      <c r="Q850" s="148">
        <v>0</v>
      </c>
      <c r="R850" s="148">
        <v>0</v>
      </c>
      <c r="S850" s="146" t="s">
        <v>644</v>
      </c>
      <c r="T850" s="197"/>
      <c r="U850" s="160"/>
    </row>
    <row r="851" spans="1:22" s="4" customFormat="1" ht="9" customHeight="1">
      <c r="A851" s="152">
        <v>194</v>
      </c>
      <c r="B851" s="215" t="s">
        <v>685</v>
      </c>
      <c r="C851" s="146" t="s">
        <v>145</v>
      </c>
      <c r="D851" s="164" t="s">
        <v>144</v>
      </c>
      <c r="E851" s="200">
        <v>1951</v>
      </c>
      <c r="F851" s="152" t="s">
        <v>23</v>
      </c>
      <c r="G851" s="200">
        <v>2</v>
      </c>
      <c r="H851" s="200">
        <v>2</v>
      </c>
      <c r="I851" s="148">
        <v>856.3</v>
      </c>
      <c r="J851" s="148">
        <v>756.3</v>
      </c>
      <c r="K851" s="200">
        <v>29</v>
      </c>
      <c r="L851" s="159">
        <f>'Приложение 2'!G854</f>
        <v>2520006.0299999998</v>
      </c>
      <c r="M851" s="148">
        <v>0</v>
      </c>
      <c r="N851" s="148">
        <v>0</v>
      </c>
      <c r="O851" s="148">
        <v>0</v>
      </c>
      <c r="P851" s="148">
        <f t="shared" si="167"/>
        <v>2520006.0299999998</v>
      </c>
      <c r="Q851" s="148">
        <v>0</v>
      </c>
      <c r="R851" s="148">
        <v>0</v>
      </c>
      <c r="S851" s="146" t="s">
        <v>644</v>
      </c>
      <c r="T851" s="197"/>
      <c r="U851" s="160"/>
    </row>
    <row r="852" spans="1:22" s="4" customFormat="1" ht="9" customHeight="1">
      <c r="A852" s="152">
        <v>195</v>
      </c>
      <c r="B852" s="215" t="s">
        <v>686</v>
      </c>
      <c r="C852" s="146" t="s">
        <v>145</v>
      </c>
      <c r="D852" s="164" t="s">
        <v>144</v>
      </c>
      <c r="E852" s="200">
        <v>1956</v>
      </c>
      <c r="F852" s="152" t="s">
        <v>23</v>
      </c>
      <c r="G852" s="200">
        <v>2</v>
      </c>
      <c r="H852" s="200">
        <v>1</v>
      </c>
      <c r="I852" s="148">
        <v>432.1</v>
      </c>
      <c r="J852" s="148">
        <v>409.2</v>
      </c>
      <c r="K852" s="200">
        <v>15</v>
      </c>
      <c r="L852" s="159">
        <f>'Приложение 2'!G855</f>
        <v>1437695.75</v>
      </c>
      <c r="M852" s="148">
        <v>0</v>
      </c>
      <c r="N852" s="148">
        <v>0</v>
      </c>
      <c r="O852" s="148">
        <v>0</v>
      </c>
      <c r="P852" s="148">
        <f t="shared" si="167"/>
        <v>1437695.75</v>
      </c>
      <c r="Q852" s="148">
        <v>0</v>
      </c>
      <c r="R852" s="148">
        <v>0</v>
      </c>
      <c r="S852" s="146" t="s">
        <v>644</v>
      </c>
      <c r="T852" s="197"/>
      <c r="U852" s="160"/>
    </row>
    <row r="853" spans="1:22" s="4" customFormat="1" ht="9" customHeight="1">
      <c r="A853" s="152">
        <v>196</v>
      </c>
      <c r="B853" s="215" t="s">
        <v>687</v>
      </c>
      <c r="C853" s="146" t="s">
        <v>145</v>
      </c>
      <c r="D853" s="164" t="s">
        <v>144</v>
      </c>
      <c r="E853" s="200">
        <v>1956</v>
      </c>
      <c r="F853" s="152" t="s">
        <v>23</v>
      </c>
      <c r="G853" s="200">
        <v>2</v>
      </c>
      <c r="H853" s="200">
        <v>1</v>
      </c>
      <c r="I853" s="148">
        <v>446.4</v>
      </c>
      <c r="J853" s="148">
        <v>422.2</v>
      </c>
      <c r="K853" s="200">
        <v>9</v>
      </c>
      <c r="L853" s="159">
        <f>'Приложение 2'!G856</f>
        <v>1449811.16</v>
      </c>
      <c r="M853" s="148">
        <v>0</v>
      </c>
      <c r="N853" s="148">
        <v>0</v>
      </c>
      <c r="O853" s="148">
        <v>0</v>
      </c>
      <c r="P853" s="148">
        <f t="shared" si="167"/>
        <v>1449811.16</v>
      </c>
      <c r="Q853" s="148">
        <v>0</v>
      </c>
      <c r="R853" s="148">
        <v>0</v>
      </c>
      <c r="S853" s="146" t="s">
        <v>644</v>
      </c>
      <c r="T853" s="197"/>
      <c r="U853" s="160"/>
    </row>
    <row r="854" spans="1:22" s="4" customFormat="1" ht="9" customHeight="1">
      <c r="A854" s="152">
        <v>197</v>
      </c>
      <c r="B854" s="215" t="s">
        <v>688</v>
      </c>
      <c r="C854" s="146" t="s">
        <v>145</v>
      </c>
      <c r="D854" s="164" t="s">
        <v>144</v>
      </c>
      <c r="E854" s="200">
        <v>1958</v>
      </c>
      <c r="F854" s="152" t="s">
        <v>23</v>
      </c>
      <c r="G854" s="200">
        <v>2</v>
      </c>
      <c r="H854" s="200">
        <v>2</v>
      </c>
      <c r="I854" s="148">
        <v>746.8</v>
      </c>
      <c r="J854" s="148">
        <v>674.7</v>
      </c>
      <c r="K854" s="200">
        <v>15</v>
      </c>
      <c r="L854" s="159">
        <f>'Приложение 2'!G857</f>
        <v>2305967.06</v>
      </c>
      <c r="M854" s="148">
        <v>0</v>
      </c>
      <c r="N854" s="148">
        <v>0</v>
      </c>
      <c r="O854" s="148">
        <v>0</v>
      </c>
      <c r="P854" s="148">
        <f t="shared" si="167"/>
        <v>2305967.06</v>
      </c>
      <c r="Q854" s="148">
        <v>0</v>
      </c>
      <c r="R854" s="148">
        <v>0</v>
      </c>
      <c r="S854" s="146" t="s">
        <v>644</v>
      </c>
      <c r="T854" s="197"/>
      <c r="U854" s="160"/>
    </row>
    <row r="855" spans="1:22" s="4" customFormat="1" ht="9" customHeight="1">
      <c r="A855" s="152">
        <v>198</v>
      </c>
      <c r="B855" s="215" t="s">
        <v>694</v>
      </c>
      <c r="C855" s="146" t="s">
        <v>145</v>
      </c>
      <c r="D855" s="164" t="s">
        <v>144</v>
      </c>
      <c r="E855" s="200">
        <v>1950</v>
      </c>
      <c r="F855" s="152" t="s">
        <v>35</v>
      </c>
      <c r="G855" s="200">
        <v>2</v>
      </c>
      <c r="H855" s="200">
        <v>2</v>
      </c>
      <c r="I855" s="148">
        <v>420.7</v>
      </c>
      <c r="J855" s="148">
        <v>378.1</v>
      </c>
      <c r="K855" s="200">
        <v>13</v>
      </c>
      <c r="L855" s="159">
        <f>'Приложение 2'!G858</f>
        <v>1187310.54</v>
      </c>
      <c r="M855" s="148">
        <v>0</v>
      </c>
      <c r="N855" s="148">
        <v>0</v>
      </c>
      <c r="O855" s="148">
        <v>0</v>
      </c>
      <c r="P855" s="148">
        <f t="shared" si="167"/>
        <v>1187310.54</v>
      </c>
      <c r="Q855" s="148">
        <v>0</v>
      </c>
      <c r="R855" s="148">
        <v>0</v>
      </c>
      <c r="S855" s="146" t="s">
        <v>644</v>
      </c>
      <c r="T855" s="197"/>
      <c r="U855" s="160"/>
    </row>
    <row r="856" spans="1:22" s="4" customFormat="1" ht="24" customHeight="1">
      <c r="A856" s="173" t="s">
        <v>40</v>
      </c>
      <c r="B856" s="173"/>
      <c r="C856" s="146"/>
      <c r="D856" s="53"/>
      <c r="E856" s="152" t="s">
        <v>66</v>
      </c>
      <c r="F856" s="152" t="s">
        <v>66</v>
      </c>
      <c r="G856" s="152" t="s">
        <v>66</v>
      </c>
      <c r="H856" s="152" t="s">
        <v>66</v>
      </c>
      <c r="I856" s="148">
        <f t="shared" ref="I856:R856" si="168">SUM(I847:I855)</f>
        <v>6042.4000000000005</v>
      </c>
      <c r="J856" s="148">
        <f t="shared" si="168"/>
        <v>5275.1</v>
      </c>
      <c r="K856" s="206">
        <f t="shared" si="168"/>
        <v>165</v>
      </c>
      <c r="L856" s="148">
        <f t="shared" si="168"/>
        <v>18035812.399999999</v>
      </c>
      <c r="M856" s="148">
        <f t="shared" si="168"/>
        <v>0</v>
      </c>
      <c r="N856" s="148">
        <f t="shared" si="168"/>
        <v>0</v>
      </c>
      <c r="O856" s="148">
        <f t="shared" si="168"/>
        <v>0</v>
      </c>
      <c r="P856" s="148">
        <f t="shared" si="168"/>
        <v>18035812.399999999</v>
      </c>
      <c r="Q856" s="148">
        <f t="shared" si="168"/>
        <v>0</v>
      </c>
      <c r="R856" s="148">
        <f t="shared" si="168"/>
        <v>0</v>
      </c>
      <c r="S856" s="148"/>
      <c r="T856" s="197"/>
      <c r="U856" s="160"/>
    </row>
    <row r="857" spans="1:22" s="4" customFormat="1" ht="9" customHeight="1">
      <c r="A857" s="150" t="s">
        <v>44</v>
      </c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97"/>
      <c r="U857" s="160"/>
    </row>
    <row r="858" spans="1:22" s="4" customFormat="1" ht="9" customHeight="1">
      <c r="A858" s="152">
        <v>199</v>
      </c>
      <c r="B858" s="53" t="s">
        <v>704</v>
      </c>
      <c r="C858" s="146" t="s">
        <v>145</v>
      </c>
      <c r="D858" s="164" t="s">
        <v>144</v>
      </c>
      <c r="E858" s="200">
        <v>1977</v>
      </c>
      <c r="F858" s="152" t="s">
        <v>23</v>
      </c>
      <c r="G858" s="200">
        <v>2</v>
      </c>
      <c r="H858" s="200">
        <v>1</v>
      </c>
      <c r="I858" s="148">
        <v>391.4</v>
      </c>
      <c r="J858" s="148">
        <v>266.39999999999998</v>
      </c>
      <c r="K858" s="200">
        <v>44</v>
      </c>
      <c r="L858" s="159">
        <f>'Приложение 2'!G861</f>
        <v>1592369.2</v>
      </c>
      <c r="M858" s="148">
        <v>0</v>
      </c>
      <c r="N858" s="148">
        <v>0</v>
      </c>
      <c r="O858" s="148">
        <v>0</v>
      </c>
      <c r="P858" s="148">
        <f t="shared" ref="P858:P860" si="169">L858</f>
        <v>1592369.2</v>
      </c>
      <c r="Q858" s="148">
        <v>0</v>
      </c>
      <c r="R858" s="148">
        <v>0</v>
      </c>
      <c r="S858" s="146" t="s">
        <v>644</v>
      </c>
      <c r="T858" s="219"/>
      <c r="U858" s="219"/>
    </row>
    <row r="859" spans="1:22" s="4" customFormat="1" ht="9" customHeight="1">
      <c r="A859" s="152">
        <v>200</v>
      </c>
      <c r="B859" s="53" t="s">
        <v>705</v>
      </c>
      <c r="C859" s="146" t="s">
        <v>145</v>
      </c>
      <c r="D859" s="164" t="s">
        <v>144</v>
      </c>
      <c r="E859" s="200">
        <v>1972</v>
      </c>
      <c r="F859" s="152" t="s">
        <v>23</v>
      </c>
      <c r="G859" s="200">
        <v>2</v>
      </c>
      <c r="H859" s="200">
        <v>2</v>
      </c>
      <c r="I859" s="148">
        <v>294.89999999999998</v>
      </c>
      <c r="J859" s="148">
        <v>165.4</v>
      </c>
      <c r="K859" s="200">
        <v>27</v>
      </c>
      <c r="L859" s="159">
        <f>'Приложение 2'!G862</f>
        <v>1198618.25</v>
      </c>
      <c r="M859" s="148">
        <v>0</v>
      </c>
      <c r="N859" s="148">
        <v>0</v>
      </c>
      <c r="O859" s="148">
        <v>0</v>
      </c>
      <c r="P859" s="148">
        <f t="shared" si="169"/>
        <v>1198618.25</v>
      </c>
      <c r="Q859" s="148">
        <v>0</v>
      </c>
      <c r="R859" s="148">
        <v>0</v>
      </c>
      <c r="S859" s="146" t="s">
        <v>644</v>
      </c>
      <c r="T859" s="149"/>
      <c r="U859" s="160"/>
    </row>
    <row r="860" spans="1:22" s="4" customFormat="1" ht="9" customHeight="1">
      <c r="A860" s="152">
        <v>201</v>
      </c>
      <c r="B860" s="53" t="s">
        <v>706</v>
      </c>
      <c r="C860" s="146" t="s">
        <v>145</v>
      </c>
      <c r="D860" s="164" t="s">
        <v>144</v>
      </c>
      <c r="E860" s="200">
        <v>1974</v>
      </c>
      <c r="F860" s="152" t="s">
        <v>23</v>
      </c>
      <c r="G860" s="200">
        <v>2</v>
      </c>
      <c r="H860" s="200">
        <v>2</v>
      </c>
      <c r="I860" s="148">
        <v>458.1</v>
      </c>
      <c r="J860" s="148">
        <v>291.7</v>
      </c>
      <c r="K860" s="200">
        <v>25</v>
      </c>
      <c r="L860" s="159">
        <f>'Приложение 2'!G863</f>
        <v>1461522.73</v>
      </c>
      <c r="M860" s="148">
        <v>0</v>
      </c>
      <c r="N860" s="148">
        <v>0</v>
      </c>
      <c r="O860" s="148">
        <v>0</v>
      </c>
      <c r="P860" s="148">
        <f t="shared" si="169"/>
        <v>1461522.73</v>
      </c>
      <c r="Q860" s="148">
        <v>0</v>
      </c>
      <c r="R860" s="148">
        <v>0</v>
      </c>
      <c r="S860" s="146" t="s">
        <v>644</v>
      </c>
      <c r="T860" s="149"/>
      <c r="U860" s="160"/>
    </row>
    <row r="861" spans="1:22" s="4" customFormat="1" ht="24" customHeight="1">
      <c r="A861" s="173" t="s">
        <v>84</v>
      </c>
      <c r="B861" s="173"/>
      <c r="C861" s="146"/>
      <c r="D861" s="53"/>
      <c r="E861" s="152" t="s">
        <v>66</v>
      </c>
      <c r="F861" s="152" t="s">
        <v>66</v>
      </c>
      <c r="G861" s="152" t="s">
        <v>66</v>
      </c>
      <c r="H861" s="152" t="s">
        <v>66</v>
      </c>
      <c r="I861" s="148">
        <f t="shared" ref="I861:R861" si="170">SUM(I858:I860)</f>
        <v>1144.4000000000001</v>
      </c>
      <c r="J861" s="148">
        <f t="shared" si="170"/>
        <v>723.5</v>
      </c>
      <c r="K861" s="200">
        <f t="shared" si="170"/>
        <v>96</v>
      </c>
      <c r="L861" s="148">
        <f t="shared" si="170"/>
        <v>4252510.18</v>
      </c>
      <c r="M861" s="148">
        <f t="shared" si="170"/>
        <v>0</v>
      </c>
      <c r="N861" s="148">
        <f t="shared" si="170"/>
        <v>0</v>
      </c>
      <c r="O861" s="148">
        <f t="shared" si="170"/>
        <v>0</v>
      </c>
      <c r="P861" s="148">
        <f t="shared" si="170"/>
        <v>4252510.18</v>
      </c>
      <c r="Q861" s="148">
        <f t="shared" si="170"/>
        <v>0</v>
      </c>
      <c r="R861" s="148">
        <f t="shared" si="170"/>
        <v>0</v>
      </c>
      <c r="S861" s="148"/>
      <c r="T861" s="149"/>
      <c r="U861" s="160"/>
      <c r="V861" s="14"/>
    </row>
    <row r="862" spans="1:22" s="4" customFormat="1" ht="9" customHeight="1">
      <c r="A862" s="150" t="s">
        <v>68</v>
      </c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49"/>
      <c r="U862" s="160"/>
      <c r="V862" s="14"/>
    </row>
    <row r="863" spans="1:22" s="4" customFormat="1" ht="9" customHeight="1">
      <c r="A863" s="152">
        <v>202</v>
      </c>
      <c r="B863" s="53" t="s">
        <v>707</v>
      </c>
      <c r="C863" s="146" t="s">
        <v>145</v>
      </c>
      <c r="D863" s="164" t="s">
        <v>144</v>
      </c>
      <c r="E863" s="200">
        <v>1977</v>
      </c>
      <c r="F863" s="152" t="s">
        <v>23</v>
      </c>
      <c r="G863" s="200">
        <v>4</v>
      </c>
      <c r="H863" s="200">
        <v>1</v>
      </c>
      <c r="I863" s="148">
        <v>941.2</v>
      </c>
      <c r="J863" s="148">
        <v>847</v>
      </c>
      <c r="K863" s="200">
        <v>36</v>
      </c>
      <c r="L863" s="159">
        <f>'Приложение 2'!G866</f>
        <v>2435601.98</v>
      </c>
      <c r="M863" s="148">
        <v>0</v>
      </c>
      <c r="N863" s="148">
        <v>0</v>
      </c>
      <c r="O863" s="148">
        <v>0</v>
      </c>
      <c r="P863" s="148">
        <f t="shared" ref="P863:P865" si="171">L863</f>
        <v>2435601.98</v>
      </c>
      <c r="Q863" s="148">
        <v>0</v>
      </c>
      <c r="R863" s="148">
        <v>0</v>
      </c>
      <c r="S863" s="146" t="s">
        <v>644</v>
      </c>
      <c r="T863" s="222"/>
      <c r="U863" s="223"/>
    </row>
    <row r="864" spans="1:22" s="4" customFormat="1" ht="9" customHeight="1">
      <c r="A864" s="152">
        <v>203</v>
      </c>
      <c r="B864" s="53" t="s">
        <v>275</v>
      </c>
      <c r="C864" s="146" t="s">
        <v>145</v>
      </c>
      <c r="D864" s="164" t="s">
        <v>144</v>
      </c>
      <c r="E864" s="200">
        <v>2006</v>
      </c>
      <c r="F864" s="152" t="s">
        <v>23</v>
      </c>
      <c r="G864" s="200">
        <v>3</v>
      </c>
      <c r="H864" s="200">
        <v>3</v>
      </c>
      <c r="I864" s="148">
        <v>1463</v>
      </c>
      <c r="J864" s="148">
        <v>1367</v>
      </c>
      <c r="K864" s="200">
        <v>34</v>
      </c>
      <c r="L864" s="159">
        <f>'Приложение 2'!G867</f>
        <v>3256008.38</v>
      </c>
      <c r="M864" s="148">
        <v>0</v>
      </c>
      <c r="N864" s="148">
        <v>0</v>
      </c>
      <c r="O864" s="148">
        <v>0</v>
      </c>
      <c r="P864" s="148">
        <f>L864</f>
        <v>3256008.38</v>
      </c>
      <c r="Q864" s="148">
        <v>0</v>
      </c>
      <c r="R864" s="148">
        <v>0</v>
      </c>
      <c r="S864" s="146" t="s">
        <v>644</v>
      </c>
      <c r="T864" s="222"/>
      <c r="U864" s="223"/>
    </row>
    <row r="865" spans="1:22" s="4" customFormat="1" ht="9" customHeight="1">
      <c r="A865" s="152">
        <v>204</v>
      </c>
      <c r="B865" s="53" t="s">
        <v>709</v>
      </c>
      <c r="C865" s="146" t="s">
        <v>145</v>
      </c>
      <c r="D865" s="164" t="s">
        <v>144</v>
      </c>
      <c r="E865" s="200">
        <v>1993</v>
      </c>
      <c r="F865" s="152" t="s">
        <v>24</v>
      </c>
      <c r="G865" s="200">
        <v>5</v>
      </c>
      <c r="H865" s="200">
        <v>3</v>
      </c>
      <c r="I865" s="148">
        <v>3580</v>
      </c>
      <c r="J865" s="148">
        <v>2993.1</v>
      </c>
      <c r="K865" s="200">
        <v>21</v>
      </c>
      <c r="L865" s="159">
        <f>'Приложение 2'!G868</f>
        <v>2645506.7999999998</v>
      </c>
      <c r="M865" s="148">
        <v>0</v>
      </c>
      <c r="N865" s="148">
        <v>0</v>
      </c>
      <c r="O865" s="148">
        <v>0</v>
      </c>
      <c r="P865" s="148">
        <f t="shared" si="171"/>
        <v>2645506.7999999998</v>
      </c>
      <c r="Q865" s="148">
        <v>0</v>
      </c>
      <c r="R865" s="148">
        <v>0</v>
      </c>
      <c r="S865" s="146" t="s">
        <v>644</v>
      </c>
      <c r="T865" s="222"/>
      <c r="U865" s="223"/>
    </row>
    <row r="866" spans="1:22" s="4" customFormat="1" ht="9" customHeight="1">
      <c r="A866" s="152">
        <v>205</v>
      </c>
      <c r="B866" s="53" t="s">
        <v>221</v>
      </c>
      <c r="C866" s="146" t="s">
        <v>145</v>
      </c>
      <c r="D866" s="164" t="s">
        <v>144</v>
      </c>
      <c r="E866" s="200">
        <v>1956</v>
      </c>
      <c r="F866" s="157" t="s">
        <v>23</v>
      </c>
      <c r="G866" s="200">
        <v>2</v>
      </c>
      <c r="H866" s="200">
        <v>1</v>
      </c>
      <c r="I866" s="148">
        <v>445</v>
      </c>
      <c r="J866" s="148">
        <v>411.5</v>
      </c>
      <c r="K866" s="200">
        <v>48</v>
      </c>
      <c r="L866" s="159">
        <f>'Приложение 2'!G869</f>
        <v>1780965.8</v>
      </c>
      <c r="M866" s="148">
        <v>0</v>
      </c>
      <c r="N866" s="148">
        <v>0</v>
      </c>
      <c r="O866" s="148">
        <v>0</v>
      </c>
      <c r="P866" s="148">
        <f>L866</f>
        <v>1780965.8</v>
      </c>
      <c r="Q866" s="148">
        <v>0</v>
      </c>
      <c r="R866" s="148">
        <v>0</v>
      </c>
      <c r="S866" s="146" t="s">
        <v>644</v>
      </c>
      <c r="T866" s="222"/>
      <c r="U866" s="223"/>
    </row>
    <row r="867" spans="1:22" s="4" customFormat="1" ht="9" customHeight="1">
      <c r="A867" s="152">
        <v>206</v>
      </c>
      <c r="B867" s="53" t="s">
        <v>711</v>
      </c>
      <c r="C867" s="146" t="s">
        <v>145</v>
      </c>
      <c r="D867" s="164" t="s">
        <v>144</v>
      </c>
      <c r="E867" s="200">
        <v>1961</v>
      </c>
      <c r="F867" s="152" t="s">
        <v>23</v>
      </c>
      <c r="G867" s="200">
        <v>2</v>
      </c>
      <c r="H867" s="200">
        <v>2</v>
      </c>
      <c r="I867" s="148">
        <v>497.5</v>
      </c>
      <c r="J867" s="148">
        <v>431</v>
      </c>
      <c r="K867" s="200">
        <v>9</v>
      </c>
      <c r="L867" s="159">
        <f>'Приложение 2'!G870</f>
        <v>1724427.21</v>
      </c>
      <c r="M867" s="148">
        <v>0</v>
      </c>
      <c r="N867" s="148">
        <v>0</v>
      </c>
      <c r="O867" s="148">
        <v>0</v>
      </c>
      <c r="P867" s="148">
        <f t="shared" ref="P867:P869" si="172">L867</f>
        <v>1724427.21</v>
      </c>
      <c r="Q867" s="148">
        <v>0</v>
      </c>
      <c r="R867" s="148">
        <v>0</v>
      </c>
      <c r="S867" s="146" t="s">
        <v>644</v>
      </c>
      <c r="T867" s="151"/>
      <c r="U867" s="151"/>
    </row>
    <row r="868" spans="1:22" s="4" customFormat="1" ht="9" customHeight="1">
      <c r="A868" s="152">
        <v>207</v>
      </c>
      <c r="B868" s="53" t="s">
        <v>712</v>
      </c>
      <c r="C868" s="146" t="s">
        <v>145</v>
      </c>
      <c r="D868" s="164" t="s">
        <v>144</v>
      </c>
      <c r="E868" s="200">
        <v>1976</v>
      </c>
      <c r="F868" s="152" t="s">
        <v>23</v>
      </c>
      <c r="G868" s="200">
        <v>2</v>
      </c>
      <c r="H868" s="200">
        <v>2</v>
      </c>
      <c r="I868" s="148">
        <v>809.5</v>
      </c>
      <c r="J868" s="148">
        <v>730.5</v>
      </c>
      <c r="K868" s="200">
        <v>41</v>
      </c>
      <c r="L868" s="159">
        <f>'Приложение 2'!G871</f>
        <v>2826929.85</v>
      </c>
      <c r="M868" s="148">
        <v>0</v>
      </c>
      <c r="N868" s="148">
        <v>0</v>
      </c>
      <c r="O868" s="148">
        <v>0</v>
      </c>
      <c r="P868" s="148">
        <f t="shared" si="172"/>
        <v>2826929.85</v>
      </c>
      <c r="Q868" s="148">
        <v>0</v>
      </c>
      <c r="R868" s="148">
        <v>0</v>
      </c>
      <c r="S868" s="146" t="s">
        <v>644</v>
      </c>
      <c r="T868" s="151"/>
      <c r="U868" s="151"/>
    </row>
    <row r="869" spans="1:22" s="4" customFormat="1" ht="9" customHeight="1">
      <c r="A869" s="152">
        <v>208</v>
      </c>
      <c r="B869" s="53" t="s">
        <v>713</v>
      </c>
      <c r="C869" s="146" t="s">
        <v>145</v>
      </c>
      <c r="D869" s="164" t="s">
        <v>144</v>
      </c>
      <c r="E869" s="200">
        <v>1975</v>
      </c>
      <c r="F869" s="152" t="s">
        <v>23</v>
      </c>
      <c r="G869" s="200">
        <v>2</v>
      </c>
      <c r="H869" s="200">
        <v>2</v>
      </c>
      <c r="I869" s="148">
        <v>818.55</v>
      </c>
      <c r="J869" s="148">
        <v>739.55</v>
      </c>
      <c r="K869" s="200">
        <v>36</v>
      </c>
      <c r="L869" s="159">
        <f>'Приложение 2'!G872</f>
        <v>2826929.85</v>
      </c>
      <c r="M869" s="148">
        <v>0</v>
      </c>
      <c r="N869" s="148">
        <v>0</v>
      </c>
      <c r="O869" s="148">
        <v>0</v>
      </c>
      <c r="P869" s="148">
        <f t="shared" si="172"/>
        <v>2826929.85</v>
      </c>
      <c r="Q869" s="148">
        <v>0</v>
      </c>
      <c r="R869" s="148">
        <v>0</v>
      </c>
      <c r="S869" s="146" t="s">
        <v>644</v>
      </c>
      <c r="T869" s="151"/>
      <c r="U869" s="151"/>
    </row>
    <row r="870" spans="1:22" s="4" customFormat="1" ht="9" customHeight="1">
      <c r="A870" s="152">
        <v>209</v>
      </c>
      <c r="B870" s="53" t="s">
        <v>284</v>
      </c>
      <c r="C870" s="146" t="s">
        <v>145</v>
      </c>
      <c r="D870" s="164" t="s">
        <v>144</v>
      </c>
      <c r="E870" s="200">
        <v>1980</v>
      </c>
      <c r="F870" s="152" t="s">
        <v>24</v>
      </c>
      <c r="G870" s="200">
        <v>2</v>
      </c>
      <c r="H870" s="200">
        <v>2</v>
      </c>
      <c r="I870" s="148">
        <v>1005.5</v>
      </c>
      <c r="J870" s="148">
        <v>928.7</v>
      </c>
      <c r="K870" s="200">
        <v>34</v>
      </c>
      <c r="L870" s="159">
        <f>'Приложение 2'!G873</f>
        <v>3170199.9</v>
      </c>
      <c r="M870" s="148">
        <v>0</v>
      </c>
      <c r="N870" s="148">
        <v>0</v>
      </c>
      <c r="O870" s="148">
        <v>0</v>
      </c>
      <c r="P870" s="148">
        <f>L870</f>
        <v>3170199.9</v>
      </c>
      <c r="Q870" s="148">
        <v>0</v>
      </c>
      <c r="R870" s="148">
        <v>0</v>
      </c>
      <c r="S870" s="146" t="s">
        <v>644</v>
      </c>
      <c r="T870" s="197"/>
      <c r="U870" s="160"/>
    </row>
    <row r="871" spans="1:22" s="4" customFormat="1" ht="9" customHeight="1">
      <c r="A871" s="152">
        <v>210</v>
      </c>
      <c r="B871" s="53" t="s">
        <v>285</v>
      </c>
      <c r="C871" s="146" t="s">
        <v>145</v>
      </c>
      <c r="D871" s="164" t="s">
        <v>144</v>
      </c>
      <c r="E871" s="200">
        <v>1970</v>
      </c>
      <c r="F871" s="152" t="s">
        <v>23</v>
      </c>
      <c r="G871" s="200">
        <v>2</v>
      </c>
      <c r="H871" s="200">
        <v>2</v>
      </c>
      <c r="I871" s="148">
        <v>772.2</v>
      </c>
      <c r="J871" s="148">
        <v>718</v>
      </c>
      <c r="K871" s="200">
        <v>44</v>
      </c>
      <c r="L871" s="159">
        <f>'Приложение 2'!G874</f>
        <v>2826929.85</v>
      </c>
      <c r="M871" s="148">
        <v>0</v>
      </c>
      <c r="N871" s="148">
        <v>0</v>
      </c>
      <c r="O871" s="148">
        <v>0</v>
      </c>
      <c r="P871" s="148">
        <f>L871</f>
        <v>2826929.85</v>
      </c>
      <c r="Q871" s="148">
        <v>0</v>
      </c>
      <c r="R871" s="148">
        <v>0</v>
      </c>
      <c r="S871" s="146" t="s">
        <v>644</v>
      </c>
      <c r="T871" s="151"/>
      <c r="U871" s="151"/>
    </row>
    <row r="872" spans="1:22" s="4" customFormat="1" ht="9" customHeight="1">
      <c r="A872" s="152">
        <v>211</v>
      </c>
      <c r="B872" s="53" t="s">
        <v>99</v>
      </c>
      <c r="C872" s="146" t="s">
        <v>145</v>
      </c>
      <c r="D872" s="164" t="s">
        <v>144</v>
      </c>
      <c r="E872" s="200">
        <v>1979</v>
      </c>
      <c r="F872" s="152" t="s">
        <v>23</v>
      </c>
      <c r="G872" s="200">
        <v>2</v>
      </c>
      <c r="H872" s="200">
        <v>1</v>
      </c>
      <c r="I872" s="148">
        <v>637.9</v>
      </c>
      <c r="J872" s="148">
        <v>375.9</v>
      </c>
      <c r="K872" s="200">
        <v>22</v>
      </c>
      <c r="L872" s="159">
        <f>'Приложение 2'!G875</f>
        <v>84257.18</v>
      </c>
      <c r="M872" s="148">
        <v>0</v>
      </c>
      <c r="N872" s="148">
        <v>0</v>
      </c>
      <c r="O872" s="148">
        <v>0</v>
      </c>
      <c r="P872" s="148">
        <f>L872</f>
        <v>84257.18</v>
      </c>
      <c r="Q872" s="148">
        <v>0</v>
      </c>
      <c r="R872" s="148">
        <v>0</v>
      </c>
      <c r="S872" s="146" t="s">
        <v>644</v>
      </c>
      <c r="T872" s="149"/>
      <c r="U872" s="160"/>
    </row>
    <row r="873" spans="1:22" s="4" customFormat="1" ht="9" customHeight="1">
      <c r="A873" s="152">
        <v>212</v>
      </c>
      <c r="B873" s="53" t="s">
        <v>223</v>
      </c>
      <c r="C873" s="146" t="s">
        <v>145</v>
      </c>
      <c r="D873" s="164" t="s">
        <v>144</v>
      </c>
      <c r="E873" s="200">
        <v>1965</v>
      </c>
      <c r="F873" s="157" t="s">
        <v>23</v>
      </c>
      <c r="G873" s="200">
        <v>2</v>
      </c>
      <c r="H873" s="200">
        <v>2</v>
      </c>
      <c r="I873" s="148">
        <v>1034.0999999999999</v>
      </c>
      <c r="J873" s="148">
        <v>631.1</v>
      </c>
      <c r="K873" s="200">
        <v>5</v>
      </c>
      <c r="L873" s="159">
        <f>'Приложение 2'!G876</f>
        <v>1809235.1</v>
      </c>
      <c r="M873" s="148">
        <v>0</v>
      </c>
      <c r="N873" s="148">
        <v>0</v>
      </c>
      <c r="O873" s="148">
        <v>0</v>
      </c>
      <c r="P873" s="148">
        <f>L873</f>
        <v>1809235.1</v>
      </c>
      <c r="Q873" s="148">
        <v>0</v>
      </c>
      <c r="R873" s="148">
        <v>0</v>
      </c>
      <c r="S873" s="146" t="s">
        <v>644</v>
      </c>
      <c r="T873" s="149"/>
      <c r="U873" s="160"/>
    </row>
    <row r="874" spans="1:22" s="4" customFormat="1" ht="9" customHeight="1">
      <c r="A874" s="152">
        <v>213</v>
      </c>
      <c r="B874" s="53" t="s">
        <v>224</v>
      </c>
      <c r="C874" s="146" t="s">
        <v>145</v>
      </c>
      <c r="D874" s="164" t="s">
        <v>144</v>
      </c>
      <c r="E874" s="200">
        <v>1987</v>
      </c>
      <c r="F874" s="152" t="s">
        <v>24</v>
      </c>
      <c r="G874" s="200">
        <v>2</v>
      </c>
      <c r="H874" s="200">
        <v>2</v>
      </c>
      <c r="I874" s="148">
        <v>665.8</v>
      </c>
      <c r="J874" s="148">
        <v>593.79999999999995</v>
      </c>
      <c r="K874" s="200">
        <v>29</v>
      </c>
      <c r="L874" s="159">
        <f>'Приложение 2'!G877</f>
        <v>2180774.4500000002</v>
      </c>
      <c r="M874" s="148">
        <v>0</v>
      </c>
      <c r="N874" s="148">
        <v>0</v>
      </c>
      <c r="O874" s="148">
        <v>0</v>
      </c>
      <c r="P874" s="148">
        <f>L874</f>
        <v>2180774.4500000002</v>
      </c>
      <c r="Q874" s="148">
        <v>0</v>
      </c>
      <c r="R874" s="148">
        <v>0</v>
      </c>
      <c r="S874" s="146" t="s">
        <v>644</v>
      </c>
      <c r="T874" s="149"/>
      <c r="U874" s="160"/>
    </row>
    <row r="875" spans="1:22" s="4" customFormat="1" ht="25.5" customHeight="1">
      <c r="A875" s="173" t="s">
        <v>45</v>
      </c>
      <c r="B875" s="173"/>
      <c r="C875" s="146"/>
      <c r="D875" s="53"/>
      <c r="E875" s="6" t="s">
        <v>66</v>
      </c>
      <c r="F875" s="6" t="s">
        <v>66</v>
      </c>
      <c r="G875" s="6" t="s">
        <v>66</v>
      </c>
      <c r="H875" s="6" t="s">
        <v>66</v>
      </c>
      <c r="I875" s="147">
        <f>SUM(I863:I874)</f>
        <v>12670.25</v>
      </c>
      <c r="J875" s="147">
        <f t="shared" ref="J875:R875" si="173">SUM(J863:J874)</f>
        <v>10767.15</v>
      </c>
      <c r="K875" s="200">
        <f t="shared" si="173"/>
        <v>359</v>
      </c>
      <c r="L875" s="147">
        <f t="shared" si="173"/>
        <v>27567766.349999998</v>
      </c>
      <c r="M875" s="147">
        <f t="shared" si="173"/>
        <v>0</v>
      </c>
      <c r="N875" s="147">
        <f t="shared" si="173"/>
        <v>0</v>
      </c>
      <c r="O875" s="147">
        <f t="shared" si="173"/>
        <v>0</v>
      </c>
      <c r="P875" s="147">
        <f t="shared" si="173"/>
        <v>27567766.349999998</v>
      </c>
      <c r="Q875" s="147">
        <f t="shared" si="173"/>
        <v>0</v>
      </c>
      <c r="R875" s="147">
        <f t="shared" si="173"/>
        <v>0</v>
      </c>
      <c r="S875" s="148"/>
      <c r="T875" s="149"/>
      <c r="U875" s="160"/>
    </row>
    <row r="876" spans="1:22" s="4" customFormat="1" ht="9" customHeight="1">
      <c r="A876" s="208" t="s">
        <v>86</v>
      </c>
      <c r="B876" s="208"/>
      <c r="C876" s="208"/>
      <c r="D876" s="208"/>
      <c r="E876" s="208"/>
      <c r="F876" s="208"/>
      <c r="G876" s="208"/>
      <c r="H876" s="208"/>
      <c r="I876" s="208"/>
      <c r="J876" s="208"/>
      <c r="K876" s="208"/>
      <c r="L876" s="208"/>
      <c r="M876" s="208"/>
      <c r="N876" s="208"/>
      <c r="O876" s="208"/>
      <c r="P876" s="208"/>
      <c r="Q876" s="208"/>
      <c r="R876" s="208"/>
      <c r="S876" s="208"/>
      <c r="T876" s="149"/>
      <c r="U876" s="160"/>
    </row>
    <row r="877" spans="1:22" s="4" customFormat="1" ht="9" customHeight="1">
      <c r="A877" s="209">
        <v>214</v>
      </c>
      <c r="B877" s="53" t="s">
        <v>718</v>
      </c>
      <c r="C877" s="146" t="s">
        <v>145</v>
      </c>
      <c r="D877" s="164" t="s">
        <v>144</v>
      </c>
      <c r="E877" s="200">
        <v>1983</v>
      </c>
      <c r="F877" s="152" t="s">
        <v>24</v>
      </c>
      <c r="G877" s="200">
        <v>3</v>
      </c>
      <c r="H877" s="200">
        <v>3</v>
      </c>
      <c r="I877" s="148">
        <v>1488.3</v>
      </c>
      <c r="J877" s="148">
        <v>1340.4</v>
      </c>
      <c r="K877" s="216">
        <v>48</v>
      </c>
      <c r="L877" s="159">
        <f>'Приложение 2'!G880</f>
        <v>2460640.5099999998</v>
      </c>
      <c r="M877" s="148">
        <v>0</v>
      </c>
      <c r="N877" s="148">
        <v>0</v>
      </c>
      <c r="O877" s="148">
        <v>0</v>
      </c>
      <c r="P877" s="148">
        <f>L877</f>
        <v>2460640.5099999998</v>
      </c>
      <c r="Q877" s="148">
        <v>0</v>
      </c>
      <c r="R877" s="148">
        <v>0</v>
      </c>
      <c r="S877" s="146" t="s">
        <v>644</v>
      </c>
      <c r="T877" s="149"/>
      <c r="U877" s="210"/>
      <c r="V877" s="14"/>
    </row>
    <row r="878" spans="1:22" s="4" customFormat="1" ht="34.5" customHeight="1">
      <c r="A878" s="273" t="s">
        <v>87</v>
      </c>
      <c r="B878" s="274"/>
      <c r="C878" s="213"/>
      <c r="D878" s="214"/>
      <c r="E878" s="209" t="s">
        <v>66</v>
      </c>
      <c r="F878" s="209" t="s">
        <v>66</v>
      </c>
      <c r="G878" s="209" t="s">
        <v>66</v>
      </c>
      <c r="H878" s="209" t="s">
        <v>66</v>
      </c>
      <c r="I878" s="217">
        <f t="shared" ref="I878:R878" si="174">SUM(I877:I877)</f>
        <v>1488.3</v>
      </c>
      <c r="J878" s="217">
        <f t="shared" si="174"/>
        <v>1340.4</v>
      </c>
      <c r="K878" s="216">
        <f t="shared" si="174"/>
        <v>48</v>
      </c>
      <c r="L878" s="217">
        <f t="shared" si="174"/>
        <v>2460640.5099999998</v>
      </c>
      <c r="M878" s="217">
        <f t="shared" si="174"/>
        <v>0</v>
      </c>
      <c r="N878" s="217">
        <f t="shared" si="174"/>
        <v>0</v>
      </c>
      <c r="O878" s="217">
        <f t="shared" si="174"/>
        <v>0</v>
      </c>
      <c r="P878" s="217">
        <f t="shared" si="174"/>
        <v>2460640.5099999998</v>
      </c>
      <c r="Q878" s="217">
        <f t="shared" si="174"/>
        <v>0</v>
      </c>
      <c r="R878" s="217">
        <f t="shared" si="174"/>
        <v>0</v>
      </c>
      <c r="S878" s="148"/>
      <c r="T878" s="197"/>
      <c r="U878" s="160"/>
    </row>
    <row r="879" spans="1:22" s="4" customFormat="1" ht="9" customHeight="1">
      <c r="A879" s="150" t="s">
        <v>85</v>
      </c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1"/>
      <c r="U879" s="151"/>
    </row>
    <row r="880" spans="1:22" s="4" customFormat="1" ht="9" customHeight="1">
      <c r="A880" s="152">
        <v>215</v>
      </c>
      <c r="B880" s="53" t="s">
        <v>730</v>
      </c>
      <c r="C880" s="146" t="s">
        <v>145</v>
      </c>
      <c r="D880" s="164" t="s">
        <v>144</v>
      </c>
      <c r="E880" s="200">
        <v>1960</v>
      </c>
      <c r="F880" s="152" t="s">
        <v>23</v>
      </c>
      <c r="G880" s="200">
        <v>2</v>
      </c>
      <c r="H880" s="200">
        <v>2</v>
      </c>
      <c r="I880" s="148">
        <v>807.9</v>
      </c>
      <c r="J880" s="148">
        <v>667.12</v>
      </c>
      <c r="K880" s="200">
        <v>39</v>
      </c>
      <c r="L880" s="159">
        <f>'Приложение 2'!G883</f>
        <v>111107.32</v>
      </c>
      <c r="M880" s="148">
        <v>0</v>
      </c>
      <c r="N880" s="148">
        <v>0</v>
      </c>
      <c r="O880" s="148">
        <v>0</v>
      </c>
      <c r="P880" s="148">
        <f t="shared" ref="P880:P887" si="175">L880</f>
        <v>111107.32</v>
      </c>
      <c r="Q880" s="148">
        <v>0</v>
      </c>
      <c r="R880" s="148">
        <v>0</v>
      </c>
      <c r="S880" s="146" t="s">
        <v>644</v>
      </c>
      <c r="T880" s="149"/>
      <c r="U880" s="160"/>
      <c r="V880" s="14"/>
    </row>
    <row r="881" spans="1:21" s="4" customFormat="1" ht="9" customHeight="1">
      <c r="A881" s="152">
        <v>216</v>
      </c>
      <c r="B881" s="53" t="s">
        <v>731</v>
      </c>
      <c r="C881" s="146" t="s">
        <v>145</v>
      </c>
      <c r="D881" s="164" t="s">
        <v>144</v>
      </c>
      <c r="E881" s="200">
        <v>1958</v>
      </c>
      <c r="F881" s="152" t="s">
        <v>23</v>
      </c>
      <c r="G881" s="200">
        <v>2</v>
      </c>
      <c r="H881" s="200">
        <v>2</v>
      </c>
      <c r="I881" s="148">
        <v>807.9</v>
      </c>
      <c r="J881" s="148">
        <v>657.9</v>
      </c>
      <c r="K881" s="200">
        <v>35</v>
      </c>
      <c r="L881" s="159">
        <f>'Приложение 2'!G884</f>
        <v>111107.32</v>
      </c>
      <c r="M881" s="148">
        <v>0</v>
      </c>
      <c r="N881" s="148">
        <v>0</v>
      </c>
      <c r="O881" s="148">
        <v>0</v>
      </c>
      <c r="P881" s="148">
        <f t="shared" si="175"/>
        <v>111107.32</v>
      </c>
      <c r="Q881" s="148">
        <v>0</v>
      </c>
      <c r="R881" s="148">
        <v>0</v>
      </c>
      <c r="S881" s="146" t="s">
        <v>644</v>
      </c>
      <c r="T881" s="149"/>
      <c r="U881" s="160"/>
    </row>
    <row r="882" spans="1:21" s="4" customFormat="1" ht="9" customHeight="1">
      <c r="A882" s="152">
        <v>217</v>
      </c>
      <c r="B882" s="53" t="s">
        <v>732</v>
      </c>
      <c r="C882" s="146" t="s">
        <v>145</v>
      </c>
      <c r="D882" s="164" t="s">
        <v>144</v>
      </c>
      <c r="E882" s="200">
        <v>1957</v>
      </c>
      <c r="F882" s="152" t="s">
        <v>23</v>
      </c>
      <c r="G882" s="200">
        <v>2</v>
      </c>
      <c r="H882" s="200">
        <v>2</v>
      </c>
      <c r="I882" s="148">
        <v>807.9</v>
      </c>
      <c r="J882" s="148">
        <v>651.5</v>
      </c>
      <c r="K882" s="200">
        <v>8</v>
      </c>
      <c r="L882" s="159">
        <f>'Приложение 2'!G885</f>
        <v>60033.8</v>
      </c>
      <c r="M882" s="148">
        <v>0</v>
      </c>
      <c r="N882" s="148">
        <v>0</v>
      </c>
      <c r="O882" s="148">
        <v>0</v>
      </c>
      <c r="P882" s="148">
        <f t="shared" si="175"/>
        <v>60033.8</v>
      </c>
      <c r="Q882" s="148">
        <v>0</v>
      </c>
      <c r="R882" s="148">
        <v>0</v>
      </c>
      <c r="S882" s="146" t="s">
        <v>644</v>
      </c>
      <c r="T882" s="149"/>
      <c r="U882" s="160"/>
    </row>
    <row r="883" spans="1:21" s="4" customFormat="1" ht="9" customHeight="1">
      <c r="A883" s="152">
        <v>218</v>
      </c>
      <c r="B883" s="53" t="s">
        <v>733</v>
      </c>
      <c r="C883" s="146" t="s">
        <v>145</v>
      </c>
      <c r="D883" s="164" t="s">
        <v>144</v>
      </c>
      <c r="E883" s="200">
        <v>1960</v>
      </c>
      <c r="F883" s="152" t="s">
        <v>23</v>
      </c>
      <c r="G883" s="200">
        <v>2</v>
      </c>
      <c r="H883" s="200">
        <v>2</v>
      </c>
      <c r="I883" s="148">
        <v>807.9</v>
      </c>
      <c r="J883" s="148">
        <v>671.5</v>
      </c>
      <c r="K883" s="200">
        <v>33</v>
      </c>
      <c r="L883" s="159">
        <f>'Приложение 2'!G886</f>
        <v>111107.32</v>
      </c>
      <c r="M883" s="148">
        <v>0</v>
      </c>
      <c r="N883" s="148">
        <v>0</v>
      </c>
      <c r="O883" s="148">
        <v>0</v>
      </c>
      <c r="P883" s="148">
        <f t="shared" si="175"/>
        <v>111107.32</v>
      </c>
      <c r="Q883" s="148">
        <v>0</v>
      </c>
      <c r="R883" s="148">
        <v>0</v>
      </c>
      <c r="S883" s="146" t="s">
        <v>644</v>
      </c>
      <c r="T883" s="197"/>
      <c r="U883" s="160"/>
    </row>
    <row r="884" spans="1:21" s="4" customFormat="1" ht="9" customHeight="1">
      <c r="A884" s="152">
        <v>219</v>
      </c>
      <c r="B884" s="53" t="s">
        <v>734</v>
      </c>
      <c r="C884" s="146" t="s">
        <v>145</v>
      </c>
      <c r="D884" s="164" t="s">
        <v>144</v>
      </c>
      <c r="E884" s="200">
        <v>1963</v>
      </c>
      <c r="F884" s="152" t="s">
        <v>23</v>
      </c>
      <c r="G884" s="200">
        <v>3</v>
      </c>
      <c r="H884" s="200">
        <v>2</v>
      </c>
      <c r="I884" s="148">
        <v>1068.19</v>
      </c>
      <c r="J884" s="148">
        <v>970.64</v>
      </c>
      <c r="K884" s="200">
        <v>40</v>
      </c>
      <c r="L884" s="159">
        <f>'Приложение 2'!G887</f>
        <v>201606.03</v>
      </c>
      <c r="M884" s="148">
        <v>0</v>
      </c>
      <c r="N884" s="148">
        <v>0</v>
      </c>
      <c r="O884" s="148">
        <v>0</v>
      </c>
      <c r="P884" s="148">
        <f t="shared" si="175"/>
        <v>201606.03</v>
      </c>
      <c r="Q884" s="148">
        <v>0</v>
      </c>
      <c r="R884" s="148">
        <v>0</v>
      </c>
      <c r="S884" s="146" t="s">
        <v>644</v>
      </c>
      <c r="T884" s="151"/>
      <c r="U884" s="151"/>
    </row>
    <row r="885" spans="1:21" s="4" customFormat="1" ht="9" customHeight="1">
      <c r="A885" s="152">
        <v>220</v>
      </c>
      <c r="B885" s="53" t="s">
        <v>735</v>
      </c>
      <c r="C885" s="146" t="s">
        <v>145</v>
      </c>
      <c r="D885" s="164" t="s">
        <v>144</v>
      </c>
      <c r="E885" s="200">
        <v>1967</v>
      </c>
      <c r="F885" s="152" t="s">
        <v>23</v>
      </c>
      <c r="G885" s="200">
        <v>3</v>
      </c>
      <c r="H885" s="200">
        <v>3</v>
      </c>
      <c r="I885" s="148">
        <v>1825.01</v>
      </c>
      <c r="J885" s="148">
        <v>1541.58</v>
      </c>
      <c r="K885" s="200">
        <v>66</v>
      </c>
      <c r="L885" s="159">
        <f>'Приложение 2'!G888</f>
        <v>241031.22</v>
      </c>
      <c r="M885" s="148">
        <v>0</v>
      </c>
      <c r="N885" s="148">
        <v>0</v>
      </c>
      <c r="O885" s="148">
        <v>0</v>
      </c>
      <c r="P885" s="148">
        <f t="shared" si="175"/>
        <v>241031.22</v>
      </c>
      <c r="Q885" s="148">
        <v>0</v>
      </c>
      <c r="R885" s="148">
        <v>0</v>
      </c>
      <c r="S885" s="146" t="s">
        <v>644</v>
      </c>
      <c r="T885" s="149"/>
      <c r="U885" s="160"/>
    </row>
    <row r="886" spans="1:21" s="4" customFormat="1" ht="9" customHeight="1">
      <c r="A886" s="152">
        <v>221</v>
      </c>
      <c r="B886" s="53" t="s">
        <v>736</v>
      </c>
      <c r="C886" s="146" t="s">
        <v>145</v>
      </c>
      <c r="D886" s="164" t="s">
        <v>144</v>
      </c>
      <c r="E886" s="200">
        <v>1975</v>
      </c>
      <c r="F886" s="152" t="s">
        <v>23</v>
      </c>
      <c r="G886" s="200">
        <v>3</v>
      </c>
      <c r="H886" s="200">
        <v>3</v>
      </c>
      <c r="I886" s="148">
        <v>1668.49</v>
      </c>
      <c r="J886" s="148">
        <v>1536.93</v>
      </c>
      <c r="K886" s="200">
        <v>64</v>
      </c>
      <c r="L886" s="159">
        <f>'Приложение 2'!G889</f>
        <v>179205.36</v>
      </c>
      <c r="M886" s="148">
        <v>0</v>
      </c>
      <c r="N886" s="148">
        <v>0</v>
      </c>
      <c r="O886" s="148">
        <v>0</v>
      </c>
      <c r="P886" s="148">
        <f t="shared" si="175"/>
        <v>179205.36</v>
      </c>
      <c r="Q886" s="148">
        <v>0</v>
      </c>
      <c r="R886" s="148">
        <v>0</v>
      </c>
      <c r="S886" s="146" t="s">
        <v>644</v>
      </c>
      <c r="T886" s="149"/>
      <c r="U886" s="149"/>
    </row>
    <row r="887" spans="1:21" s="4" customFormat="1" ht="9" customHeight="1">
      <c r="A887" s="152">
        <v>222</v>
      </c>
      <c r="B887" s="53" t="s">
        <v>737</v>
      </c>
      <c r="C887" s="146" t="s">
        <v>145</v>
      </c>
      <c r="D887" s="164" t="s">
        <v>144</v>
      </c>
      <c r="E887" s="200">
        <v>1958</v>
      </c>
      <c r="F887" s="152" t="s">
        <v>23</v>
      </c>
      <c r="G887" s="200">
        <v>2</v>
      </c>
      <c r="H887" s="200">
        <v>2</v>
      </c>
      <c r="I887" s="148">
        <v>719.28</v>
      </c>
      <c r="J887" s="148">
        <v>633.4</v>
      </c>
      <c r="K887" s="200">
        <v>12</v>
      </c>
      <c r="L887" s="159">
        <f>'Приложение 2'!G890</f>
        <v>179205.36</v>
      </c>
      <c r="M887" s="148">
        <v>0</v>
      </c>
      <c r="N887" s="148">
        <v>0</v>
      </c>
      <c r="O887" s="148">
        <v>0</v>
      </c>
      <c r="P887" s="148">
        <f t="shared" si="175"/>
        <v>179205.36</v>
      </c>
      <c r="Q887" s="148">
        <v>0</v>
      </c>
      <c r="R887" s="148">
        <v>0</v>
      </c>
      <c r="S887" s="146" t="s">
        <v>644</v>
      </c>
      <c r="T887" s="151"/>
      <c r="U887" s="151"/>
    </row>
    <row r="888" spans="1:21" s="4" customFormat="1" ht="24.75" customHeight="1">
      <c r="A888" s="173" t="s">
        <v>723</v>
      </c>
      <c r="B888" s="173"/>
      <c r="C888" s="146"/>
      <c r="D888" s="152"/>
      <c r="E888" s="152" t="s">
        <v>66</v>
      </c>
      <c r="F888" s="152" t="s">
        <v>66</v>
      </c>
      <c r="G888" s="152" t="s">
        <v>66</v>
      </c>
      <c r="H888" s="152" t="s">
        <v>66</v>
      </c>
      <c r="I888" s="148">
        <f t="shared" ref="I888:R888" si="176">SUM(I880:I887)</f>
        <v>8512.57</v>
      </c>
      <c r="J888" s="148">
        <f t="shared" si="176"/>
        <v>7330.57</v>
      </c>
      <c r="K888" s="206">
        <f t="shared" si="176"/>
        <v>297</v>
      </c>
      <c r="L888" s="148">
        <f t="shared" si="176"/>
        <v>1194403.73</v>
      </c>
      <c r="M888" s="148">
        <f t="shared" si="176"/>
        <v>0</v>
      </c>
      <c r="N888" s="148">
        <f t="shared" si="176"/>
        <v>0</v>
      </c>
      <c r="O888" s="148">
        <f t="shared" si="176"/>
        <v>0</v>
      </c>
      <c r="P888" s="148">
        <f t="shared" si="176"/>
        <v>1194403.73</v>
      </c>
      <c r="Q888" s="148">
        <f t="shared" si="176"/>
        <v>0</v>
      </c>
      <c r="R888" s="148">
        <f t="shared" si="176"/>
        <v>0</v>
      </c>
      <c r="S888" s="148"/>
      <c r="T888" s="149"/>
      <c r="U888" s="160"/>
    </row>
    <row r="889" spans="1:21" s="4" customFormat="1" ht="9" customHeight="1">
      <c r="A889" s="208" t="s">
        <v>80</v>
      </c>
      <c r="B889" s="208"/>
      <c r="C889" s="208"/>
      <c r="D889" s="208"/>
      <c r="E889" s="208"/>
      <c r="F889" s="208"/>
      <c r="G889" s="208"/>
      <c r="H889" s="208"/>
      <c r="I889" s="208"/>
      <c r="J889" s="208"/>
      <c r="K889" s="208"/>
      <c r="L889" s="208"/>
      <c r="M889" s="208"/>
      <c r="N889" s="208"/>
      <c r="O889" s="208"/>
      <c r="P889" s="208"/>
      <c r="Q889" s="208"/>
      <c r="R889" s="208"/>
      <c r="S889" s="208"/>
      <c r="T889" s="149"/>
      <c r="U889" s="160"/>
    </row>
    <row r="890" spans="1:21" s="4" customFormat="1" ht="9" customHeight="1">
      <c r="A890" s="209">
        <v>223</v>
      </c>
      <c r="B890" s="53" t="s">
        <v>738</v>
      </c>
      <c r="C890" s="146" t="s">
        <v>145</v>
      </c>
      <c r="D890" s="164" t="s">
        <v>144</v>
      </c>
      <c r="E890" s="200">
        <v>1970</v>
      </c>
      <c r="F890" s="152" t="s">
        <v>23</v>
      </c>
      <c r="G890" s="200">
        <v>2</v>
      </c>
      <c r="H890" s="200">
        <v>3</v>
      </c>
      <c r="I890" s="148">
        <v>965.6</v>
      </c>
      <c r="J890" s="148">
        <v>880.6</v>
      </c>
      <c r="K890" s="200">
        <v>28</v>
      </c>
      <c r="L890" s="159">
        <f>'Приложение 2'!G893</f>
        <v>3965778.72</v>
      </c>
      <c r="M890" s="148">
        <v>0</v>
      </c>
      <c r="N890" s="148">
        <v>0</v>
      </c>
      <c r="O890" s="148">
        <v>0</v>
      </c>
      <c r="P890" s="148">
        <f t="shared" ref="P890" si="177">L890</f>
        <v>3965778.72</v>
      </c>
      <c r="Q890" s="148">
        <v>0</v>
      </c>
      <c r="R890" s="148">
        <v>0</v>
      </c>
      <c r="S890" s="146" t="s">
        <v>644</v>
      </c>
      <c r="T890" s="149"/>
      <c r="U890" s="210"/>
    </row>
    <row r="891" spans="1:21" s="4" customFormat="1" ht="24" customHeight="1">
      <c r="A891" s="173" t="s">
        <v>81</v>
      </c>
      <c r="B891" s="173"/>
      <c r="C891" s="146"/>
      <c r="D891" s="53"/>
      <c r="E891" s="209" t="s">
        <v>66</v>
      </c>
      <c r="F891" s="209" t="s">
        <v>66</v>
      </c>
      <c r="G891" s="209" t="s">
        <v>66</v>
      </c>
      <c r="H891" s="209" t="s">
        <v>66</v>
      </c>
      <c r="I891" s="217">
        <f t="shared" ref="I891:R891" si="178">SUM(I890:I890)</f>
        <v>965.6</v>
      </c>
      <c r="J891" s="217">
        <f t="shared" si="178"/>
        <v>880.6</v>
      </c>
      <c r="K891" s="218">
        <f t="shared" si="178"/>
        <v>28</v>
      </c>
      <c r="L891" s="217">
        <f t="shared" si="178"/>
        <v>3965778.72</v>
      </c>
      <c r="M891" s="217">
        <f t="shared" si="178"/>
        <v>0</v>
      </c>
      <c r="N891" s="217">
        <f t="shared" si="178"/>
        <v>0</v>
      </c>
      <c r="O891" s="217">
        <f t="shared" si="178"/>
        <v>0</v>
      </c>
      <c r="P891" s="217">
        <f t="shared" si="178"/>
        <v>3965778.72</v>
      </c>
      <c r="Q891" s="217">
        <f t="shared" si="178"/>
        <v>0</v>
      </c>
      <c r="R891" s="217">
        <f t="shared" si="178"/>
        <v>0</v>
      </c>
      <c r="S891" s="148"/>
      <c r="T891" s="149"/>
      <c r="U891" s="160"/>
    </row>
    <row r="892" spans="1:21" s="4" customFormat="1" ht="9" customHeight="1">
      <c r="A892" s="150" t="s">
        <v>118</v>
      </c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49"/>
      <c r="U892" s="160"/>
    </row>
    <row r="893" spans="1:21" s="4" customFormat="1" ht="9" customHeight="1">
      <c r="A893" s="152">
        <v>224</v>
      </c>
      <c r="B893" s="53" t="s">
        <v>100</v>
      </c>
      <c r="C893" s="146" t="s">
        <v>145</v>
      </c>
      <c r="D893" s="164" t="s">
        <v>144</v>
      </c>
      <c r="E893" s="200">
        <v>1988</v>
      </c>
      <c r="F893" s="152" t="s">
        <v>922</v>
      </c>
      <c r="G893" s="200">
        <v>5</v>
      </c>
      <c r="H893" s="200">
        <v>13</v>
      </c>
      <c r="I893" s="148">
        <v>9959.2000000000007</v>
      </c>
      <c r="J893" s="148">
        <v>9091.0499999999993</v>
      </c>
      <c r="K893" s="200">
        <v>637</v>
      </c>
      <c r="L893" s="159">
        <f>'Приложение 2'!G896</f>
        <v>8942299.2100000009</v>
      </c>
      <c r="M893" s="148">
        <v>0</v>
      </c>
      <c r="N893" s="148">
        <v>0</v>
      </c>
      <c r="O893" s="148">
        <v>0</v>
      </c>
      <c r="P893" s="148">
        <f t="shared" ref="P893" si="179">L893</f>
        <v>8942299.2100000009</v>
      </c>
      <c r="Q893" s="148">
        <v>0</v>
      </c>
      <c r="R893" s="148">
        <v>0</v>
      </c>
      <c r="S893" s="146" t="s">
        <v>644</v>
      </c>
      <c r="T893" s="149"/>
      <c r="U893" s="252"/>
    </row>
    <row r="894" spans="1:21" s="4" customFormat="1" ht="24" customHeight="1">
      <c r="A894" s="173" t="s">
        <v>937</v>
      </c>
      <c r="B894" s="173"/>
      <c r="C894" s="146"/>
      <c r="D894" s="53"/>
      <c r="E894" s="152" t="s">
        <v>66</v>
      </c>
      <c r="F894" s="152" t="s">
        <v>66</v>
      </c>
      <c r="G894" s="152" t="s">
        <v>66</v>
      </c>
      <c r="H894" s="152" t="s">
        <v>66</v>
      </c>
      <c r="I894" s="148">
        <f>SUM(I893)</f>
        <v>9959.2000000000007</v>
      </c>
      <c r="J894" s="148">
        <f t="shared" ref="J894:R894" si="180">SUM(J893)</f>
        <v>9091.0499999999993</v>
      </c>
      <c r="K894" s="206">
        <f t="shared" si="180"/>
        <v>637</v>
      </c>
      <c r="L894" s="148">
        <f t="shared" si="180"/>
        <v>8942299.2100000009</v>
      </c>
      <c r="M894" s="148">
        <f t="shared" si="180"/>
        <v>0</v>
      </c>
      <c r="N894" s="148">
        <f t="shared" si="180"/>
        <v>0</v>
      </c>
      <c r="O894" s="148">
        <f t="shared" si="180"/>
        <v>0</v>
      </c>
      <c r="P894" s="148">
        <f t="shared" si="180"/>
        <v>8942299.2100000009</v>
      </c>
      <c r="Q894" s="148">
        <f t="shared" si="180"/>
        <v>0</v>
      </c>
      <c r="R894" s="148">
        <f t="shared" si="180"/>
        <v>0</v>
      </c>
      <c r="S894" s="148"/>
      <c r="T894" s="151"/>
      <c r="U894" s="151"/>
    </row>
    <row r="895" spans="1:21" s="4" customFormat="1" ht="9" customHeight="1">
      <c r="A895" s="150" t="s">
        <v>54</v>
      </c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49"/>
      <c r="U895" s="160"/>
    </row>
    <row r="896" spans="1:21" s="4" customFormat="1" ht="9" customHeight="1">
      <c r="A896" s="152">
        <v>225</v>
      </c>
      <c r="B896" s="53" t="s">
        <v>763</v>
      </c>
      <c r="C896" s="146" t="s">
        <v>145</v>
      </c>
      <c r="D896" s="164" t="s">
        <v>144</v>
      </c>
      <c r="E896" s="200">
        <v>1965</v>
      </c>
      <c r="F896" s="152" t="s">
        <v>23</v>
      </c>
      <c r="G896" s="200">
        <v>2</v>
      </c>
      <c r="H896" s="200">
        <v>2</v>
      </c>
      <c r="I896" s="148">
        <v>558.1</v>
      </c>
      <c r="J896" s="148">
        <v>297.89999999999998</v>
      </c>
      <c r="K896" s="200">
        <v>24</v>
      </c>
      <c r="L896" s="159">
        <f>'Приложение 2'!G899</f>
        <v>1967018.17</v>
      </c>
      <c r="M896" s="148">
        <v>0</v>
      </c>
      <c r="N896" s="148">
        <v>0</v>
      </c>
      <c r="O896" s="148">
        <v>0</v>
      </c>
      <c r="P896" s="148">
        <f t="shared" ref="P896:P897" si="181">L896</f>
        <v>1967018.17</v>
      </c>
      <c r="Q896" s="148">
        <v>0</v>
      </c>
      <c r="R896" s="148">
        <v>0</v>
      </c>
      <c r="S896" s="146" t="s">
        <v>644</v>
      </c>
      <c r="T896" s="149"/>
      <c r="U896" s="160"/>
    </row>
    <row r="897" spans="1:22" s="4" customFormat="1" ht="9" customHeight="1">
      <c r="A897" s="152">
        <v>226</v>
      </c>
      <c r="B897" s="53" t="s">
        <v>764</v>
      </c>
      <c r="C897" s="146" t="s">
        <v>145</v>
      </c>
      <c r="D897" s="164" t="s">
        <v>144</v>
      </c>
      <c r="E897" s="200">
        <v>1968</v>
      </c>
      <c r="F897" s="152" t="s">
        <v>23</v>
      </c>
      <c r="G897" s="200">
        <v>2</v>
      </c>
      <c r="H897" s="200">
        <v>2</v>
      </c>
      <c r="I897" s="148">
        <v>615</v>
      </c>
      <c r="J897" s="148">
        <v>326.5</v>
      </c>
      <c r="K897" s="200">
        <v>20</v>
      </c>
      <c r="L897" s="159">
        <f>'Приложение 2'!G900</f>
        <v>2166074.42</v>
      </c>
      <c r="M897" s="148">
        <v>0</v>
      </c>
      <c r="N897" s="148">
        <v>0</v>
      </c>
      <c r="O897" s="148">
        <v>0</v>
      </c>
      <c r="P897" s="148">
        <f t="shared" si="181"/>
        <v>2166074.42</v>
      </c>
      <c r="Q897" s="148">
        <v>0</v>
      </c>
      <c r="R897" s="148">
        <v>0</v>
      </c>
      <c r="S897" s="146" t="s">
        <v>644</v>
      </c>
      <c r="T897" s="235"/>
      <c r="U897" s="236"/>
    </row>
    <row r="898" spans="1:22" s="4" customFormat="1" ht="28.5" customHeight="1">
      <c r="A898" s="173" t="s">
        <v>50</v>
      </c>
      <c r="B898" s="173"/>
      <c r="C898" s="146"/>
      <c r="D898" s="53"/>
      <c r="E898" s="152" t="s">
        <v>66</v>
      </c>
      <c r="F898" s="152" t="s">
        <v>66</v>
      </c>
      <c r="G898" s="152" t="s">
        <v>66</v>
      </c>
      <c r="H898" s="152" t="s">
        <v>66</v>
      </c>
      <c r="I898" s="148">
        <f t="shared" ref="I898:R898" si="182">SUM(I896:I897)</f>
        <v>1173.0999999999999</v>
      </c>
      <c r="J898" s="148">
        <f t="shared" si="182"/>
        <v>624.4</v>
      </c>
      <c r="K898" s="200">
        <f t="shared" si="182"/>
        <v>44</v>
      </c>
      <c r="L898" s="148">
        <f t="shared" si="182"/>
        <v>4133092.59</v>
      </c>
      <c r="M898" s="148">
        <f t="shared" si="182"/>
        <v>0</v>
      </c>
      <c r="N898" s="148">
        <f t="shared" si="182"/>
        <v>0</v>
      </c>
      <c r="O898" s="148">
        <f t="shared" si="182"/>
        <v>0</v>
      </c>
      <c r="P898" s="148">
        <f t="shared" si="182"/>
        <v>4133092.59</v>
      </c>
      <c r="Q898" s="148">
        <f t="shared" si="182"/>
        <v>0</v>
      </c>
      <c r="R898" s="148">
        <f t="shared" si="182"/>
        <v>0</v>
      </c>
      <c r="S898" s="148"/>
      <c r="T898" s="207"/>
      <c r="U898" s="207"/>
    </row>
    <row r="899" spans="1:22" s="4" customFormat="1" ht="9" customHeight="1">
      <c r="A899" s="150" t="s">
        <v>47</v>
      </c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49"/>
      <c r="U899" s="160"/>
    </row>
    <row r="900" spans="1:22" s="4" customFormat="1" ht="9" customHeight="1">
      <c r="A900" s="152">
        <v>227</v>
      </c>
      <c r="B900" s="198" t="s">
        <v>760</v>
      </c>
      <c r="C900" s="146" t="s">
        <v>145</v>
      </c>
      <c r="D900" s="164" t="s">
        <v>144</v>
      </c>
      <c r="E900" s="200">
        <v>1980</v>
      </c>
      <c r="F900" s="152" t="s">
        <v>23</v>
      </c>
      <c r="G900" s="200">
        <v>2</v>
      </c>
      <c r="H900" s="200">
        <v>3</v>
      </c>
      <c r="I900" s="148">
        <v>1424.7</v>
      </c>
      <c r="J900" s="148">
        <v>874.2</v>
      </c>
      <c r="K900" s="200">
        <v>59</v>
      </c>
      <c r="L900" s="159">
        <f>'Приложение 2'!G903</f>
        <v>2896512.7</v>
      </c>
      <c r="M900" s="148">
        <v>0</v>
      </c>
      <c r="N900" s="148">
        <v>0</v>
      </c>
      <c r="O900" s="148">
        <v>0</v>
      </c>
      <c r="P900" s="148">
        <f t="shared" ref="P900" si="183">L900</f>
        <v>2896512.7</v>
      </c>
      <c r="Q900" s="148">
        <v>0</v>
      </c>
      <c r="R900" s="148">
        <v>0</v>
      </c>
      <c r="S900" s="146" t="s">
        <v>644</v>
      </c>
      <c r="T900" s="235"/>
      <c r="U900" s="236"/>
    </row>
    <row r="901" spans="1:22" s="4" customFormat="1" ht="23.25" customHeight="1">
      <c r="A901" s="173" t="s">
        <v>52</v>
      </c>
      <c r="B901" s="173"/>
      <c r="C901" s="146"/>
      <c r="D901" s="53"/>
      <c r="E901" s="152" t="s">
        <v>66</v>
      </c>
      <c r="F901" s="152" t="s">
        <v>66</v>
      </c>
      <c r="G901" s="152" t="s">
        <v>66</v>
      </c>
      <c r="H901" s="152" t="s">
        <v>66</v>
      </c>
      <c r="I901" s="148">
        <f t="shared" ref="I901:R901" si="184">SUM(I900:I900)</f>
        <v>1424.7</v>
      </c>
      <c r="J901" s="148">
        <f t="shared" si="184"/>
        <v>874.2</v>
      </c>
      <c r="K901" s="200">
        <f t="shared" si="184"/>
        <v>59</v>
      </c>
      <c r="L901" s="148">
        <f t="shared" si="184"/>
        <v>2896512.7</v>
      </c>
      <c r="M901" s="148">
        <f t="shared" si="184"/>
        <v>0</v>
      </c>
      <c r="N901" s="148">
        <f t="shared" si="184"/>
        <v>0</v>
      </c>
      <c r="O901" s="148">
        <f t="shared" si="184"/>
        <v>0</v>
      </c>
      <c r="P901" s="148">
        <f t="shared" si="184"/>
        <v>2896512.7</v>
      </c>
      <c r="Q901" s="148">
        <f t="shared" si="184"/>
        <v>0</v>
      </c>
      <c r="R901" s="148">
        <f t="shared" si="184"/>
        <v>0</v>
      </c>
      <c r="S901" s="148"/>
      <c r="T901" s="151"/>
      <c r="U901" s="151"/>
    </row>
    <row r="902" spans="1:22" s="4" customFormat="1" ht="9" customHeight="1">
      <c r="A902" s="150" t="s">
        <v>49</v>
      </c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49"/>
      <c r="U902" s="160"/>
    </row>
    <row r="903" spans="1:22" s="4" customFormat="1" ht="9" customHeight="1">
      <c r="A903" s="152">
        <v>228</v>
      </c>
      <c r="B903" s="53" t="s">
        <v>756</v>
      </c>
      <c r="C903" s="146" t="s">
        <v>145</v>
      </c>
      <c r="D903" s="164" t="s">
        <v>144</v>
      </c>
      <c r="E903" s="200">
        <v>1952</v>
      </c>
      <c r="F903" s="152" t="s">
        <v>23</v>
      </c>
      <c r="G903" s="200">
        <v>2</v>
      </c>
      <c r="H903" s="200">
        <v>1</v>
      </c>
      <c r="I903" s="148">
        <v>422.2</v>
      </c>
      <c r="J903" s="148">
        <v>228.1</v>
      </c>
      <c r="K903" s="200">
        <v>6</v>
      </c>
      <c r="L903" s="159">
        <f>'Приложение 2'!G906</f>
        <v>984579.28</v>
      </c>
      <c r="M903" s="148">
        <v>0</v>
      </c>
      <c r="N903" s="148">
        <v>0</v>
      </c>
      <c r="O903" s="148">
        <v>0</v>
      </c>
      <c r="P903" s="148">
        <f t="shared" ref="P903:P904" si="185">L903</f>
        <v>984579.28</v>
      </c>
      <c r="Q903" s="148">
        <v>0</v>
      </c>
      <c r="R903" s="148">
        <v>0</v>
      </c>
      <c r="S903" s="146" t="s">
        <v>644</v>
      </c>
      <c r="T903" s="149" t="s">
        <v>945</v>
      </c>
      <c r="U903" s="160"/>
    </row>
    <row r="904" spans="1:22" s="4" customFormat="1" ht="9" customHeight="1">
      <c r="A904" s="152">
        <v>229</v>
      </c>
      <c r="B904" s="53" t="s">
        <v>757</v>
      </c>
      <c r="C904" s="146" t="s">
        <v>145</v>
      </c>
      <c r="D904" s="164" t="s">
        <v>144</v>
      </c>
      <c r="E904" s="200">
        <v>1950</v>
      </c>
      <c r="F904" s="152" t="s">
        <v>35</v>
      </c>
      <c r="G904" s="200">
        <v>2</v>
      </c>
      <c r="H904" s="200">
        <v>2</v>
      </c>
      <c r="I904" s="148">
        <v>685.3</v>
      </c>
      <c r="J904" s="148">
        <v>402</v>
      </c>
      <c r="K904" s="200">
        <v>11</v>
      </c>
      <c r="L904" s="159">
        <f>'Приложение 2'!G907</f>
        <v>1490195.88</v>
      </c>
      <c r="M904" s="148">
        <v>0</v>
      </c>
      <c r="N904" s="148">
        <v>0</v>
      </c>
      <c r="O904" s="148">
        <v>0</v>
      </c>
      <c r="P904" s="148">
        <f t="shared" si="185"/>
        <v>1490195.88</v>
      </c>
      <c r="Q904" s="148">
        <v>0</v>
      </c>
      <c r="R904" s="148">
        <v>0</v>
      </c>
      <c r="S904" s="146" t="s">
        <v>644</v>
      </c>
      <c r="T904" s="197"/>
      <c r="U904" s="160"/>
    </row>
    <row r="905" spans="1:22" s="4" customFormat="1" ht="24.75" customHeight="1">
      <c r="A905" s="173" t="s">
        <v>53</v>
      </c>
      <c r="B905" s="173"/>
      <c r="C905" s="146"/>
      <c r="D905" s="53"/>
      <c r="E905" s="152" t="s">
        <v>66</v>
      </c>
      <c r="F905" s="152" t="s">
        <v>66</v>
      </c>
      <c r="G905" s="152" t="s">
        <v>66</v>
      </c>
      <c r="H905" s="152" t="s">
        <v>66</v>
      </c>
      <c r="I905" s="148">
        <f t="shared" ref="I905:R905" si="186">SUM(I903:I904)</f>
        <v>1107.5</v>
      </c>
      <c r="J905" s="148">
        <f t="shared" si="186"/>
        <v>630.1</v>
      </c>
      <c r="K905" s="206">
        <f t="shared" si="186"/>
        <v>17</v>
      </c>
      <c r="L905" s="148">
        <f t="shared" si="186"/>
        <v>2474775.16</v>
      </c>
      <c r="M905" s="148">
        <f t="shared" si="186"/>
        <v>0</v>
      </c>
      <c r="N905" s="148">
        <f t="shared" si="186"/>
        <v>0</v>
      </c>
      <c r="O905" s="148">
        <f t="shared" si="186"/>
        <v>0</v>
      </c>
      <c r="P905" s="148">
        <f t="shared" si="186"/>
        <v>2474775.16</v>
      </c>
      <c r="Q905" s="148">
        <f t="shared" si="186"/>
        <v>0</v>
      </c>
      <c r="R905" s="148">
        <f t="shared" si="186"/>
        <v>0</v>
      </c>
      <c r="S905" s="148"/>
      <c r="T905" s="242"/>
      <c r="U905" s="242"/>
    </row>
    <row r="906" spans="1:22" s="4" customFormat="1" ht="9" customHeight="1">
      <c r="A906" s="150" t="s">
        <v>767</v>
      </c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242"/>
      <c r="U906" s="242"/>
    </row>
    <row r="907" spans="1:22" s="4" customFormat="1" ht="9" customHeight="1">
      <c r="A907" s="152">
        <v>230</v>
      </c>
      <c r="B907" s="53" t="s">
        <v>769</v>
      </c>
      <c r="C907" s="146" t="s">
        <v>145</v>
      </c>
      <c r="D907" s="164" t="s">
        <v>144</v>
      </c>
      <c r="E907" s="200">
        <v>1980</v>
      </c>
      <c r="F907" s="152" t="s">
        <v>24</v>
      </c>
      <c r="G907" s="200">
        <v>2</v>
      </c>
      <c r="H907" s="200">
        <v>3</v>
      </c>
      <c r="I907" s="148">
        <v>1224.8</v>
      </c>
      <c r="J907" s="148">
        <v>850.2</v>
      </c>
      <c r="K907" s="200">
        <v>49</v>
      </c>
      <c r="L907" s="159">
        <f>'Приложение 2'!G910</f>
        <v>3008661.05</v>
      </c>
      <c r="M907" s="148">
        <v>0</v>
      </c>
      <c r="N907" s="148">
        <v>0</v>
      </c>
      <c r="O907" s="148">
        <v>0</v>
      </c>
      <c r="P907" s="148">
        <f t="shared" ref="P907:P908" si="187">L907</f>
        <v>3008661.05</v>
      </c>
      <c r="Q907" s="148">
        <v>0</v>
      </c>
      <c r="R907" s="148">
        <v>0</v>
      </c>
      <c r="S907" s="146" t="s">
        <v>644</v>
      </c>
      <c r="T907" s="242"/>
      <c r="U907" s="242"/>
    </row>
    <row r="908" spans="1:22" s="4" customFormat="1" ht="9" customHeight="1">
      <c r="A908" s="152">
        <v>231</v>
      </c>
      <c r="B908" s="53" t="s">
        <v>770</v>
      </c>
      <c r="C908" s="146" t="s">
        <v>145</v>
      </c>
      <c r="D908" s="164" t="s">
        <v>144</v>
      </c>
      <c r="E908" s="200">
        <v>1983</v>
      </c>
      <c r="F908" s="152" t="s">
        <v>24</v>
      </c>
      <c r="G908" s="200">
        <v>2</v>
      </c>
      <c r="H908" s="200">
        <v>3</v>
      </c>
      <c r="I908" s="148">
        <v>1377.4</v>
      </c>
      <c r="J908" s="148">
        <v>851.8</v>
      </c>
      <c r="K908" s="200">
        <v>63</v>
      </c>
      <c r="L908" s="159">
        <f>'Приложение 2'!G911</f>
        <v>2883468.44</v>
      </c>
      <c r="M908" s="148">
        <v>0</v>
      </c>
      <c r="N908" s="148">
        <v>0</v>
      </c>
      <c r="O908" s="148">
        <v>0</v>
      </c>
      <c r="P908" s="148">
        <f t="shared" si="187"/>
        <v>2883468.44</v>
      </c>
      <c r="Q908" s="148">
        <v>0</v>
      </c>
      <c r="R908" s="148">
        <v>0</v>
      </c>
      <c r="S908" s="146" t="s">
        <v>644</v>
      </c>
      <c r="T908" s="149"/>
      <c r="U908" s="160"/>
    </row>
    <row r="909" spans="1:22" s="4" customFormat="1" ht="24" customHeight="1">
      <c r="A909" s="173" t="s">
        <v>771</v>
      </c>
      <c r="B909" s="173"/>
      <c r="C909" s="146"/>
      <c r="D909" s="53"/>
      <c r="E909" s="152" t="s">
        <v>66</v>
      </c>
      <c r="F909" s="152" t="s">
        <v>66</v>
      </c>
      <c r="G909" s="152" t="s">
        <v>66</v>
      </c>
      <c r="H909" s="152" t="s">
        <v>66</v>
      </c>
      <c r="I909" s="148">
        <f t="shared" ref="I909:R909" si="188">SUM(I907:I908)</f>
        <v>2602.1999999999998</v>
      </c>
      <c r="J909" s="148">
        <f t="shared" si="188"/>
        <v>1702</v>
      </c>
      <c r="K909" s="152">
        <f t="shared" si="188"/>
        <v>112</v>
      </c>
      <c r="L909" s="148">
        <f t="shared" si="188"/>
        <v>5892129.4900000002</v>
      </c>
      <c r="M909" s="148">
        <f t="shared" si="188"/>
        <v>0</v>
      </c>
      <c r="N909" s="148">
        <f t="shared" si="188"/>
        <v>0</v>
      </c>
      <c r="O909" s="148">
        <f t="shared" si="188"/>
        <v>0</v>
      </c>
      <c r="P909" s="148">
        <f t="shared" si="188"/>
        <v>5892129.4900000002</v>
      </c>
      <c r="Q909" s="148">
        <f t="shared" si="188"/>
        <v>0</v>
      </c>
      <c r="R909" s="148">
        <f t="shared" si="188"/>
        <v>0</v>
      </c>
      <c r="S909" s="148"/>
      <c r="T909" s="247"/>
      <c r="U909" s="248"/>
      <c r="V909" s="14"/>
    </row>
    <row r="910" spans="1:22" s="4" customFormat="1" ht="9" customHeight="1">
      <c r="A910" s="150" t="s">
        <v>48</v>
      </c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207"/>
      <c r="U910" s="207"/>
      <c r="V910" s="14"/>
    </row>
    <row r="911" spans="1:22" s="4" customFormat="1" ht="9" customHeight="1">
      <c r="A911" s="152">
        <v>232</v>
      </c>
      <c r="B911" s="53" t="s">
        <v>773</v>
      </c>
      <c r="C911" s="146" t="s">
        <v>145</v>
      </c>
      <c r="D911" s="164" t="s">
        <v>143</v>
      </c>
      <c r="E911" s="200">
        <v>1988</v>
      </c>
      <c r="F911" s="152" t="s">
        <v>24</v>
      </c>
      <c r="G911" s="200">
        <v>5</v>
      </c>
      <c r="H911" s="200">
        <v>10</v>
      </c>
      <c r="I911" s="148">
        <v>6913.4</v>
      </c>
      <c r="J911" s="148">
        <v>4338.5</v>
      </c>
      <c r="K911" s="200">
        <v>320</v>
      </c>
      <c r="L911" s="159">
        <f>'Приложение 2'!G914</f>
        <v>21880436.98</v>
      </c>
      <c r="M911" s="148">
        <v>0</v>
      </c>
      <c r="N911" s="148">
        <v>0</v>
      </c>
      <c r="O911" s="148">
        <v>0</v>
      </c>
      <c r="P911" s="148">
        <f t="shared" ref="P911" si="189">L911</f>
        <v>21880436.98</v>
      </c>
      <c r="Q911" s="148">
        <v>0</v>
      </c>
      <c r="R911" s="148">
        <v>0</v>
      </c>
      <c r="S911" s="146" t="s">
        <v>644</v>
      </c>
      <c r="T911" s="149"/>
      <c r="U911" s="160"/>
      <c r="V911" s="14"/>
    </row>
    <row r="912" spans="1:22" s="4" customFormat="1" ht="24" customHeight="1">
      <c r="A912" s="173" t="s">
        <v>772</v>
      </c>
      <c r="B912" s="173"/>
      <c r="C912" s="146"/>
      <c r="D912" s="53"/>
      <c r="E912" s="152" t="s">
        <v>66</v>
      </c>
      <c r="F912" s="152" t="s">
        <v>66</v>
      </c>
      <c r="G912" s="152" t="s">
        <v>66</v>
      </c>
      <c r="H912" s="152" t="s">
        <v>66</v>
      </c>
      <c r="I912" s="148">
        <f>SUM(I911)</f>
        <v>6913.4</v>
      </c>
      <c r="J912" s="148">
        <f t="shared" ref="J912:R912" si="190">SUM(J911)</f>
        <v>4338.5</v>
      </c>
      <c r="K912" s="200">
        <f t="shared" si="190"/>
        <v>320</v>
      </c>
      <c r="L912" s="148">
        <f t="shared" si="190"/>
        <v>21880436.98</v>
      </c>
      <c r="M912" s="148">
        <f t="shared" si="190"/>
        <v>0</v>
      </c>
      <c r="N912" s="148">
        <f t="shared" si="190"/>
        <v>0</v>
      </c>
      <c r="O912" s="148">
        <f t="shared" si="190"/>
        <v>0</v>
      </c>
      <c r="P912" s="148">
        <f t="shared" si="190"/>
        <v>21880436.98</v>
      </c>
      <c r="Q912" s="148">
        <f t="shared" si="190"/>
        <v>0</v>
      </c>
      <c r="R912" s="148">
        <f t="shared" si="190"/>
        <v>0</v>
      </c>
      <c r="S912" s="148"/>
      <c r="T912" s="149"/>
      <c r="U912" s="160"/>
      <c r="V912" s="14"/>
    </row>
    <row r="913" spans="1:22" s="4" customFormat="1" ht="9" customHeight="1">
      <c r="A913" s="220" t="s">
        <v>108</v>
      </c>
      <c r="B913" s="220"/>
      <c r="C913" s="220"/>
      <c r="D913" s="220"/>
      <c r="E913" s="220"/>
      <c r="F913" s="220"/>
      <c r="G913" s="220"/>
      <c r="H913" s="220"/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149"/>
      <c r="U913" s="160"/>
      <c r="V913" s="14"/>
    </row>
    <row r="914" spans="1:22" s="4" customFormat="1" ht="9" customHeight="1">
      <c r="A914" s="221">
        <v>233</v>
      </c>
      <c r="B914" s="53" t="s">
        <v>778</v>
      </c>
      <c r="C914" s="146" t="s">
        <v>145</v>
      </c>
      <c r="D914" s="164" t="s">
        <v>144</v>
      </c>
      <c r="E914" s="200">
        <v>1989</v>
      </c>
      <c r="F914" s="152" t="s">
        <v>23</v>
      </c>
      <c r="G914" s="200">
        <v>2</v>
      </c>
      <c r="H914" s="200">
        <v>3</v>
      </c>
      <c r="I914" s="148">
        <v>1644</v>
      </c>
      <c r="J914" s="148">
        <v>890.1</v>
      </c>
      <c r="K914" s="200">
        <v>103</v>
      </c>
      <c r="L914" s="159">
        <f>'Приложение 2'!G917</f>
        <v>2576544.63</v>
      </c>
      <c r="M914" s="148">
        <v>0</v>
      </c>
      <c r="N914" s="148">
        <v>0</v>
      </c>
      <c r="O914" s="148">
        <v>0</v>
      </c>
      <c r="P914" s="148">
        <f t="shared" ref="P914:P915" si="191">L914</f>
        <v>2576544.63</v>
      </c>
      <c r="Q914" s="148">
        <v>0</v>
      </c>
      <c r="R914" s="148">
        <v>0</v>
      </c>
      <c r="S914" s="146" t="s">
        <v>644</v>
      </c>
      <c r="T914" s="210"/>
      <c r="U914" s="252"/>
      <c r="V914" s="14"/>
    </row>
    <row r="915" spans="1:22" s="4" customFormat="1" ht="9" customHeight="1">
      <c r="A915" s="221">
        <v>234</v>
      </c>
      <c r="B915" s="53" t="s">
        <v>779</v>
      </c>
      <c r="C915" s="146" t="s">
        <v>145</v>
      </c>
      <c r="D915" s="164" t="s">
        <v>144</v>
      </c>
      <c r="E915" s="200">
        <v>1974</v>
      </c>
      <c r="F915" s="152" t="s">
        <v>23</v>
      </c>
      <c r="G915" s="200">
        <v>2</v>
      </c>
      <c r="H915" s="200">
        <v>2</v>
      </c>
      <c r="I915" s="148">
        <v>1069.4000000000001</v>
      </c>
      <c r="J915" s="148">
        <v>986.5</v>
      </c>
      <c r="K915" s="200">
        <v>59</v>
      </c>
      <c r="L915" s="159">
        <f>'Приложение 2'!G918</f>
        <v>3339815.69</v>
      </c>
      <c r="M915" s="148">
        <v>0</v>
      </c>
      <c r="N915" s="148">
        <v>0</v>
      </c>
      <c r="O915" s="148">
        <v>0</v>
      </c>
      <c r="P915" s="148">
        <f t="shared" si="191"/>
        <v>3339815.69</v>
      </c>
      <c r="Q915" s="148">
        <v>0</v>
      </c>
      <c r="R915" s="148">
        <v>0</v>
      </c>
      <c r="S915" s="146" t="s">
        <v>644</v>
      </c>
      <c r="T915" s="207"/>
      <c r="U915" s="207"/>
      <c r="V915" s="14"/>
    </row>
    <row r="916" spans="1:22" s="4" customFormat="1" ht="9" customHeight="1">
      <c r="A916" s="221">
        <v>235</v>
      </c>
      <c r="B916" s="53" t="s">
        <v>997</v>
      </c>
      <c r="C916" s="146" t="s">
        <v>145</v>
      </c>
      <c r="D916" s="164" t="s">
        <v>144</v>
      </c>
      <c r="E916" s="200">
        <v>1986</v>
      </c>
      <c r="F916" s="152" t="s">
        <v>23</v>
      </c>
      <c r="G916" s="200">
        <v>2</v>
      </c>
      <c r="H916" s="200">
        <v>1</v>
      </c>
      <c r="I916" s="148">
        <v>420.7</v>
      </c>
      <c r="J916" s="148">
        <v>382.9</v>
      </c>
      <c r="K916" s="200">
        <v>16</v>
      </c>
      <c r="L916" s="159">
        <f>'Приложение 2'!G919</f>
        <v>1066342.74</v>
      </c>
      <c r="M916" s="148">
        <v>0</v>
      </c>
      <c r="N916" s="148">
        <v>0</v>
      </c>
      <c r="O916" s="148">
        <v>0</v>
      </c>
      <c r="P916" s="148">
        <f>L916</f>
        <v>1066342.74</v>
      </c>
      <c r="Q916" s="148">
        <v>0</v>
      </c>
      <c r="R916" s="148">
        <v>0</v>
      </c>
      <c r="S916" s="146" t="s">
        <v>644</v>
      </c>
      <c r="T916" s="149"/>
      <c r="U916" s="160"/>
      <c r="V916" s="14"/>
    </row>
    <row r="917" spans="1:22" s="4" customFormat="1" ht="9" customHeight="1">
      <c r="A917" s="221">
        <v>236</v>
      </c>
      <c r="B917" s="53" t="s">
        <v>227</v>
      </c>
      <c r="C917" s="146" t="s">
        <v>145</v>
      </c>
      <c r="D917" s="164" t="s">
        <v>143</v>
      </c>
      <c r="E917" s="200">
        <v>1984</v>
      </c>
      <c r="F917" s="152" t="s">
        <v>23</v>
      </c>
      <c r="G917" s="200">
        <v>5</v>
      </c>
      <c r="H917" s="200">
        <v>6</v>
      </c>
      <c r="I917" s="148">
        <v>4303.8999999999996</v>
      </c>
      <c r="J917" s="148">
        <v>3721.9</v>
      </c>
      <c r="K917" s="200">
        <v>44</v>
      </c>
      <c r="L917" s="159">
        <f>'Приложение 2'!G920</f>
        <v>4466836.49</v>
      </c>
      <c r="M917" s="148">
        <v>0</v>
      </c>
      <c r="N917" s="148">
        <v>0</v>
      </c>
      <c r="O917" s="148">
        <v>0</v>
      </c>
      <c r="P917" s="148">
        <f>L917</f>
        <v>4466836.49</v>
      </c>
      <c r="Q917" s="148">
        <v>0</v>
      </c>
      <c r="R917" s="148">
        <v>0</v>
      </c>
      <c r="S917" s="146" t="s">
        <v>644</v>
      </c>
      <c r="T917" s="149"/>
      <c r="U917" s="160"/>
      <c r="V917" s="14"/>
    </row>
    <row r="918" spans="1:22" s="4" customFormat="1" ht="25.5" customHeight="1">
      <c r="A918" s="224" t="s">
        <v>56</v>
      </c>
      <c r="B918" s="224"/>
      <c r="C918" s="225"/>
      <c r="D918" s="221"/>
      <c r="E918" s="152" t="s">
        <v>66</v>
      </c>
      <c r="F918" s="152" t="s">
        <v>66</v>
      </c>
      <c r="G918" s="152" t="s">
        <v>66</v>
      </c>
      <c r="H918" s="152" t="s">
        <v>66</v>
      </c>
      <c r="I918" s="148">
        <f t="shared" ref="I918:R918" si="192">SUM(I914:I917)</f>
        <v>7438</v>
      </c>
      <c r="J918" s="148">
        <f t="shared" si="192"/>
        <v>5981.4</v>
      </c>
      <c r="K918" s="206">
        <f t="shared" si="192"/>
        <v>222</v>
      </c>
      <c r="L918" s="148">
        <f>SUM(L914:L917)</f>
        <v>11449539.550000001</v>
      </c>
      <c r="M918" s="148">
        <f t="shared" si="192"/>
        <v>0</v>
      </c>
      <c r="N918" s="148">
        <f t="shared" si="192"/>
        <v>0</v>
      </c>
      <c r="O918" s="148">
        <f t="shared" si="192"/>
        <v>0</v>
      </c>
      <c r="P918" s="148">
        <f t="shared" si="192"/>
        <v>11449539.550000001</v>
      </c>
      <c r="Q918" s="148">
        <f t="shared" si="192"/>
        <v>0</v>
      </c>
      <c r="R918" s="148">
        <f t="shared" si="192"/>
        <v>0</v>
      </c>
      <c r="S918" s="148"/>
      <c r="T918" s="210"/>
      <c r="U918" s="255"/>
      <c r="V918" s="14"/>
    </row>
    <row r="919" spans="1:22" s="4" customFormat="1" ht="9" customHeight="1">
      <c r="A919" s="150" t="s">
        <v>978</v>
      </c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207"/>
      <c r="U919" s="207"/>
      <c r="V919" s="14"/>
    </row>
    <row r="920" spans="1:22" s="4" customFormat="1" ht="9" customHeight="1">
      <c r="A920" s="152">
        <v>237</v>
      </c>
      <c r="B920" s="53" t="s">
        <v>784</v>
      </c>
      <c r="C920" s="146" t="s">
        <v>145</v>
      </c>
      <c r="D920" s="164" t="s">
        <v>144</v>
      </c>
      <c r="E920" s="200">
        <v>1986</v>
      </c>
      <c r="F920" s="152" t="s">
        <v>23</v>
      </c>
      <c r="G920" s="200">
        <v>2</v>
      </c>
      <c r="H920" s="200">
        <v>1</v>
      </c>
      <c r="I920" s="148">
        <v>394.6</v>
      </c>
      <c r="J920" s="148">
        <v>336.6</v>
      </c>
      <c r="K920" s="200">
        <v>8</v>
      </c>
      <c r="L920" s="159">
        <f>'Приложение 2'!G923</f>
        <v>1130771.94</v>
      </c>
      <c r="M920" s="148">
        <v>0</v>
      </c>
      <c r="N920" s="148">
        <v>0</v>
      </c>
      <c r="O920" s="148">
        <v>0</v>
      </c>
      <c r="P920" s="148">
        <f t="shared" ref="P920:P921" si="193">L920</f>
        <v>1130771.94</v>
      </c>
      <c r="Q920" s="148">
        <v>0</v>
      </c>
      <c r="R920" s="148">
        <v>0</v>
      </c>
      <c r="S920" s="146" t="s">
        <v>644</v>
      </c>
      <c r="T920" s="149"/>
      <c r="U920" s="160"/>
      <c r="V920" s="14"/>
    </row>
    <row r="921" spans="1:22" s="4" customFormat="1" ht="9" customHeight="1">
      <c r="A921" s="152">
        <v>238</v>
      </c>
      <c r="B921" s="53" t="s">
        <v>781</v>
      </c>
      <c r="C921" s="146" t="s">
        <v>145</v>
      </c>
      <c r="D921" s="164" t="s">
        <v>144</v>
      </c>
      <c r="E921" s="200">
        <v>1986</v>
      </c>
      <c r="F921" s="152" t="s">
        <v>23</v>
      </c>
      <c r="G921" s="200">
        <v>2</v>
      </c>
      <c r="H921" s="200">
        <v>1</v>
      </c>
      <c r="I921" s="148">
        <v>394.6</v>
      </c>
      <c r="J921" s="148">
        <v>336.6</v>
      </c>
      <c r="K921" s="200">
        <v>7</v>
      </c>
      <c r="L921" s="159">
        <f>'Приложение 2'!G924</f>
        <v>1130771.94</v>
      </c>
      <c r="M921" s="148">
        <v>0</v>
      </c>
      <c r="N921" s="148">
        <v>0</v>
      </c>
      <c r="O921" s="148">
        <v>0</v>
      </c>
      <c r="P921" s="148">
        <f t="shared" si="193"/>
        <v>1130771.94</v>
      </c>
      <c r="Q921" s="148">
        <v>0</v>
      </c>
      <c r="R921" s="148">
        <v>0</v>
      </c>
      <c r="S921" s="146" t="s">
        <v>644</v>
      </c>
      <c r="T921" s="149"/>
      <c r="U921" s="255"/>
      <c r="V921" s="14"/>
    </row>
    <row r="922" spans="1:22" s="4" customFormat="1" ht="33.75" customHeight="1">
      <c r="A922" s="173" t="s">
        <v>979</v>
      </c>
      <c r="B922" s="173"/>
      <c r="C922" s="146"/>
      <c r="D922" s="53"/>
      <c r="E922" s="152" t="s">
        <v>66</v>
      </c>
      <c r="F922" s="152" t="s">
        <v>66</v>
      </c>
      <c r="G922" s="152" t="s">
        <v>66</v>
      </c>
      <c r="H922" s="152" t="s">
        <v>66</v>
      </c>
      <c r="I922" s="148">
        <f t="shared" ref="I922:R922" si="194">SUM(I920:I921)</f>
        <v>789.2</v>
      </c>
      <c r="J922" s="148">
        <f t="shared" si="194"/>
        <v>673.2</v>
      </c>
      <c r="K922" s="200">
        <f t="shared" si="194"/>
        <v>15</v>
      </c>
      <c r="L922" s="148">
        <f t="shared" si="194"/>
        <v>2261543.88</v>
      </c>
      <c r="M922" s="148">
        <f t="shared" si="194"/>
        <v>0</v>
      </c>
      <c r="N922" s="148">
        <f t="shared" si="194"/>
        <v>0</v>
      </c>
      <c r="O922" s="148">
        <f t="shared" si="194"/>
        <v>0</v>
      </c>
      <c r="P922" s="148">
        <f t="shared" si="194"/>
        <v>2261543.88</v>
      </c>
      <c r="Q922" s="148">
        <f t="shared" si="194"/>
        <v>0</v>
      </c>
      <c r="R922" s="148">
        <f t="shared" si="194"/>
        <v>0</v>
      </c>
      <c r="S922" s="148"/>
      <c r="T922" s="207"/>
      <c r="U922" s="207"/>
      <c r="V922" s="14"/>
    </row>
    <row r="923" spans="1:22" s="4" customFormat="1" ht="9" customHeight="1">
      <c r="A923" s="150" t="s">
        <v>74</v>
      </c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49"/>
      <c r="U923" s="160"/>
      <c r="V923" s="14"/>
    </row>
    <row r="924" spans="1:22" s="4" customFormat="1" ht="9" customHeight="1">
      <c r="A924" s="152">
        <v>239</v>
      </c>
      <c r="B924" s="198" t="s">
        <v>791</v>
      </c>
      <c r="C924" s="146" t="s">
        <v>145</v>
      </c>
      <c r="D924" s="164" t="s">
        <v>144</v>
      </c>
      <c r="E924" s="200">
        <v>1984</v>
      </c>
      <c r="F924" s="152" t="s">
        <v>24</v>
      </c>
      <c r="G924" s="200">
        <v>2</v>
      </c>
      <c r="H924" s="200">
        <v>2</v>
      </c>
      <c r="I924" s="148">
        <v>672</v>
      </c>
      <c r="J924" s="148">
        <v>611.9</v>
      </c>
      <c r="K924" s="200">
        <v>11</v>
      </c>
      <c r="L924" s="159">
        <f>'Приложение 2'!G927</f>
        <v>2261543.88</v>
      </c>
      <c r="M924" s="148">
        <v>0</v>
      </c>
      <c r="N924" s="148">
        <v>0</v>
      </c>
      <c r="O924" s="148">
        <v>0</v>
      </c>
      <c r="P924" s="148">
        <f t="shared" ref="P924:P930" si="195">L924</f>
        <v>2261543.88</v>
      </c>
      <c r="Q924" s="148">
        <v>0</v>
      </c>
      <c r="R924" s="148">
        <v>0</v>
      </c>
      <c r="S924" s="146" t="s">
        <v>644</v>
      </c>
      <c r="T924" s="256"/>
      <c r="U924" s="160"/>
      <c r="V924" s="14"/>
    </row>
    <row r="925" spans="1:22" s="4" customFormat="1" ht="9" customHeight="1">
      <c r="A925" s="152">
        <v>240</v>
      </c>
      <c r="B925" s="198" t="s">
        <v>792</v>
      </c>
      <c r="C925" s="146" t="s">
        <v>145</v>
      </c>
      <c r="D925" s="164" t="s">
        <v>144</v>
      </c>
      <c r="E925" s="200">
        <v>1984</v>
      </c>
      <c r="F925" s="152" t="s">
        <v>24</v>
      </c>
      <c r="G925" s="200">
        <v>2</v>
      </c>
      <c r="H925" s="200">
        <v>2</v>
      </c>
      <c r="I925" s="148">
        <v>586</v>
      </c>
      <c r="J925" s="148">
        <v>351.2</v>
      </c>
      <c r="K925" s="200">
        <v>36</v>
      </c>
      <c r="L925" s="159">
        <f>'Приложение 2'!G928</f>
        <v>2261543.88</v>
      </c>
      <c r="M925" s="148">
        <v>0</v>
      </c>
      <c r="N925" s="148">
        <v>0</v>
      </c>
      <c r="O925" s="148">
        <v>0</v>
      </c>
      <c r="P925" s="148">
        <f t="shared" si="195"/>
        <v>2261543.88</v>
      </c>
      <c r="Q925" s="148">
        <v>0</v>
      </c>
      <c r="R925" s="148">
        <v>0</v>
      </c>
      <c r="S925" s="146" t="s">
        <v>644</v>
      </c>
      <c r="T925" s="151"/>
      <c r="U925" s="151"/>
      <c r="V925" s="14"/>
    </row>
    <row r="926" spans="1:22" s="4" customFormat="1" ht="9" customHeight="1">
      <c r="A926" s="152">
        <v>241</v>
      </c>
      <c r="B926" s="198" t="s">
        <v>793</v>
      </c>
      <c r="C926" s="146" t="s">
        <v>145</v>
      </c>
      <c r="D926" s="164" t="s">
        <v>144</v>
      </c>
      <c r="E926" s="200">
        <v>1961</v>
      </c>
      <c r="F926" s="152" t="s">
        <v>23</v>
      </c>
      <c r="G926" s="200">
        <v>2</v>
      </c>
      <c r="H926" s="200">
        <v>2</v>
      </c>
      <c r="I926" s="148">
        <v>788</v>
      </c>
      <c r="J926" s="148">
        <v>526.79999999999995</v>
      </c>
      <c r="K926" s="200">
        <v>17</v>
      </c>
      <c r="L926" s="159">
        <f>'Приложение 2'!G929</f>
        <v>2019235.6</v>
      </c>
      <c r="M926" s="148">
        <v>0</v>
      </c>
      <c r="N926" s="148">
        <v>0</v>
      </c>
      <c r="O926" s="148">
        <v>0</v>
      </c>
      <c r="P926" s="148">
        <f t="shared" si="195"/>
        <v>2019235.6</v>
      </c>
      <c r="Q926" s="148">
        <v>0</v>
      </c>
      <c r="R926" s="148">
        <v>0</v>
      </c>
      <c r="S926" s="146" t="s">
        <v>644</v>
      </c>
      <c r="T926" s="149"/>
      <c r="U926" s="160"/>
      <c r="V926" s="14"/>
    </row>
    <row r="927" spans="1:22" s="4" customFormat="1" ht="9" customHeight="1">
      <c r="A927" s="152">
        <v>242</v>
      </c>
      <c r="B927" s="198" t="s">
        <v>794</v>
      </c>
      <c r="C927" s="146" t="s">
        <v>145</v>
      </c>
      <c r="D927" s="164" t="s">
        <v>144</v>
      </c>
      <c r="E927" s="200">
        <v>1968</v>
      </c>
      <c r="F927" s="152" t="s">
        <v>23</v>
      </c>
      <c r="G927" s="200">
        <v>2</v>
      </c>
      <c r="H927" s="200">
        <v>2</v>
      </c>
      <c r="I927" s="148">
        <v>572</v>
      </c>
      <c r="J927" s="148">
        <v>333.2</v>
      </c>
      <c r="K927" s="200">
        <v>91</v>
      </c>
      <c r="L927" s="159">
        <f>'Приложение 2'!G930</f>
        <v>2019235.6</v>
      </c>
      <c r="M927" s="148">
        <v>0</v>
      </c>
      <c r="N927" s="148">
        <v>0</v>
      </c>
      <c r="O927" s="148">
        <v>0</v>
      </c>
      <c r="P927" s="148">
        <f t="shared" si="195"/>
        <v>2019235.6</v>
      </c>
      <c r="Q927" s="148">
        <v>0</v>
      </c>
      <c r="R927" s="148">
        <v>0</v>
      </c>
      <c r="S927" s="146" t="s">
        <v>644</v>
      </c>
      <c r="T927" s="149"/>
      <c r="U927" s="160"/>
      <c r="V927" s="14"/>
    </row>
    <row r="928" spans="1:22" s="4" customFormat="1" ht="9" customHeight="1">
      <c r="A928" s="152">
        <v>243</v>
      </c>
      <c r="B928" s="198" t="s">
        <v>795</v>
      </c>
      <c r="C928" s="146" t="s">
        <v>145</v>
      </c>
      <c r="D928" s="164" t="s">
        <v>144</v>
      </c>
      <c r="E928" s="200">
        <v>1977</v>
      </c>
      <c r="F928" s="152" t="s">
        <v>23</v>
      </c>
      <c r="G928" s="200">
        <v>2</v>
      </c>
      <c r="H928" s="200">
        <v>2</v>
      </c>
      <c r="I928" s="148">
        <v>678.7</v>
      </c>
      <c r="J928" s="148">
        <v>363.1</v>
      </c>
      <c r="K928" s="200">
        <v>31</v>
      </c>
      <c r="L928" s="159">
        <f>'Приложение 2'!G931</f>
        <v>1709404.4</v>
      </c>
      <c r="M928" s="148">
        <v>0</v>
      </c>
      <c r="N928" s="148">
        <v>0</v>
      </c>
      <c r="O928" s="148">
        <v>0</v>
      </c>
      <c r="P928" s="148">
        <f t="shared" si="195"/>
        <v>1709404.4</v>
      </c>
      <c r="Q928" s="148">
        <v>0</v>
      </c>
      <c r="R928" s="148">
        <v>0</v>
      </c>
      <c r="S928" s="146" t="s">
        <v>644</v>
      </c>
      <c r="T928" s="149"/>
      <c r="U928" s="160"/>
      <c r="V928" s="14"/>
    </row>
    <row r="929" spans="1:22" s="4" customFormat="1" ht="9" customHeight="1">
      <c r="A929" s="152">
        <v>244</v>
      </c>
      <c r="B929" s="198" t="s">
        <v>802</v>
      </c>
      <c r="C929" s="146" t="s">
        <v>145</v>
      </c>
      <c r="D929" s="164" t="s">
        <v>144</v>
      </c>
      <c r="E929" s="200">
        <v>1956</v>
      </c>
      <c r="F929" s="152" t="s">
        <v>23</v>
      </c>
      <c r="G929" s="200">
        <v>2</v>
      </c>
      <c r="H929" s="200">
        <v>1</v>
      </c>
      <c r="I929" s="148">
        <v>300.2</v>
      </c>
      <c r="J929" s="148">
        <v>276.2</v>
      </c>
      <c r="K929" s="200">
        <v>4</v>
      </c>
      <c r="L929" s="159">
        <f>'Приложение 2'!G932</f>
        <v>1020521.68</v>
      </c>
      <c r="M929" s="148">
        <v>0</v>
      </c>
      <c r="N929" s="148">
        <v>0</v>
      </c>
      <c r="O929" s="148">
        <v>0</v>
      </c>
      <c r="P929" s="148">
        <f>L929</f>
        <v>1020521.68</v>
      </c>
      <c r="Q929" s="148">
        <v>0</v>
      </c>
      <c r="R929" s="148">
        <v>0</v>
      </c>
      <c r="S929" s="146" t="s">
        <v>644</v>
      </c>
      <c r="T929" s="149" t="s">
        <v>945</v>
      </c>
      <c r="U929" s="160"/>
    </row>
    <row r="930" spans="1:22" s="4" customFormat="1" ht="9" customHeight="1">
      <c r="A930" s="152">
        <v>245</v>
      </c>
      <c r="B930" s="198" t="s">
        <v>800</v>
      </c>
      <c r="C930" s="146" t="s">
        <v>145</v>
      </c>
      <c r="D930" s="164" t="s">
        <v>144</v>
      </c>
      <c r="E930" s="200">
        <v>1983</v>
      </c>
      <c r="F930" s="152" t="s">
        <v>23</v>
      </c>
      <c r="G930" s="200">
        <v>2</v>
      </c>
      <c r="H930" s="200">
        <v>3</v>
      </c>
      <c r="I930" s="148">
        <v>995</v>
      </c>
      <c r="J930" s="148">
        <v>848.2</v>
      </c>
      <c r="K930" s="200">
        <v>35</v>
      </c>
      <c r="L930" s="159">
        <f>'Приложение 2'!G933</f>
        <v>3158488.32</v>
      </c>
      <c r="M930" s="148">
        <v>0</v>
      </c>
      <c r="N930" s="148">
        <v>0</v>
      </c>
      <c r="O930" s="148">
        <v>0</v>
      </c>
      <c r="P930" s="148">
        <f t="shared" si="195"/>
        <v>3158488.32</v>
      </c>
      <c r="Q930" s="148">
        <v>0</v>
      </c>
      <c r="R930" s="148">
        <v>0</v>
      </c>
      <c r="S930" s="146" t="s">
        <v>644</v>
      </c>
      <c r="T930" s="149"/>
      <c r="U930" s="160"/>
      <c r="V930" s="14"/>
    </row>
    <row r="931" spans="1:22" s="4" customFormat="1" ht="24.75" customHeight="1">
      <c r="A931" s="173" t="s">
        <v>75</v>
      </c>
      <c r="B931" s="173"/>
      <c r="C931" s="146"/>
      <c r="D931" s="53"/>
      <c r="E931" s="6" t="s">
        <v>66</v>
      </c>
      <c r="F931" s="6" t="s">
        <v>66</v>
      </c>
      <c r="G931" s="6" t="s">
        <v>66</v>
      </c>
      <c r="H931" s="6" t="s">
        <v>66</v>
      </c>
      <c r="I931" s="147">
        <f t="shared" ref="I931:R931" si="196">SUM(I924:I930)</f>
        <v>4591.8999999999996</v>
      </c>
      <c r="J931" s="147">
        <f t="shared" si="196"/>
        <v>3310.5999999999995</v>
      </c>
      <c r="K931" s="200">
        <f t="shared" si="196"/>
        <v>225</v>
      </c>
      <c r="L931" s="147">
        <f t="shared" si="196"/>
        <v>14449973.359999999</v>
      </c>
      <c r="M931" s="147">
        <f t="shared" si="196"/>
        <v>0</v>
      </c>
      <c r="N931" s="147">
        <f t="shared" si="196"/>
        <v>0</v>
      </c>
      <c r="O931" s="147">
        <f t="shared" si="196"/>
        <v>0</v>
      </c>
      <c r="P931" s="147">
        <f t="shared" si="196"/>
        <v>14449973.359999999</v>
      </c>
      <c r="Q931" s="147">
        <f t="shared" si="196"/>
        <v>0</v>
      </c>
      <c r="R931" s="147">
        <f t="shared" si="196"/>
        <v>0</v>
      </c>
      <c r="S931" s="148"/>
      <c r="T931" s="149"/>
      <c r="U931" s="160"/>
      <c r="V931" s="14"/>
    </row>
    <row r="932" spans="1:22" s="4" customFormat="1" ht="9" customHeight="1">
      <c r="A932" s="150" t="s">
        <v>57</v>
      </c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49"/>
      <c r="U932" s="160"/>
      <c r="V932" s="14"/>
    </row>
    <row r="933" spans="1:22" s="4" customFormat="1" ht="9" customHeight="1">
      <c r="A933" s="152">
        <v>246</v>
      </c>
      <c r="B933" s="198" t="s">
        <v>230</v>
      </c>
      <c r="C933" s="146" t="s">
        <v>145</v>
      </c>
      <c r="D933" s="164" t="s">
        <v>144</v>
      </c>
      <c r="E933" s="200">
        <v>1979</v>
      </c>
      <c r="F933" s="152" t="s">
        <v>23</v>
      </c>
      <c r="G933" s="200">
        <v>2</v>
      </c>
      <c r="H933" s="200">
        <v>3</v>
      </c>
      <c r="I933" s="148">
        <v>1001.8</v>
      </c>
      <c r="J933" s="148">
        <v>868.5</v>
      </c>
      <c r="K933" s="200">
        <v>38</v>
      </c>
      <c r="L933" s="159">
        <f>'Приложение 2'!G936</f>
        <v>3531118.06</v>
      </c>
      <c r="M933" s="148">
        <v>0</v>
      </c>
      <c r="N933" s="148">
        <v>0</v>
      </c>
      <c r="O933" s="148">
        <v>0</v>
      </c>
      <c r="P933" s="148">
        <f>L933</f>
        <v>3531118.06</v>
      </c>
      <c r="Q933" s="148">
        <v>0</v>
      </c>
      <c r="R933" s="148">
        <v>0</v>
      </c>
      <c r="S933" s="146" t="s">
        <v>644</v>
      </c>
      <c r="T933" s="149"/>
      <c r="U933" s="160"/>
      <c r="V933" s="14"/>
    </row>
    <row r="934" spans="1:22" s="4" customFormat="1" ht="9" customHeight="1">
      <c r="A934" s="152">
        <v>247</v>
      </c>
      <c r="B934" s="198" t="s">
        <v>292</v>
      </c>
      <c r="C934" s="146" t="s">
        <v>145</v>
      </c>
      <c r="D934" s="164" t="s">
        <v>144</v>
      </c>
      <c r="E934" s="200">
        <v>1981</v>
      </c>
      <c r="F934" s="152" t="s">
        <v>23</v>
      </c>
      <c r="G934" s="200">
        <v>2</v>
      </c>
      <c r="H934" s="200">
        <v>1</v>
      </c>
      <c r="I934" s="148">
        <v>432.39</v>
      </c>
      <c r="J934" s="148">
        <v>399.19</v>
      </c>
      <c r="K934" s="200">
        <v>17</v>
      </c>
      <c r="L934" s="159">
        <f>'Приложение 2'!G937</f>
        <v>1619023.11</v>
      </c>
      <c r="M934" s="148">
        <v>0</v>
      </c>
      <c r="N934" s="148">
        <v>0</v>
      </c>
      <c r="O934" s="148">
        <v>0</v>
      </c>
      <c r="P934" s="148">
        <f>L934</f>
        <v>1619023.11</v>
      </c>
      <c r="Q934" s="148">
        <v>0</v>
      </c>
      <c r="R934" s="148">
        <v>0</v>
      </c>
      <c r="S934" s="146" t="s">
        <v>644</v>
      </c>
      <c r="T934" s="149"/>
      <c r="U934" s="160"/>
      <c r="V934" s="14"/>
    </row>
    <row r="935" spans="1:22" s="4" customFormat="1" ht="9" customHeight="1">
      <c r="A935" s="152">
        <v>248</v>
      </c>
      <c r="B935" s="198" t="s">
        <v>811</v>
      </c>
      <c r="C935" s="146" t="s">
        <v>145</v>
      </c>
      <c r="D935" s="164" t="s">
        <v>144</v>
      </c>
      <c r="E935" s="200">
        <v>1978</v>
      </c>
      <c r="F935" s="152" t="s">
        <v>23</v>
      </c>
      <c r="G935" s="200">
        <v>2</v>
      </c>
      <c r="H935" s="200">
        <v>3</v>
      </c>
      <c r="I935" s="148">
        <v>1053.2</v>
      </c>
      <c r="J935" s="148">
        <v>967.5</v>
      </c>
      <c r="K935" s="200">
        <v>33</v>
      </c>
      <c r="L935" s="159">
        <f>'Приложение 2'!G938</f>
        <v>3684418.43</v>
      </c>
      <c r="M935" s="148">
        <v>0</v>
      </c>
      <c r="N935" s="148">
        <v>0</v>
      </c>
      <c r="O935" s="148">
        <v>0</v>
      </c>
      <c r="P935" s="148">
        <f>L935</f>
        <v>3684418.43</v>
      </c>
      <c r="Q935" s="148">
        <v>0</v>
      </c>
      <c r="R935" s="148">
        <v>0</v>
      </c>
      <c r="S935" s="146" t="s">
        <v>644</v>
      </c>
      <c r="T935" s="151"/>
      <c r="U935" s="151"/>
      <c r="V935" s="14"/>
    </row>
    <row r="936" spans="1:22" s="4" customFormat="1" ht="24" customHeight="1">
      <c r="A936" s="173" t="s">
        <v>104</v>
      </c>
      <c r="B936" s="173"/>
      <c r="C936" s="146"/>
      <c r="D936" s="53"/>
      <c r="E936" s="6" t="s">
        <v>66</v>
      </c>
      <c r="F936" s="6" t="s">
        <v>66</v>
      </c>
      <c r="G936" s="6" t="s">
        <v>66</v>
      </c>
      <c r="H936" s="6" t="s">
        <v>66</v>
      </c>
      <c r="I936" s="147">
        <f>SUM(I933:I935)</f>
        <v>2487.3900000000003</v>
      </c>
      <c r="J936" s="147">
        <f t="shared" ref="J936:R936" si="197">SUM(J933:J935)</f>
        <v>2235.19</v>
      </c>
      <c r="K936" s="200">
        <f t="shared" si="197"/>
        <v>88</v>
      </c>
      <c r="L936" s="147">
        <f t="shared" si="197"/>
        <v>8834559.5999999996</v>
      </c>
      <c r="M936" s="147">
        <f t="shared" si="197"/>
        <v>0</v>
      </c>
      <c r="N936" s="147">
        <f t="shared" si="197"/>
        <v>0</v>
      </c>
      <c r="O936" s="147">
        <f t="shared" si="197"/>
        <v>0</v>
      </c>
      <c r="P936" s="147">
        <f t="shared" si="197"/>
        <v>8834559.5999999996</v>
      </c>
      <c r="Q936" s="147">
        <f t="shared" si="197"/>
        <v>0</v>
      </c>
      <c r="R936" s="147">
        <f t="shared" si="197"/>
        <v>0</v>
      </c>
      <c r="S936" s="148"/>
      <c r="T936" s="151"/>
      <c r="U936" s="151"/>
      <c r="V936" s="14"/>
    </row>
    <row r="937" spans="1:22" s="4" customFormat="1" ht="9" customHeight="1">
      <c r="A937" s="150" t="s">
        <v>72</v>
      </c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49"/>
      <c r="U937" s="160"/>
      <c r="V937" s="14"/>
    </row>
    <row r="938" spans="1:22" s="4" customFormat="1" ht="9" customHeight="1">
      <c r="A938" s="152">
        <v>249</v>
      </c>
      <c r="B938" s="198" t="s">
        <v>815</v>
      </c>
      <c r="C938" s="146" t="s">
        <v>145</v>
      </c>
      <c r="D938" s="164" t="s">
        <v>144</v>
      </c>
      <c r="E938" s="200">
        <v>1995</v>
      </c>
      <c r="F938" s="152" t="s">
        <v>24</v>
      </c>
      <c r="G938" s="200">
        <v>3</v>
      </c>
      <c r="H938" s="200">
        <v>3</v>
      </c>
      <c r="I938" s="148">
        <v>1581.4</v>
      </c>
      <c r="J938" s="148">
        <v>956.7</v>
      </c>
      <c r="K938" s="200">
        <v>20</v>
      </c>
      <c r="L938" s="159">
        <f>'Приложение 2'!G941</f>
        <v>3166565.27</v>
      </c>
      <c r="M938" s="148">
        <v>0</v>
      </c>
      <c r="N938" s="148">
        <v>0</v>
      </c>
      <c r="O938" s="148">
        <v>0</v>
      </c>
      <c r="P938" s="148">
        <f>L938</f>
        <v>3166565.27</v>
      </c>
      <c r="Q938" s="148">
        <v>0</v>
      </c>
      <c r="R938" s="148">
        <v>0</v>
      </c>
      <c r="S938" s="146" t="s">
        <v>644</v>
      </c>
      <c r="T938" s="151"/>
      <c r="U938" s="151"/>
      <c r="V938" s="14"/>
    </row>
    <row r="939" spans="1:22" s="4" customFormat="1" ht="22.5" customHeight="1">
      <c r="A939" s="173" t="s">
        <v>71</v>
      </c>
      <c r="B939" s="173"/>
      <c r="C939" s="146"/>
      <c r="D939" s="53"/>
      <c r="E939" s="6" t="s">
        <v>66</v>
      </c>
      <c r="F939" s="6" t="s">
        <v>66</v>
      </c>
      <c r="G939" s="6" t="s">
        <v>66</v>
      </c>
      <c r="H939" s="6" t="s">
        <v>66</v>
      </c>
      <c r="I939" s="147">
        <f t="shared" ref="I939:R939" si="198">SUM(I938:I938)</f>
        <v>1581.4</v>
      </c>
      <c r="J939" s="147">
        <f t="shared" si="198"/>
        <v>956.7</v>
      </c>
      <c r="K939" s="200">
        <f t="shared" si="198"/>
        <v>20</v>
      </c>
      <c r="L939" s="147">
        <f t="shared" si="198"/>
        <v>3166565.27</v>
      </c>
      <c r="M939" s="147">
        <f t="shared" si="198"/>
        <v>0</v>
      </c>
      <c r="N939" s="147">
        <f t="shared" si="198"/>
        <v>0</v>
      </c>
      <c r="O939" s="147">
        <f t="shared" si="198"/>
        <v>0</v>
      </c>
      <c r="P939" s="147">
        <f t="shared" si="198"/>
        <v>3166565.27</v>
      </c>
      <c r="Q939" s="147">
        <f t="shared" si="198"/>
        <v>0</v>
      </c>
      <c r="R939" s="147">
        <f t="shared" si="198"/>
        <v>0</v>
      </c>
      <c r="S939" s="148"/>
      <c r="T939" s="149"/>
      <c r="U939" s="160"/>
      <c r="V939" s="14"/>
    </row>
    <row r="940" spans="1:22" s="4" customFormat="1" ht="9" customHeight="1">
      <c r="A940" s="150" t="s">
        <v>59</v>
      </c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49"/>
      <c r="U940" s="160"/>
      <c r="V940" s="14"/>
    </row>
    <row r="941" spans="1:22" s="4" customFormat="1" ht="9" customHeight="1">
      <c r="A941" s="152">
        <v>250</v>
      </c>
      <c r="B941" s="53" t="s">
        <v>816</v>
      </c>
      <c r="C941" s="146" t="s">
        <v>145</v>
      </c>
      <c r="D941" s="164" t="s">
        <v>144</v>
      </c>
      <c r="E941" s="200">
        <v>1989</v>
      </c>
      <c r="F941" s="152" t="s">
        <v>23</v>
      </c>
      <c r="G941" s="200">
        <v>2</v>
      </c>
      <c r="H941" s="200">
        <v>3</v>
      </c>
      <c r="I941" s="148">
        <v>889.73</v>
      </c>
      <c r="J941" s="148">
        <v>842.2</v>
      </c>
      <c r="K941" s="200">
        <v>42</v>
      </c>
      <c r="L941" s="159">
        <f>'Приложение 2'!G944</f>
        <v>4191933.11</v>
      </c>
      <c r="M941" s="148">
        <v>0</v>
      </c>
      <c r="N941" s="148">
        <v>0</v>
      </c>
      <c r="O941" s="148">
        <v>0</v>
      </c>
      <c r="P941" s="148">
        <f>L941</f>
        <v>4191933.11</v>
      </c>
      <c r="Q941" s="148">
        <v>0</v>
      </c>
      <c r="R941" s="148">
        <v>0</v>
      </c>
      <c r="S941" s="146" t="s">
        <v>644</v>
      </c>
      <c r="T941" s="149"/>
      <c r="U941" s="160"/>
      <c r="V941" s="14"/>
    </row>
    <row r="942" spans="1:22" s="4" customFormat="1" ht="24" customHeight="1">
      <c r="A942" s="173" t="s">
        <v>58</v>
      </c>
      <c r="B942" s="173"/>
      <c r="C942" s="146"/>
      <c r="D942" s="53"/>
      <c r="E942" s="6" t="s">
        <v>66</v>
      </c>
      <c r="F942" s="6" t="s">
        <v>66</v>
      </c>
      <c r="G942" s="6" t="s">
        <v>66</v>
      </c>
      <c r="H942" s="6" t="s">
        <v>66</v>
      </c>
      <c r="I942" s="147">
        <f t="shared" ref="I942:R942" si="199">SUM(I941:I941)</f>
        <v>889.73</v>
      </c>
      <c r="J942" s="147">
        <f t="shared" si="199"/>
        <v>842.2</v>
      </c>
      <c r="K942" s="6">
        <f t="shared" si="199"/>
        <v>42</v>
      </c>
      <c r="L942" s="228">
        <f t="shared" si="199"/>
        <v>4191933.11</v>
      </c>
      <c r="M942" s="229">
        <f t="shared" si="199"/>
        <v>0</v>
      </c>
      <c r="N942" s="229">
        <f t="shared" si="199"/>
        <v>0</v>
      </c>
      <c r="O942" s="229">
        <f t="shared" si="199"/>
        <v>0</v>
      </c>
      <c r="P942" s="229">
        <f t="shared" si="199"/>
        <v>4191933.11</v>
      </c>
      <c r="Q942" s="229">
        <f t="shared" si="199"/>
        <v>0</v>
      </c>
      <c r="R942" s="229">
        <f t="shared" si="199"/>
        <v>0</v>
      </c>
      <c r="S942" s="148"/>
      <c r="T942" s="149"/>
      <c r="U942" s="160"/>
      <c r="V942" s="14"/>
    </row>
    <row r="943" spans="1:22" s="4" customFormat="1" ht="9" customHeight="1">
      <c r="A943" s="150" t="s">
        <v>78</v>
      </c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49"/>
      <c r="U943" s="160"/>
      <c r="V943" s="14"/>
    </row>
    <row r="944" spans="1:22" s="4" customFormat="1" ht="9" customHeight="1">
      <c r="A944" s="230">
        <v>251</v>
      </c>
      <c r="B944" s="231" t="s">
        <v>821</v>
      </c>
      <c r="C944" s="146" t="s">
        <v>145</v>
      </c>
      <c r="D944" s="164" t="s">
        <v>144</v>
      </c>
      <c r="E944" s="232">
        <v>1986</v>
      </c>
      <c r="F944" s="233" t="s">
        <v>23</v>
      </c>
      <c r="G944" s="232">
        <v>2</v>
      </c>
      <c r="H944" s="232">
        <v>3</v>
      </c>
      <c r="I944" s="234">
        <v>1586.47</v>
      </c>
      <c r="J944" s="234">
        <v>857.26</v>
      </c>
      <c r="K944" s="232">
        <v>172</v>
      </c>
      <c r="L944" s="159">
        <f>'Приложение 2'!G947</f>
        <v>110748.91</v>
      </c>
      <c r="M944" s="148">
        <v>0</v>
      </c>
      <c r="N944" s="148">
        <v>0</v>
      </c>
      <c r="O944" s="148">
        <v>0</v>
      </c>
      <c r="P944" s="148">
        <f>L944</f>
        <v>110748.91</v>
      </c>
      <c r="Q944" s="148">
        <v>0</v>
      </c>
      <c r="R944" s="148">
        <v>0</v>
      </c>
      <c r="S944" s="146" t="s">
        <v>644</v>
      </c>
      <c r="T944" s="149"/>
      <c r="U944" s="160"/>
      <c r="V944" s="14"/>
    </row>
    <row r="945" spans="1:22" s="4" customFormat="1" ht="9" customHeight="1">
      <c r="A945" s="230">
        <v>252</v>
      </c>
      <c r="B945" s="231" t="s">
        <v>822</v>
      </c>
      <c r="C945" s="146" t="s">
        <v>145</v>
      </c>
      <c r="D945" s="164" t="s">
        <v>144</v>
      </c>
      <c r="E945" s="232">
        <v>1962</v>
      </c>
      <c r="F945" s="233" t="s">
        <v>23</v>
      </c>
      <c r="G945" s="232">
        <v>2</v>
      </c>
      <c r="H945" s="232">
        <v>1</v>
      </c>
      <c r="I945" s="234">
        <v>334.6</v>
      </c>
      <c r="J945" s="234">
        <v>270.23</v>
      </c>
      <c r="K945" s="232">
        <v>10</v>
      </c>
      <c r="L945" s="159">
        <f>'Приложение 2'!G948</f>
        <v>142687.95000000001</v>
      </c>
      <c r="M945" s="148">
        <v>0</v>
      </c>
      <c r="N945" s="148">
        <v>0</v>
      </c>
      <c r="O945" s="148">
        <v>0</v>
      </c>
      <c r="P945" s="148">
        <f>L945</f>
        <v>142687.95000000001</v>
      </c>
      <c r="Q945" s="148">
        <v>0</v>
      </c>
      <c r="R945" s="148">
        <v>0</v>
      </c>
      <c r="S945" s="146" t="s">
        <v>644</v>
      </c>
      <c r="T945" s="149"/>
      <c r="U945" s="160"/>
    </row>
    <row r="946" spans="1:22" s="4" customFormat="1" ht="9" customHeight="1">
      <c r="A946" s="230">
        <v>253</v>
      </c>
      <c r="B946" s="231" t="s">
        <v>824</v>
      </c>
      <c r="C946" s="146" t="s">
        <v>145</v>
      </c>
      <c r="D946" s="164" t="s">
        <v>144</v>
      </c>
      <c r="E946" s="232">
        <v>1991</v>
      </c>
      <c r="F946" s="233" t="s">
        <v>23</v>
      </c>
      <c r="G946" s="232">
        <v>2</v>
      </c>
      <c r="H946" s="232">
        <v>2</v>
      </c>
      <c r="I946" s="234">
        <v>889.6</v>
      </c>
      <c r="J946" s="234">
        <v>676</v>
      </c>
      <c r="K946" s="232">
        <v>24</v>
      </c>
      <c r="L946" s="159">
        <f>'Приложение 2'!G949</f>
        <v>2239593.1800000002</v>
      </c>
      <c r="M946" s="148">
        <v>0</v>
      </c>
      <c r="N946" s="148">
        <v>0</v>
      </c>
      <c r="O946" s="148">
        <v>0</v>
      </c>
      <c r="P946" s="148">
        <f t="shared" ref="P946:P947" si="200">L946</f>
        <v>2239593.1800000002</v>
      </c>
      <c r="Q946" s="148">
        <v>0</v>
      </c>
      <c r="R946" s="148">
        <v>0</v>
      </c>
      <c r="S946" s="146" t="s">
        <v>644</v>
      </c>
      <c r="T946" s="149"/>
      <c r="U946" s="160"/>
      <c r="V946" s="14"/>
    </row>
    <row r="947" spans="1:22" s="4" customFormat="1" ht="9" customHeight="1">
      <c r="A947" s="230">
        <v>254</v>
      </c>
      <c r="B947" s="231" t="s">
        <v>825</v>
      </c>
      <c r="C947" s="146" t="s">
        <v>145</v>
      </c>
      <c r="D947" s="164" t="s">
        <v>144</v>
      </c>
      <c r="E947" s="232">
        <v>1960</v>
      </c>
      <c r="F947" s="233" t="s">
        <v>98</v>
      </c>
      <c r="G947" s="232">
        <v>1</v>
      </c>
      <c r="H947" s="232">
        <v>1</v>
      </c>
      <c r="I947" s="234">
        <v>167.39</v>
      </c>
      <c r="J947" s="234">
        <v>160</v>
      </c>
      <c r="K947" s="232">
        <v>8</v>
      </c>
      <c r="L947" s="159">
        <f>'Приложение 2'!G950</f>
        <v>499589.99</v>
      </c>
      <c r="M947" s="148">
        <v>0</v>
      </c>
      <c r="N947" s="148">
        <v>0</v>
      </c>
      <c r="O947" s="148">
        <v>0</v>
      </c>
      <c r="P947" s="148">
        <f t="shared" si="200"/>
        <v>499589.99</v>
      </c>
      <c r="Q947" s="148">
        <v>0</v>
      </c>
      <c r="R947" s="148">
        <v>0</v>
      </c>
      <c r="S947" s="146" t="s">
        <v>644</v>
      </c>
      <c r="T947" s="149" t="s">
        <v>945</v>
      </c>
      <c r="U947" s="160"/>
      <c r="V947" s="14"/>
    </row>
    <row r="948" spans="1:22" s="4" customFormat="1" ht="22.5" customHeight="1">
      <c r="A948" s="237" t="s">
        <v>79</v>
      </c>
      <c r="B948" s="237"/>
      <c r="C948" s="199"/>
      <c r="D948" s="238"/>
      <c r="E948" s="230" t="s">
        <v>66</v>
      </c>
      <c r="F948" s="230" t="s">
        <v>66</v>
      </c>
      <c r="G948" s="230" t="s">
        <v>66</v>
      </c>
      <c r="H948" s="230" t="s">
        <v>66</v>
      </c>
      <c r="I948" s="228">
        <f>SUM(I944:I947)</f>
        <v>2978.06</v>
      </c>
      <c r="J948" s="228">
        <f t="shared" ref="J948:R948" si="201">SUM(J944:J947)</f>
        <v>1963.49</v>
      </c>
      <c r="K948" s="239">
        <f t="shared" si="201"/>
        <v>214</v>
      </c>
      <c r="L948" s="228">
        <f t="shared" si="201"/>
        <v>2992620.0300000003</v>
      </c>
      <c r="M948" s="228">
        <f t="shared" si="201"/>
        <v>0</v>
      </c>
      <c r="N948" s="228">
        <f t="shared" si="201"/>
        <v>0</v>
      </c>
      <c r="O948" s="228">
        <f t="shared" si="201"/>
        <v>0</v>
      </c>
      <c r="P948" s="228">
        <f t="shared" si="201"/>
        <v>2992620.0300000003</v>
      </c>
      <c r="Q948" s="228">
        <f t="shared" si="201"/>
        <v>0</v>
      </c>
      <c r="R948" s="228">
        <f t="shared" si="201"/>
        <v>0</v>
      </c>
      <c r="S948" s="148"/>
      <c r="T948" s="149"/>
      <c r="U948" s="160"/>
      <c r="V948" s="14"/>
    </row>
    <row r="949" spans="1:22" s="4" customFormat="1" ht="9" customHeight="1">
      <c r="A949" s="150" t="s">
        <v>60</v>
      </c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4"/>
      <c r="U949" s="14"/>
    </row>
    <row r="950" spans="1:22" s="4" customFormat="1" ht="9" customHeight="1">
      <c r="A950" s="152">
        <v>255</v>
      </c>
      <c r="B950" s="198" t="s">
        <v>841</v>
      </c>
      <c r="C950" s="199" t="s">
        <v>145</v>
      </c>
      <c r="D950" s="164" t="s">
        <v>144</v>
      </c>
      <c r="E950" s="200">
        <v>1983</v>
      </c>
      <c r="F950" s="152" t="s">
        <v>23</v>
      </c>
      <c r="G950" s="200">
        <v>5</v>
      </c>
      <c r="H950" s="200">
        <v>4</v>
      </c>
      <c r="I950" s="148">
        <v>4357.22</v>
      </c>
      <c r="J950" s="148">
        <v>3271.3</v>
      </c>
      <c r="K950" s="200">
        <v>145</v>
      </c>
      <c r="L950" s="159">
        <f>'Приложение 2'!G953</f>
        <v>4220600.8600000003</v>
      </c>
      <c r="M950" s="148">
        <v>0</v>
      </c>
      <c r="N950" s="148">
        <v>0</v>
      </c>
      <c r="O950" s="148">
        <v>0</v>
      </c>
      <c r="P950" s="148">
        <f>L950</f>
        <v>4220600.8600000003</v>
      </c>
      <c r="Q950" s="148">
        <v>0</v>
      </c>
      <c r="R950" s="148">
        <v>0</v>
      </c>
      <c r="S950" s="146" t="s">
        <v>644</v>
      </c>
      <c r="T950" s="149"/>
      <c r="U950" s="160"/>
    </row>
    <row r="951" spans="1:22" s="4" customFormat="1" ht="9" customHeight="1">
      <c r="A951" s="152">
        <v>256</v>
      </c>
      <c r="B951" s="198" t="s">
        <v>842</v>
      </c>
      <c r="C951" s="199" t="s">
        <v>145</v>
      </c>
      <c r="D951" s="164" t="s">
        <v>143</v>
      </c>
      <c r="E951" s="200">
        <v>1988</v>
      </c>
      <c r="F951" s="152" t="s">
        <v>23</v>
      </c>
      <c r="G951" s="200">
        <v>5</v>
      </c>
      <c r="H951" s="200">
        <v>8</v>
      </c>
      <c r="I951" s="148">
        <v>7030.11</v>
      </c>
      <c r="J951" s="148">
        <v>4876</v>
      </c>
      <c r="K951" s="200">
        <v>207</v>
      </c>
      <c r="L951" s="159">
        <f>'Приложение 2'!G954</f>
        <v>2072997.31</v>
      </c>
      <c r="M951" s="148">
        <v>0</v>
      </c>
      <c r="N951" s="148">
        <v>0</v>
      </c>
      <c r="O951" s="148">
        <v>0</v>
      </c>
      <c r="P951" s="148">
        <f>L951</f>
        <v>2072997.31</v>
      </c>
      <c r="Q951" s="148">
        <v>0</v>
      </c>
      <c r="R951" s="148">
        <v>0</v>
      </c>
      <c r="S951" s="146" t="s">
        <v>644</v>
      </c>
      <c r="T951" s="14"/>
      <c r="U951" s="14"/>
    </row>
    <row r="952" spans="1:22" s="4" customFormat="1" ht="23.25" customHeight="1">
      <c r="A952" s="173" t="s">
        <v>88</v>
      </c>
      <c r="B952" s="173"/>
      <c r="C952" s="146"/>
      <c r="D952" s="53"/>
      <c r="E952" s="6" t="s">
        <v>66</v>
      </c>
      <c r="F952" s="6" t="s">
        <v>66</v>
      </c>
      <c r="G952" s="6" t="s">
        <v>66</v>
      </c>
      <c r="H952" s="6" t="s">
        <v>66</v>
      </c>
      <c r="I952" s="147">
        <f t="shared" ref="I952:R952" si="202">SUM(I950:I951)</f>
        <v>11387.33</v>
      </c>
      <c r="J952" s="147">
        <f t="shared" si="202"/>
        <v>8147.3</v>
      </c>
      <c r="K952" s="33">
        <f t="shared" si="202"/>
        <v>352</v>
      </c>
      <c r="L952" s="147">
        <f t="shared" si="202"/>
        <v>6293598.1699999999</v>
      </c>
      <c r="M952" s="147">
        <f t="shared" si="202"/>
        <v>0</v>
      </c>
      <c r="N952" s="147">
        <f t="shared" si="202"/>
        <v>0</v>
      </c>
      <c r="O952" s="147">
        <f t="shared" si="202"/>
        <v>0</v>
      </c>
      <c r="P952" s="147">
        <f t="shared" si="202"/>
        <v>6293598.1699999999</v>
      </c>
      <c r="Q952" s="147">
        <f t="shared" si="202"/>
        <v>0</v>
      </c>
      <c r="R952" s="147">
        <f t="shared" si="202"/>
        <v>0</v>
      </c>
      <c r="S952" s="148"/>
      <c r="T952" s="14"/>
      <c r="U952" s="14"/>
    </row>
    <row r="953" spans="1:22" s="4" customFormat="1" ht="9" customHeight="1">
      <c r="A953" s="241" t="s">
        <v>952</v>
      </c>
      <c r="B953" s="241"/>
      <c r="C953" s="241"/>
      <c r="D953" s="241"/>
      <c r="E953" s="241"/>
      <c r="F953" s="241"/>
      <c r="G953" s="241"/>
      <c r="H953" s="241"/>
      <c r="I953" s="241"/>
      <c r="J953" s="241"/>
      <c r="K953" s="241"/>
      <c r="L953" s="241"/>
      <c r="M953" s="241"/>
      <c r="N953" s="241"/>
      <c r="O953" s="241"/>
      <c r="P953" s="241"/>
      <c r="Q953" s="241"/>
      <c r="R953" s="241"/>
      <c r="S953" s="241"/>
      <c r="T953" s="14"/>
      <c r="U953" s="14"/>
    </row>
    <row r="954" spans="1:22" s="4" customFormat="1" ht="9" customHeight="1">
      <c r="A954" s="243">
        <v>257</v>
      </c>
      <c r="B954" s="244" t="s">
        <v>851</v>
      </c>
      <c r="C954" s="199" t="s">
        <v>145</v>
      </c>
      <c r="D954" s="164" t="s">
        <v>144</v>
      </c>
      <c r="E954" s="245">
        <v>1990</v>
      </c>
      <c r="F954" s="243" t="s">
        <v>24</v>
      </c>
      <c r="G954" s="245">
        <v>5</v>
      </c>
      <c r="H954" s="245">
        <v>2</v>
      </c>
      <c r="I954" s="246">
        <v>1559.6</v>
      </c>
      <c r="J954" s="246">
        <v>1396.7</v>
      </c>
      <c r="K954" s="245">
        <v>58</v>
      </c>
      <c r="L954" s="159">
        <f>'Приложение 2'!G957</f>
        <v>1583234.07</v>
      </c>
      <c r="M954" s="148">
        <v>0</v>
      </c>
      <c r="N954" s="148">
        <v>0</v>
      </c>
      <c r="O954" s="148">
        <v>0</v>
      </c>
      <c r="P954" s="148">
        <f t="shared" ref="P954" si="203">L954</f>
        <v>1583234.07</v>
      </c>
      <c r="Q954" s="148">
        <v>0</v>
      </c>
      <c r="R954" s="148">
        <v>0</v>
      </c>
      <c r="S954" s="146" t="s">
        <v>644</v>
      </c>
      <c r="T954" s="14"/>
      <c r="U954" s="14"/>
    </row>
    <row r="955" spans="1:22" s="4" customFormat="1" ht="23.25" customHeight="1">
      <c r="A955" s="249" t="s">
        <v>951</v>
      </c>
      <c r="B955" s="249"/>
      <c r="C955" s="250"/>
      <c r="D955" s="244"/>
      <c r="E955" s="6" t="s">
        <v>66</v>
      </c>
      <c r="F955" s="6" t="s">
        <v>66</v>
      </c>
      <c r="G955" s="6" t="s">
        <v>66</v>
      </c>
      <c r="H955" s="6" t="s">
        <v>66</v>
      </c>
      <c r="I955" s="147">
        <f t="shared" ref="I955:R955" si="204">SUM(I954:I954)</f>
        <v>1559.6</v>
      </c>
      <c r="J955" s="147">
        <f t="shared" si="204"/>
        <v>1396.7</v>
      </c>
      <c r="K955" s="245">
        <f t="shared" si="204"/>
        <v>58</v>
      </c>
      <c r="L955" s="147">
        <f t="shared" si="204"/>
        <v>1583234.07</v>
      </c>
      <c r="M955" s="147">
        <f t="shared" si="204"/>
        <v>0</v>
      </c>
      <c r="N955" s="147">
        <f t="shared" si="204"/>
        <v>0</v>
      </c>
      <c r="O955" s="147">
        <f t="shared" si="204"/>
        <v>0</v>
      </c>
      <c r="P955" s="147">
        <f t="shared" si="204"/>
        <v>1583234.07</v>
      </c>
      <c r="Q955" s="147">
        <f t="shared" si="204"/>
        <v>0</v>
      </c>
      <c r="R955" s="147">
        <f t="shared" si="204"/>
        <v>0</v>
      </c>
      <c r="S955" s="246"/>
      <c r="T955" s="14"/>
      <c r="U955" s="14"/>
    </row>
    <row r="956" spans="1:22" s="4" customFormat="1" ht="9.75" customHeight="1">
      <c r="A956" s="275" t="s">
        <v>953</v>
      </c>
      <c r="B956" s="276"/>
      <c r="C956" s="276"/>
      <c r="D956" s="276"/>
      <c r="E956" s="276"/>
      <c r="F956" s="276"/>
      <c r="G956" s="276"/>
      <c r="H956" s="276"/>
      <c r="I956" s="276"/>
      <c r="J956" s="276"/>
      <c r="K956" s="276"/>
      <c r="L956" s="276"/>
      <c r="M956" s="276"/>
      <c r="N956" s="276"/>
      <c r="O956" s="276"/>
      <c r="P956" s="276"/>
      <c r="Q956" s="276"/>
      <c r="R956" s="276"/>
      <c r="S956" s="277"/>
      <c r="T956" s="14"/>
      <c r="U956" s="14"/>
    </row>
    <row r="957" spans="1:22" s="4" customFormat="1" ht="9.75" customHeight="1">
      <c r="A957" s="209">
        <v>258</v>
      </c>
      <c r="B957" s="244" t="s">
        <v>847</v>
      </c>
      <c r="C957" s="199" t="s">
        <v>145</v>
      </c>
      <c r="D957" s="164" t="s">
        <v>144</v>
      </c>
      <c r="E957" s="245">
        <v>1969</v>
      </c>
      <c r="F957" s="243" t="s">
        <v>23</v>
      </c>
      <c r="G957" s="245">
        <v>2</v>
      </c>
      <c r="H957" s="245">
        <v>3</v>
      </c>
      <c r="I957" s="246">
        <v>1053.02</v>
      </c>
      <c r="J957" s="246">
        <v>964.46</v>
      </c>
      <c r="K957" s="245">
        <v>30</v>
      </c>
      <c r="L957" s="159">
        <f>'Приложение 2'!G960</f>
        <v>3214623.08</v>
      </c>
      <c r="M957" s="148">
        <v>0</v>
      </c>
      <c r="N957" s="148">
        <v>0</v>
      </c>
      <c r="O957" s="148">
        <v>0</v>
      </c>
      <c r="P957" s="148">
        <f>L957</f>
        <v>3214623.08</v>
      </c>
      <c r="Q957" s="148">
        <v>0</v>
      </c>
      <c r="R957" s="148">
        <v>0</v>
      </c>
      <c r="S957" s="146" t="s">
        <v>644</v>
      </c>
      <c r="T957" s="14"/>
      <c r="U957" s="14"/>
    </row>
    <row r="958" spans="1:22" s="4" customFormat="1" ht="9.75" customHeight="1">
      <c r="A958" s="209">
        <v>259</v>
      </c>
      <c r="B958" s="244" t="s">
        <v>848</v>
      </c>
      <c r="C958" s="199" t="s">
        <v>145</v>
      </c>
      <c r="D958" s="164" t="s">
        <v>144</v>
      </c>
      <c r="E958" s="245">
        <v>1975</v>
      </c>
      <c r="F958" s="243" t="s">
        <v>23</v>
      </c>
      <c r="G958" s="245">
        <v>2</v>
      </c>
      <c r="H958" s="245">
        <v>3</v>
      </c>
      <c r="I958" s="246">
        <v>645.70000000000005</v>
      </c>
      <c r="J958" s="246">
        <v>588.54999999999995</v>
      </c>
      <c r="K958" s="245">
        <v>11</v>
      </c>
      <c r="L958" s="159">
        <f>'Приложение 2'!G961</f>
        <v>2503852.14</v>
      </c>
      <c r="M958" s="148">
        <v>0</v>
      </c>
      <c r="N958" s="148">
        <v>0</v>
      </c>
      <c r="O958" s="148">
        <v>0</v>
      </c>
      <c r="P958" s="148">
        <f t="shared" ref="P958" si="205">L958</f>
        <v>2503852.14</v>
      </c>
      <c r="Q958" s="148">
        <v>0</v>
      </c>
      <c r="R958" s="148">
        <v>0</v>
      </c>
      <c r="S958" s="146" t="s">
        <v>644</v>
      </c>
      <c r="T958" s="14"/>
      <c r="U958" s="14"/>
    </row>
    <row r="959" spans="1:22" s="4" customFormat="1" ht="28.5" customHeight="1">
      <c r="A959" s="249" t="s">
        <v>1</v>
      </c>
      <c r="B959" s="249"/>
      <c r="C959" s="250"/>
      <c r="D959" s="244"/>
      <c r="E959" s="6" t="s">
        <v>66</v>
      </c>
      <c r="F959" s="6" t="s">
        <v>66</v>
      </c>
      <c r="G959" s="6" t="s">
        <v>66</v>
      </c>
      <c r="H959" s="6" t="s">
        <v>66</v>
      </c>
      <c r="I959" s="147">
        <f>SUM(I957:I958)</f>
        <v>1698.72</v>
      </c>
      <c r="J959" s="147">
        <f t="shared" ref="J959:R959" si="206">SUM(J957:J958)</f>
        <v>1553.01</v>
      </c>
      <c r="K959" s="33">
        <f>SUM(K957:K958)</f>
        <v>41</v>
      </c>
      <c r="L959" s="147">
        <f>SUM(L957:L958)</f>
        <v>5718475.2200000007</v>
      </c>
      <c r="M959" s="147">
        <f t="shared" si="206"/>
        <v>0</v>
      </c>
      <c r="N959" s="147">
        <f t="shared" si="206"/>
        <v>0</v>
      </c>
      <c r="O959" s="147">
        <f t="shared" si="206"/>
        <v>0</v>
      </c>
      <c r="P959" s="147">
        <f t="shared" si="206"/>
        <v>5718475.2200000007</v>
      </c>
      <c r="Q959" s="147">
        <f t="shared" si="206"/>
        <v>0</v>
      </c>
      <c r="R959" s="147">
        <f t="shared" si="206"/>
        <v>0</v>
      </c>
      <c r="S959" s="246"/>
      <c r="T959" s="14"/>
      <c r="U959" s="14"/>
    </row>
    <row r="960" spans="1:22" s="4" customFormat="1" ht="9" customHeight="1">
      <c r="A960" s="208" t="s">
        <v>2</v>
      </c>
      <c r="B960" s="208"/>
      <c r="C960" s="208"/>
      <c r="D960" s="208"/>
      <c r="E960" s="208"/>
      <c r="F960" s="208"/>
      <c r="G960" s="208"/>
      <c r="H960" s="208"/>
      <c r="I960" s="208"/>
      <c r="J960" s="208"/>
      <c r="K960" s="208"/>
      <c r="L960" s="208"/>
      <c r="M960" s="208"/>
      <c r="N960" s="208"/>
      <c r="O960" s="208"/>
      <c r="P960" s="208"/>
      <c r="Q960" s="208"/>
      <c r="R960" s="208"/>
      <c r="S960" s="208"/>
      <c r="T960" s="149"/>
      <c r="U960" s="160"/>
      <c r="V960" s="14"/>
    </row>
    <row r="961" spans="1:22" s="4" customFormat="1" ht="9" customHeight="1">
      <c r="A961" s="209">
        <v>260</v>
      </c>
      <c r="B961" s="251" t="s">
        <v>852</v>
      </c>
      <c r="C961" s="199" t="s">
        <v>145</v>
      </c>
      <c r="D961" s="164" t="s">
        <v>144</v>
      </c>
      <c r="E961" s="216">
        <v>1917</v>
      </c>
      <c r="F961" s="243" t="s">
        <v>98</v>
      </c>
      <c r="G961" s="216">
        <v>2</v>
      </c>
      <c r="H961" s="216">
        <v>3</v>
      </c>
      <c r="I961" s="217">
        <v>185.2</v>
      </c>
      <c r="J961" s="217">
        <v>132.30000000000001</v>
      </c>
      <c r="K961" s="216">
        <v>35</v>
      </c>
      <c r="L961" s="159">
        <f>'Приложение 2'!G964</f>
        <v>650193.87</v>
      </c>
      <c r="M961" s="148">
        <v>0</v>
      </c>
      <c r="N961" s="148">
        <v>0</v>
      </c>
      <c r="O961" s="148">
        <v>0</v>
      </c>
      <c r="P961" s="148">
        <f>L961</f>
        <v>650193.87</v>
      </c>
      <c r="Q961" s="148">
        <v>0</v>
      </c>
      <c r="R961" s="148">
        <v>0</v>
      </c>
      <c r="S961" s="146" t="s">
        <v>644</v>
      </c>
      <c r="T961" s="149"/>
      <c r="U961" s="160"/>
      <c r="V961" s="14"/>
    </row>
    <row r="962" spans="1:22" s="4" customFormat="1" ht="9" customHeight="1">
      <c r="A962" s="209">
        <v>261</v>
      </c>
      <c r="B962" s="251" t="s">
        <v>853</v>
      </c>
      <c r="C962" s="199" t="s">
        <v>145</v>
      </c>
      <c r="D962" s="164" t="s">
        <v>144</v>
      </c>
      <c r="E962" s="216">
        <v>1917</v>
      </c>
      <c r="F962" s="243" t="s">
        <v>98</v>
      </c>
      <c r="G962" s="216">
        <v>1</v>
      </c>
      <c r="H962" s="216">
        <v>1</v>
      </c>
      <c r="I962" s="217">
        <v>271.10000000000002</v>
      </c>
      <c r="J962" s="217">
        <v>184.1</v>
      </c>
      <c r="K962" s="216">
        <v>7</v>
      </c>
      <c r="L962" s="159">
        <f>'Приложение 2'!G965</f>
        <v>2180774.4500000002</v>
      </c>
      <c r="M962" s="148">
        <v>0</v>
      </c>
      <c r="N962" s="148">
        <v>0</v>
      </c>
      <c r="O962" s="148">
        <v>0</v>
      </c>
      <c r="P962" s="148">
        <f>L962</f>
        <v>2180774.4500000002</v>
      </c>
      <c r="Q962" s="148">
        <v>0</v>
      </c>
      <c r="R962" s="148">
        <v>0</v>
      </c>
      <c r="S962" s="146" t="s">
        <v>644</v>
      </c>
      <c r="T962" s="210"/>
      <c r="U962" s="252"/>
      <c r="V962" s="14"/>
    </row>
    <row r="963" spans="1:22" s="4" customFormat="1" ht="24" customHeight="1">
      <c r="A963" s="212" t="s">
        <v>3</v>
      </c>
      <c r="B963" s="212"/>
      <c r="C963" s="213"/>
      <c r="D963" s="214"/>
      <c r="E963" s="6" t="s">
        <v>66</v>
      </c>
      <c r="F963" s="6" t="s">
        <v>66</v>
      </c>
      <c r="G963" s="6" t="s">
        <v>66</v>
      </c>
      <c r="H963" s="6" t="s">
        <v>66</v>
      </c>
      <c r="I963" s="147">
        <f>SUM(I961:I962)</f>
        <v>456.3</v>
      </c>
      <c r="J963" s="147">
        <f t="shared" ref="J963:R963" si="207">SUM(J961:J962)</f>
        <v>316.39999999999998</v>
      </c>
      <c r="K963" s="33">
        <f t="shared" si="207"/>
        <v>42</v>
      </c>
      <c r="L963" s="147">
        <f>SUM(L961:L962)</f>
        <v>2830968.3200000003</v>
      </c>
      <c r="M963" s="147">
        <f t="shared" si="207"/>
        <v>0</v>
      </c>
      <c r="N963" s="147">
        <f t="shared" si="207"/>
        <v>0</v>
      </c>
      <c r="O963" s="147">
        <f t="shared" si="207"/>
        <v>0</v>
      </c>
      <c r="P963" s="147">
        <f>SUM(P961:P962)</f>
        <v>2830968.3200000003</v>
      </c>
      <c r="Q963" s="147">
        <f t="shared" si="207"/>
        <v>0</v>
      </c>
      <c r="R963" s="147">
        <f t="shared" si="207"/>
        <v>0</v>
      </c>
      <c r="S963" s="148"/>
      <c r="T963" s="207"/>
      <c r="U963" s="207"/>
      <c r="V963" s="14"/>
    </row>
    <row r="964" spans="1:22" s="4" customFormat="1" ht="9" customHeight="1">
      <c r="A964" s="208" t="s">
        <v>934</v>
      </c>
      <c r="B964" s="208"/>
      <c r="C964" s="208"/>
      <c r="D964" s="208"/>
      <c r="E964" s="208"/>
      <c r="F964" s="208"/>
      <c r="G964" s="208"/>
      <c r="H964" s="208"/>
      <c r="I964" s="208"/>
      <c r="J964" s="208"/>
      <c r="K964" s="208"/>
      <c r="L964" s="208"/>
      <c r="M964" s="208"/>
      <c r="N964" s="208"/>
      <c r="O964" s="208"/>
      <c r="P964" s="208"/>
      <c r="Q964" s="208"/>
      <c r="R964" s="208"/>
      <c r="S964" s="208"/>
      <c r="T964" s="14"/>
      <c r="U964" s="14"/>
    </row>
    <row r="965" spans="1:22" s="4" customFormat="1" ht="9" customHeight="1">
      <c r="A965" s="209">
        <v>262</v>
      </c>
      <c r="B965" s="251" t="s">
        <v>859</v>
      </c>
      <c r="C965" s="199" t="s">
        <v>145</v>
      </c>
      <c r="D965" s="164" t="s">
        <v>144</v>
      </c>
      <c r="E965" s="216">
        <v>1964</v>
      </c>
      <c r="F965" s="243" t="s">
        <v>23</v>
      </c>
      <c r="G965" s="216">
        <v>2</v>
      </c>
      <c r="H965" s="216">
        <v>2</v>
      </c>
      <c r="I965" s="217">
        <v>219.2</v>
      </c>
      <c r="J965" s="217">
        <v>219.2</v>
      </c>
      <c r="K965" s="216">
        <v>9</v>
      </c>
      <c r="L965" s="159">
        <f>'Приложение 2'!G968</f>
        <v>2625006.2799999998</v>
      </c>
      <c r="M965" s="148">
        <v>0</v>
      </c>
      <c r="N965" s="148">
        <v>0</v>
      </c>
      <c r="O965" s="148">
        <v>0</v>
      </c>
      <c r="P965" s="148">
        <f t="shared" ref="P965:P967" si="208">L965</f>
        <v>2625006.2799999998</v>
      </c>
      <c r="Q965" s="148">
        <v>0</v>
      </c>
      <c r="R965" s="148">
        <v>0</v>
      </c>
      <c r="S965" s="146" t="s">
        <v>644</v>
      </c>
      <c r="T965" s="149" t="s">
        <v>945</v>
      </c>
      <c r="U965" s="14"/>
    </row>
    <row r="966" spans="1:22" s="4" customFormat="1" ht="9" customHeight="1">
      <c r="A966" s="209">
        <v>263</v>
      </c>
      <c r="B966" s="251" t="s">
        <v>861</v>
      </c>
      <c r="C966" s="199" t="s">
        <v>145</v>
      </c>
      <c r="D966" s="164" t="s">
        <v>144</v>
      </c>
      <c r="E966" s="216">
        <v>1984</v>
      </c>
      <c r="F966" s="243" t="s">
        <v>24</v>
      </c>
      <c r="G966" s="216">
        <v>2</v>
      </c>
      <c r="H966" s="216">
        <v>2</v>
      </c>
      <c r="I966" s="217">
        <v>612</v>
      </c>
      <c r="J966" s="217">
        <v>559.6</v>
      </c>
      <c r="K966" s="216">
        <v>25</v>
      </c>
      <c r="L966" s="159">
        <f>'Приложение 2'!G969</f>
        <v>2705775.71</v>
      </c>
      <c r="M966" s="148">
        <v>0</v>
      </c>
      <c r="N966" s="148">
        <v>0</v>
      </c>
      <c r="O966" s="148">
        <v>0</v>
      </c>
      <c r="P966" s="148">
        <f t="shared" si="208"/>
        <v>2705775.71</v>
      </c>
      <c r="Q966" s="148">
        <v>0</v>
      </c>
      <c r="R966" s="148">
        <v>0</v>
      </c>
      <c r="S966" s="146" t="s">
        <v>644</v>
      </c>
      <c r="T966" s="14"/>
      <c r="U966" s="14"/>
    </row>
    <row r="967" spans="1:22" s="4" customFormat="1" ht="9" customHeight="1">
      <c r="A967" s="209">
        <v>264</v>
      </c>
      <c r="B967" s="251" t="s">
        <v>862</v>
      </c>
      <c r="C967" s="199" t="s">
        <v>145</v>
      </c>
      <c r="D967" s="164" t="s">
        <v>144</v>
      </c>
      <c r="E967" s="216">
        <v>1978</v>
      </c>
      <c r="F967" s="243" t="s">
        <v>24</v>
      </c>
      <c r="G967" s="216">
        <v>2</v>
      </c>
      <c r="H967" s="216">
        <v>2</v>
      </c>
      <c r="I967" s="217">
        <v>762</v>
      </c>
      <c r="J967" s="217">
        <v>709.6</v>
      </c>
      <c r="K967" s="216">
        <v>8</v>
      </c>
      <c r="L967" s="159">
        <f>'Приложение 2'!G970</f>
        <v>2826929.85</v>
      </c>
      <c r="M967" s="148">
        <v>0</v>
      </c>
      <c r="N967" s="148">
        <v>0</v>
      </c>
      <c r="O967" s="148">
        <v>0</v>
      </c>
      <c r="P967" s="148">
        <f t="shared" si="208"/>
        <v>2826929.85</v>
      </c>
      <c r="Q967" s="148">
        <v>0</v>
      </c>
      <c r="R967" s="148">
        <v>0</v>
      </c>
      <c r="S967" s="146" t="s">
        <v>644</v>
      </c>
      <c r="T967" s="14"/>
      <c r="U967" s="14"/>
    </row>
    <row r="968" spans="1:22" s="4" customFormat="1" ht="24.75" customHeight="1">
      <c r="A968" s="212" t="s">
        <v>936</v>
      </c>
      <c r="B968" s="212"/>
      <c r="C968" s="213"/>
      <c r="D968" s="214"/>
      <c r="E968" s="6" t="s">
        <v>66</v>
      </c>
      <c r="F968" s="6" t="s">
        <v>66</v>
      </c>
      <c r="G968" s="6" t="s">
        <v>66</v>
      </c>
      <c r="H968" s="6" t="s">
        <v>66</v>
      </c>
      <c r="I968" s="147">
        <f t="shared" ref="I968:R968" si="209">SUM(I965:I967)</f>
        <v>1593.2</v>
      </c>
      <c r="J968" s="147">
        <f t="shared" si="209"/>
        <v>1488.4</v>
      </c>
      <c r="K968" s="33">
        <f t="shared" si="209"/>
        <v>42</v>
      </c>
      <c r="L968" s="147">
        <f t="shared" si="209"/>
        <v>8157711.8399999999</v>
      </c>
      <c r="M968" s="147">
        <f t="shared" si="209"/>
        <v>0</v>
      </c>
      <c r="N968" s="147">
        <f t="shared" si="209"/>
        <v>0</v>
      </c>
      <c r="O968" s="147">
        <f t="shared" si="209"/>
        <v>0</v>
      </c>
      <c r="P968" s="147">
        <f t="shared" si="209"/>
        <v>8157711.8399999999</v>
      </c>
      <c r="Q968" s="147">
        <f t="shared" si="209"/>
        <v>0</v>
      </c>
      <c r="R968" s="147">
        <f t="shared" si="209"/>
        <v>0</v>
      </c>
      <c r="S968" s="148"/>
      <c r="T968" s="14"/>
      <c r="U968" s="14"/>
    </row>
    <row r="969" spans="1:22" s="4" customFormat="1" ht="9" customHeight="1">
      <c r="A969" s="208" t="s">
        <v>974</v>
      </c>
      <c r="B969" s="208"/>
      <c r="C969" s="208"/>
      <c r="D969" s="208"/>
      <c r="E969" s="208"/>
      <c r="F969" s="208"/>
      <c r="G969" s="208"/>
      <c r="H969" s="208"/>
      <c r="I969" s="208"/>
      <c r="J969" s="208"/>
      <c r="K969" s="208"/>
      <c r="L969" s="208"/>
      <c r="M969" s="208"/>
      <c r="N969" s="208"/>
      <c r="O969" s="208"/>
      <c r="P969" s="208"/>
      <c r="Q969" s="208"/>
      <c r="R969" s="208"/>
      <c r="S969" s="208"/>
      <c r="T969" s="210"/>
      <c r="U969" s="252"/>
      <c r="V969" s="14"/>
    </row>
    <row r="970" spans="1:22" s="4" customFormat="1" ht="9" customHeight="1">
      <c r="A970" s="209">
        <v>265</v>
      </c>
      <c r="B970" s="214" t="s">
        <v>863</v>
      </c>
      <c r="C970" s="199" t="s">
        <v>145</v>
      </c>
      <c r="D970" s="164" t="s">
        <v>144</v>
      </c>
      <c r="E970" s="216">
        <v>1973</v>
      </c>
      <c r="F970" s="209" t="s">
        <v>23</v>
      </c>
      <c r="G970" s="216">
        <v>2</v>
      </c>
      <c r="H970" s="216">
        <v>2</v>
      </c>
      <c r="I970" s="217">
        <v>499</v>
      </c>
      <c r="J970" s="217">
        <v>444.8</v>
      </c>
      <c r="K970" s="158">
        <v>215</v>
      </c>
      <c r="L970" s="159">
        <f>'Приложение 2'!G973</f>
        <v>806886.55</v>
      </c>
      <c r="M970" s="148">
        <v>0</v>
      </c>
      <c r="N970" s="148">
        <v>0</v>
      </c>
      <c r="O970" s="148">
        <v>0</v>
      </c>
      <c r="P970" s="148">
        <f t="shared" ref="P970" si="210">L970</f>
        <v>806886.55</v>
      </c>
      <c r="Q970" s="148">
        <v>0</v>
      </c>
      <c r="R970" s="148">
        <v>0</v>
      </c>
      <c r="S970" s="146" t="s">
        <v>644</v>
      </c>
      <c r="T970" s="210"/>
      <c r="U970" s="252"/>
      <c r="V970" s="14"/>
    </row>
    <row r="971" spans="1:22" s="4" customFormat="1" ht="33.75" customHeight="1">
      <c r="A971" s="212" t="s">
        <v>975</v>
      </c>
      <c r="B971" s="212"/>
      <c r="C971" s="213"/>
      <c r="D971" s="214"/>
      <c r="E971" s="6" t="s">
        <v>66</v>
      </c>
      <c r="F971" s="6" t="s">
        <v>66</v>
      </c>
      <c r="G971" s="6" t="s">
        <v>66</v>
      </c>
      <c r="H971" s="6" t="s">
        <v>66</v>
      </c>
      <c r="I971" s="147">
        <f t="shared" ref="I971:R971" si="211">SUM(I970:I970)</f>
        <v>499</v>
      </c>
      <c r="J971" s="147">
        <f t="shared" si="211"/>
        <v>444.8</v>
      </c>
      <c r="K971" s="158">
        <f t="shared" si="211"/>
        <v>215</v>
      </c>
      <c r="L971" s="147">
        <f>SUM(L970:L970)</f>
        <v>806886.55</v>
      </c>
      <c r="M971" s="147">
        <f t="shared" si="211"/>
        <v>0</v>
      </c>
      <c r="N971" s="147">
        <f t="shared" si="211"/>
        <v>0</v>
      </c>
      <c r="O971" s="147">
        <f t="shared" si="211"/>
        <v>0</v>
      </c>
      <c r="P971" s="147">
        <f t="shared" si="211"/>
        <v>806886.55</v>
      </c>
      <c r="Q971" s="147">
        <f t="shared" si="211"/>
        <v>0</v>
      </c>
      <c r="R971" s="147">
        <f t="shared" si="211"/>
        <v>0</v>
      </c>
      <c r="S971" s="148"/>
      <c r="T971" s="235"/>
      <c r="U971" s="236"/>
      <c r="V971" s="14"/>
    </row>
    <row r="972" spans="1:22" s="4" customFormat="1" ht="9" customHeight="1">
      <c r="A972" s="208" t="s">
        <v>67</v>
      </c>
      <c r="B972" s="208"/>
      <c r="C972" s="208"/>
      <c r="D972" s="208"/>
      <c r="E972" s="208"/>
      <c r="F972" s="208"/>
      <c r="G972" s="208"/>
      <c r="H972" s="208"/>
      <c r="I972" s="208"/>
      <c r="J972" s="208"/>
      <c r="K972" s="208"/>
      <c r="L972" s="208"/>
      <c r="M972" s="208"/>
      <c r="N972" s="208"/>
      <c r="O972" s="208"/>
      <c r="P972" s="208"/>
      <c r="Q972" s="208"/>
      <c r="R972" s="208"/>
      <c r="S972" s="208"/>
      <c r="T972" s="14"/>
      <c r="U972" s="14"/>
    </row>
    <row r="973" spans="1:22" s="4" customFormat="1" ht="9" customHeight="1">
      <c r="A973" s="209">
        <v>266</v>
      </c>
      <c r="B973" s="251" t="s">
        <v>865</v>
      </c>
      <c r="C973" s="213" t="s">
        <v>145</v>
      </c>
      <c r="D973" s="164" t="s">
        <v>144</v>
      </c>
      <c r="E973" s="216">
        <v>1956</v>
      </c>
      <c r="F973" s="209" t="s">
        <v>23</v>
      </c>
      <c r="G973" s="216">
        <v>2</v>
      </c>
      <c r="H973" s="216">
        <v>1</v>
      </c>
      <c r="I973" s="217">
        <v>233</v>
      </c>
      <c r="J973" s="217">
        <v>201.9</v>
      </c>
      <c r="K973" s="216">
        <v>16</v>
      </c>
      <c r="L973" s="159">
        <f>'Приложение 2'!G976</f>
        <v>1251926.07</v>
      </c>
      <c r="M973" s="148">
        <v>0</v>
      </c>
      <c r="N973" s="148">
        <v>0</v>
      </c>
      <c r="O973" s="148">
        <v>0</v>
      </c>
      <c r="P973" s="148">
        <f t="shared" ref="P973:P974" si="212">L973</f>
        <v>1251926.07</v>
      </c>
      <c r="Q973" s="148">
        <v>0</v>
      </c>
      <c r="R973" s="148">
        <v>0</v>
      </c>
      <c r="S973" s="209" t="s">
        <v>644</v>
      </c>
      <c r="T973" s="14"/>
      <c r="U973" s="14"/>
    </row>
    <row r="974" spans="1:22" s="4" customFormat="1" ht="9" customHeight="1">
      <c r="A974" s="209">
        <v>267</v>
      </c>
      <c r="B974" s="251" t="s">
        <v>866</v>
      </c>
      <c r="C974" s="213" t="s">
        <v>145</v>
      </c>
      <c r="D974" s="164" t="s">
        <v>144</v>
      </c>
      <c r="E974" s="216">
        <v>1949</v>
      </c>
      <c r="F974" s="209" t="s">
        <v>23</v>
      </c>
      <c r="G974" s="216">
        <v>2</v>
      </c>
      <c r="H974" s="216">
        <v>1</v>
      </c>
      <c r="I974" s="217">
        <v>260.58</v>
      </c>
      <c r="J974" s="217">
        <v>215.6</v>
      </c>
      <c r="K974" s="216">
        <v>16</v>
      </c>
      <c r="L974" s="159">
        <f>'Приложение 2'!G977</f>
        <v>848078.95</v>
      </c>
      <c r="M974" s="148">
        <v>0</v>
      </c>
      <c r="N974" s="148">
        <v>0</v>
      </c>
      <c r="O974" s="148">
        <v>0</v>
      </c>
      <c r="P974" s="148">
        <f t="shared" si="212"/>
        <v>848078.95</v>
      </c>
      <c r="Q974" s="148">
        <v>0</v>
      </c>
      <c r="R974" s="148">
        <v>0</v>
      </c>
      <c r="S974" s="209" t="s">
        <v>644</v>
      </c>
      <c r="T974" s="14"/>
      <c r="U974" s="14"/>
    </row>
    <row r="975" spans="1:22" s="4" customFormat="1" ht="22.5" customHeight="1">
      <c r="A975" s="212" t="s">
        <v>4</v>
      </c>
      <c r="B975" s="212"/>
      <c r="C975" s="213"/>
      <c r="D975" s="214"/>
      <c r="E975" s="6" t="s">
        <v>66</v>
      </c>
      <c r="F975" s="6" t="s">
        <v>66</v>
      </c>
      <c r="G975" s="6" t="s">
        <v>66</v>
      </c>
      <c r="H975" s="6" t="s">
        <v>66</v>
      </c>
      <c r="I975" s="147">
        <f t="shared" ref="I975:R975" si="213">SUM(I973:I974)</f>
        <v>493.58</v>
      </c>
      <c r="J975" s="147">
        <f t="shared" si="213"/>
        <v>417.5</v>
      </c>
      <c r="K975" s="33">
        <f t="shared" si="213"/>
        <v>32</v>
      </c>
      <c r="L975" s="147">
        <f t="shared" si="213"/>
        <v>2100005.02</v>
      </c>
      <c r="M975" s="147">
        <f t="shared" si="213"/>
        <v>0</v>
      </c>
      <c r="N975" s="147">
        <f t="shared" si="213"/>
        <v>0</v>
      </c>
      <c r="O975" s="147">
        <f t="shared" si="213"/>
        <v>0</v>
      </c>
      <c r="P975" s="147">
        <f t="shared" si="213"/>
        <v>2100005.02</v>
      </c>
      <c r="Q975" s="229">
        <f t="shared" si="213"/>
        <v>0</v>
      </c>
      <c r="R975" s="229">
        <f t="shared" si="213"/>
        <v>0</v>
      </c>
      <c r="S975" s="148"/>
      <c r="T975" s="14"/>
      <c r="U975" s="14"/>
    </row>
    <row r="976" spans="1:22" s="4" customFormat="1" ht="9" customHeight="1">
      <c r="A976" s="208" t="s">
        <v>977</v>
      </c>
      <c r="B976" s="208"/>
      <c r="C976" s="208"/>
      <c r="D976" s="208"/>
      <c r="E976" s="208"/>
      <c r="F976" s="208"/>
      <c r="G976" s="208"/>
      <c r="H976" s="208"/>
      <c r="I976" s="208"/>
      <c r="J976" s="208"/>
      <c r="K976" s="208"/>
      <c r="L976" s="208"/>
      <c r="M976" s="208"/>
      <c r="N976" s="208"/>
      <c r="O976" s="208"/>
      <c r="P976" s="208"/>
      <c r="Q976" s="208"/>
      <c r="R976" s="208"/>
      <c r="S976" s="208"/>
      <c r="T976" s="14"/>
      <c r="U976" s="14"/>
    </row>
    <row r="977" spans="1:22" s="4" customFormat="1" ht="9" customHeight="1">
      <c r="A977" s="209">
        <v>268</v>
      </c>
      <c r="B977" s="251" t="s">
        <v>235</v>
      </c>
      <c r="C977" s="213" t="s">
        <v>145</v>
      </c>
      <c r="D977" s="164" t="s">
        <v>144</v>
      </c>
      <c r="E977" s="216">
        <v>1971</v>
      </c>
      <c r="F977" s="209" t="s">
        <v>24</v>
      </c>
      <c r="G977" s="216">
        <v>2</v>
      </c>
      <c r="H977" s="216">
        <v>2</v>
      </c>
      <c r="I977" s="217">
        <v>674.1</v>
      </c>
      <c r="J977" s="217">
        <v>589.70000000000005</v>
      </c>
      <c r="K977" s="216">
        <v>22</v>
      </c>
      <c r="L977" s="159">
        <f>'Приложение 2'!G980</f>
        <v>1938466.18</v>
      </c>
      <c r="M977" s="191">
        <v>0</v>
      </c>
      <c r="N977" s="148">
        <v>0</v>
      </c>
      <c r="O977" s="148">
        <v>0</v>
      </c>
      <c r="P977" s="148">
        <f>L977</f>
        <v>1938466.18</v>
      </c>
      <c r="Q977" s="148">
        <v>0</v>
      </c>
      <c r="R977" s="148">
        <v>0</v>
      </c>
      <c r="S977" s="146" t="s">
        <v>644</v>
      </c>
      <c r="T977" s="235"/>
      <c r="U977" s="236"/>
      <c r="V977" s="14"/>
    </row>
    <row r="978" spans="1:22" s="4" customFormat="1" ht="23.25" customHeight="1">
      <c r="A978" s="212" t="s">
        <v>976</v>
      </c>
      <c r="B978" s="212"/>
      <c r="C978" s="213"/>
      <c r="D978" s="214"/>
      <c r="E978" s="6" t="s">
        <v>66</v>
      </c>
      <c r="F978" s="6" t="s">
        <v>66</v>
      </c>
      <c r="G978" s="6" t="s">
        <v>66</v>
      </c>
      <c r="H978" s="6" t="s">
        <v>66</v>
      </c>
      <c r="I978" s="147">
        <f t="shared" ref="I978:R978" si="214">SUM(I977:I977)</f>
        <v>674.1</v>
      </c>
      <c r="J978" s="147">
        <f t="shared" si="214"/>
        <v>589.70000000000005</v>
      </c>
      <c r="K978" s="33">
        <f t="shared" si="214"/>
        <v>22</v>
      </c>
      <c r="L978" s="147">
        <f t="shared" si="214"/>
        <v>1938466.18</v>
      </c>
      <c r="M978" s="147">
        <f t="shared" si="214"/>
        <v>0</v>
      </c>
      <c r="N978" s="147">
        <f t="shared" si="214"/>
        <v>0</v>
      </c>
      <c r="O978" s="147">
        <f t="shared" si="214"/>
        <v>0</v>
      </c>
      <c r="P978" s="147">
        <f t="shared" si="214"/>
        <v>1938466.18</v>
      </c>
      <c r="Q978" s="147">
        <f t="shared" si="214"/>
        <v>0</v>
      </c>
      <c r="R978" s="147">
        <f t="shared" si="214"/>
        <v>0</v>
      </c>
      <c r="S978" s="148"/>
      <c r="T978" s="14"/>
      <c r="U978" s="14"/>
    </row>
    <row r="979" spans="1:22" s="4" customFormat="1" ht="9" customHeight="1">
      <c r="A979" s="208" t="s">
        <v>76</v>
      </c>
      <c r="B979" s="208"/>
      <c r="C979" s="208"/>
      <c r="D979" s="208"/>
      <c r="E979" s="208"/>
      <c r="F979" s="208"/>
      <c r="G979" s="208"/>
      <c r="H979" s="208"/>
      <c r="I979" s="208"/>
      <c r="J979" s="208"/>
      <c r="K979" s="208"/>
      <c r="L979" s="208"/>
      <c r="M979" s="208"/>
      <c r="N979" s="208"/>
      <c r="O979" s="208"/>
      <c r="P979" s="208"/>
      <c r="Q979" s="208"/>
      <c r="R979" s="208"/>
      <c r="S979" s="208"/>
      <c r="T979" s="14"/>
      <c r="U979" s="14"/>
    </row>
    <row r="980" spans="1:22" s="4" customFormat="1" ht="9" customHeight="1">
      <c r="A980" s="152">
        <v>269</v>
      </c>
      <c r="B980" s="53" t="s">
        <v>874</v>
      </c>
      <c r="C980" s="146" t="s">
        <v>145</v>
      </c>
      <c r="D980" s="152" t="s">
        <v>144</v>
      </c>
      <c r="E980" s="200">
        <v>1975</v>
      </c>
      <c r="F980" s="152" t="s">
        <v>23</v>
      </c>
      <c r="G980" s="200">
        <v>2</v>
      </c>
      <c r="H980" s="200">
        <v>3</v>
      </c>
      <c r="I980" s="148">
        <v>1022.51</v>
      </c>
      <c r="J980" s="148">
        <v>917.27</v>
      </c>
      <c r="K980" s="200">
        <v>32</v>
      </c>
      <c r="L980" s="159">
        <f>'Приложение 2'!G983</f>
        <v>2922237.76</v>
      </c>
      <c r="M980" s="148">
        <v>0</v>
      </c>
      <c r="N980" s="148">
        <v>0</v>
      </c>
      <c r="O980" s="148">
        <v>0</v>
      </c>
      <c r="P980" s="148">
        <f t="shared" ref="P980" si="215">L980</f>
        <v>2922237.76</v>
      </c>
      <c r="Q980" s="148">
        <v>0</v>
      </c>
      <c r="R980" s="148">
        <v>0</v>
      </c>
      <c r="S980" s="148" t="s">
        <v>644</v>
      </c>
      <c r="T980" s="14"/>
      <c r="U980" s="14"/>
    </row>
    <row r="981" spans="1:22" s="4" customFormat="1" ht="24.75" customHeight="1">
      <c r="A981" s="173" t="s">
        <v>77</v>
      </c>
      <c r="B981" s="173"/>
      <c r="C981" s="146"/>
      <c r="D981" s="53"/>
      <c r="E981" s="6" t="s">
        <v>66</v>
      </c>
      <c r="F981" s="6" t="s">
        <v>66</v>
      </c>
      <c r="G981" s="6" t="s">
        <v>66</v>
      </c>
      <c r="H981" s="6" t="s">
        <v>66</v>
      </c>
      <c r="I981" s="147">
        <f t="shared" ref="I981:R981" si="216">SUM(I980:I980)</f>
        <v>1022.51</v>
      </c>
      <c r="J981" s="147">
        <f t="shared" si="216"/>
        <v>917.27</v>
      </c>
      <c r="K981" s="200">
        <f t="shared" si="216"/>
        <v>32</v>
      </c>
      <c r="L981" s="147">
        <f t="shared" si="216"/>
        <v>2922237.76</v>
      </c>
      <c r="M981" s="147">
        <f t="shared" si="216"/>
        <v>0</v>
      </c>
      <c r="N981" s="147">
        <f t="shared" si="216"/>
        <v>0</v>
      </c>
      <c r="O981" s="147">
        <f t="shared" si="216"/>
        <v>0</v>
      </c>
      <c r="P981" s="147">
        <f t="shared" si="216"/>
        <v>2922237.76</v>
      </c>
      <c r="Q981" s="147">
        <f t="shared" si="216"/>
        <v>0</v>
      </c>
      <c r="R981" s="147">
        <f t="shared" si="216"/>
        <v>0</v>
      </c>
      <c r="S981" s="148"/>
      <c r="T981" s="14"/>
      <c r="U981" s="14"/>
    </row>
    <row r="982" spans="1:22" s="4" customFormat="1" ht="9" customHeight="1">
      <c r="A982" s="150" t="s">
        <v>961</v>
      </c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4"/>
      <c r="U982" s="14"/>
    </row>
    <row r="983" spans="1:22" s="4" customFormat="1" ht="9" customHeight="1">
      <c r="A983" s="152">
        <v>270</v>
      </c>
      <c r="B983" s="53" t="s">
        <v>879</v>
      </c>
      <c r="C983" s="146" t="s">
        <v>145</v>
      </c>
      <c r="D983" s="152" t="s">
        <v>144</v>
      </c>
      <c r="E983" s="200">
        <v>1966</v>
      </c>
      <c r="F983" s="152" t="s">
        <v>23</v>
      </c>
      <c r="G983" s="200">
        <v>2</v>
      </c>
      <c r="H983" s="200">
        <v>2</v>
      </c>
      <c r="I983" s="148">
        <v>778.4</v>
      </c>
      <c r="J983" s="148">
        <v>727.2</v>
      </c>
      <c r="K983" s="200">
        <v>40</v>
      </c>
      <c r="L983" s="159">
        <f>'Приложение 2'!G986</f>
        <v>3333757.98</v>
      </c>
      <c r="M983" s="148">
        <v>0</v>
      </c>
      <c r="N983" s="148">
        <v>0</v>
      </c>
      <c r="O983" s="148">
        <v>0</v>
      </c>
      <c r="P983" s="148">
        <f t="shared" ref="P983:P984" si="217">L983</f>
        <v>3333757.98</v>
      </c>
      <c r="Q983" s="148">
        <v>0</v>
      </c>
      <c r="R983" s="148">
        <v>0</v>
      </c>
      <c r="S983" s="148" t="s">
        <v>644</v>
      </c>
      <c r="T983" s="14"/>
      <c r="U983" s="14"/>
    </row>
    <row r="984" spans="1:22" s="4" customFormat="1" ht="9" customHeight="1">
      <c r="A984" s="152">
        <v>271</v>
      </c>
      <c r="B984" s="53" t="s">
        <v>880</v>
      </c>
      <c r="C984" s="146" t="s">
        <v>145</v>
      </c>
      <c r="D984" s="152" t="s">
        <v>144</v>
      </c>
      <c r="E984" s="200">
        <v>1968</v>
      </c>
      <c r="F984" s="152" t="s">
        <v>23</v>
      </c>
      <c r="G984" s="200">
        <v>2</v>
      </c>
      <c r="H984" s="200">
        <v>2</v>
      </c>
      <c r="I984" s="148">
        <v>666</v>
      </c>
      <c r="J984" s="148">
        <v>626.4</v>
      </c>
      <c r="K984" s="200">
        <v>40</v>
      </c>
      <c r="L984" s="159">
        <f>'Приложение 2'!G987</f>
        <v>3311546.39</v>
      </c>
      <c r="M984" s="148">
        <v>0</v>
      </c>
      <c r="N984" s="148">
        <v>0</v>
      </c>
      <c r="O984" s="148">
        <v>0</v>
      </c>
      <c r="P984" s="148">
        <f t="shared" si="217"/>
        <v>3311546.39</v>
      </c>
      <c r="Q984" s="148">
        <v>0</v>
      </c>
      <c r="R984" s="148">
        <v>0</v>
      </c>
      <c r="S984" s="148" t="s">
        <v>644</v>
      </c>
      <c r="T984" s="14"/>
      <c r="U984" s="14"/>
    </row>
    <row r="985" spans="1:22" s="4" customFormat="1" ht="23.25" customHeight="1">
      <c r="A985" s="173" t="s">
        <v>960</v>
      </c>
      <c r="B985" s="173"/>
      <c r="C985" s="146"/>
      <c r="D985" s="53"/>
      <c r="E985" s="6" t="s">
        <v>66</v>
      </c>
      <c r="F985" s="6" t="s">
        <v>66</v>
      </c>
      <c r="G985" s="6" t="s">
        <v>66</v>
      </c>
      <c r="H985" s="6" t="s">
        <v>66</v>
      </c>
      <c r="I985" s="147">
        <f t="shared" ref="I985:R985" si="218">SUM(I983:I984)</f>
        <v>1444.4</v>
      </c>
      <c r="J985" s="147">
        <f t="shared" si="218"/>
        <v>1353.6</v>
      </c>
      <c r="K985" s="200">
        <f t="shared" si="218"/>
        <v>80</v>
      </c>
      <c r="L985" s="147">
        <f t="shared" si="218"/>
        <v>6645304.3700000001</v>
      </c>
      <c r="M985" s="147">
        <f t="shared" si="218"/>
        <v>0</v>
      </c>
      <c r="N985" s="147">
        <f t="shared" si="218"/>
        <v>0</v>
      </c>
      <c r="O985" s="147">
        <f t="shared" si="218"/>
        <v>0</v>
      </c>
      <c r="P985" s="147">
        <f t="shared" si="218"/>
        <v>6645304.3700000001</v>
      </c>
      <c r="Q985" s="147">
        <f t="shared" si="218"/>
        <v>0</v>
      </c>
      <c r="R985" s="147">
        <f t="shared" si="218"/>
        <v>0</v>
      </c>
      <c r="S985" s="148"/>
      <c r="T985" s="14"/>
      <c r="U985" s="14"/>
    </row>
    <row r="986" spans="1:22" s="4" customFormat="1" ht="9" customHeight="1">
      <c r="A986" s="150" t="s">
        <v>7</v>
      </c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4"/>
      <c r="U986" s="14"/>
    </row>
    <row r="987" spans="1:22" s="4" customFormat="1" ht="9" customHeight="1">
      <c r="A987" s="152">
        <v>272</v>
      </c>
      <c r="B987" s="198" t="s">
        <v>887</v>
      </c>
      <c r="C987" s="146" t="s">
        <v>145</v>
      </c>
      <c r="D987" s="152" t="s">
        <v>144</v>
      </c>
      <c r="E987" s="200">
        <v>1986</v>
      </c>
      <c r="F987" s="152" t="s">
        <v>23</v>
      </c>
      <c r="G987" s="200">
        <v>2</v>
      </c>
      <c r="H987" s="200">
        <v>3</v>
      </c>
      <c r="I987" s="148">
        <v>1235</v>
      </c>
      <c r="J987" s="148">
        <v>1005</v>
      </c>
      <c r="K987" s="200">
        <v>52</v>
      </c>
      <c r="L987" s="159">
        <f>'Приложение 2'!G990</f>
        <v>2342313.2999999998</v>
      </c>
      <c r="M987" s="148">
        <v>0</v>
      </c>
      <c r="N987" s="148">
        <v>0</v>
      </c>
      <c r="O987" s="148">
        <v>0</v>
      </c>
      <c r="P987" s="148">
        <f t="shared" ref="P987:P990" si="219">L987</f>
        <v>2342313.2999999998</v>
      </c>
      <c r="Q987" s="148">
        <v>0</v>
      </c>
      <c r="R987" s="148">
        <v>0</v>
      </c>
      <c r="S987" s="146" t="s">
        <v>644</v>
      </c>
      <c r="T987" s="149"/>
      <c r="U987" s="160"/>
      <c r="V987" s="14"/>
    </row>
    <row r="988" spans="1:22" s="4" customFormat="1" ht="9" customHeight="1">
      <c r="A988" s="152">
        <v>273</v>
      </c>
      <c r="B988" s="198" t="s">
        <v>882</v>
      </c>
      <c r="C988" s="146" t="s">
        <v>145</v>
      </c>
      <c r="D988" s="152" t="s">
        <v>144</v>
      </c>
      <c r="E988" s="200">
        <v>1989</v>
      </c>
      <c r="F988" s="152" t="s">
        <v>23</v>
      </c>
      <c r="G988" s="200">
        <v>2</v>
      </c>
      <c r="H988" s="200">
        <v>3</v>
      </c>
      <c r="I988" s="148">
        <v>951.7</v>
      </c>
      <c r="J988" s="148">
        <v>867.9</v>
      </c>
      <c r="K988" s="200">
        <v>43</v>
      </c>
      <c r="L988" s="159">
        <f>'Приложение 2'!G991</f>
        <v>2935968.57</v>
      </c>
      <c r="M988" s="148">
        <v>0</v>
      </c>
      <c r="N988" s="148">
        <v>0</v>
      </c>
      <c r="O988" s="148">
        <v>0</v>
      </c>
      <c r="P988" s="148">
        <f t="shared" si="219"/>
        <v>2935968.57</v>
      </c>
      <c r="Q988" s="148">
        <v>0</v>
      </c>
      <c r="R988" s="148">
        <v>0</v>
      </c>
      <c r="S988" s="148" t="s">
        <v>644</v>
      </c>
      <c r="T988" s="14"/>
      <c r="U988" s="14"/>
    </row>
    <row r="989" spans="1:22" s="4" customFormat="1" ht="9" customHeight="1">
      <c r="A989" s="152">
        <v>274</v>
      </c>
      <c r="B989" s="198" t="s">
        <v>884</v>
      </c>
      <c r="C989" s="146" t="s">
        <v>145</v>
      </c>
      <c r="D989" s="152" t="s">
        <v>144</v>
      </c>
      <c r="E989" s="200">
        <v>1988</v>
      </c>
      <c r="F989" s="152" t="s">
        <v>23</v>
      </c>
      <c r="G989" s="200">
        <v>2</v>
      </c>
      <c r="H989" s="200">
        <v>3</v>
      </c>
      <c r="I989" s="148">
        <v>946.14</v>
      </c>
      <c r="J989" s="148">
        <v>858.14</v>
      </c>
      <c r="K989" s="200">
        <v>31</v>
      </c>
      <c r="L989" s="159">
        <f>'Приложение 2'!G992</f>
        <v>2322120.94</v>
      </c>
      <c r="M989" s="148">
        <v>0</v>
      </c>
      <c r="N989" s="148">
        <v>0</v>
      </c>
      <c r="O989" s="148">
        <v>0</v>
      </c>
      <c r="P989" s="148">
        <f t="shared" si="219"/>
        <v>2322120.94</v>
      </c>
      <c r="Q989" s="148">
        <v>0</v>
      </c>
      <c r="R989" s="148">
        <v>0</v>
      </c>
      <c r="S989" s="148" t="s">
        <v>644</v>
      </c>
      <c r="T989" s="14"/>
      <c r="U989" s="14"/>
    </row>
    <row r="990" spans="1:22" s="4" customFormat="1" ht="9" customHeight="1">
      <c r="A990" s="152">
        <v>275</v>
      </c>
      <c r="B990" s="198" t="s">
        <v>885</v>
      </c>
      <c r="C990" s="146" t="s">
        <v>145</v>
      </c>
      <c r="D990" s="152" t="s">
        <v>144</v>
      </c>
      <c r="E990" s="200">
        <v>1987</v>
      </c>
      <c r="F990" s="152" t="s">
        <v>23</v>
      </c>
      <c r="G990" s="200">
        <v>3</v>
      </c>
      <c r="H990" s="200">
        <v>3</v>
      </c>
      <c r="I990" s="148">
        <v>1318.6</v>
      </c>
      <c r="J990" s="148">
        <v>1193.2</v>
      </c>
      <c r="K990" s="200">
        <v>51</v>
      </c>
      <c r="L990" s="159">
        <f>'Приложение 2'!G993</f>
        <v>2988468.69</v>
      </c>
      <c r="M990" s="148">
        <v>0</v>
      </c>
      <c r="N990" s="148">
        <v>0</v>
      </c>
      <c r="O990" s="148">
        <v>0</v>
      </c>
      <c r="P990" s="148">
        <f t="shared" si="219"/>
        <v>2988468.69</v>
      </c>
      <c r="Q990" s="148">
        <v>0</v>
      </c>
      <c r="R990" s="148">
        <v>0</v>
      </c>
      <c r="S990" s="148" t="s">
        <v>644</v>
      </c>
      <c r="T990" s="14"/>
      <c r="U990" s="14"/>
    </row>
    <row r="991" spans="1:22" s="4" customFormat="1" ht="23.25" customHeight="1">
      <c r="A991" s="173" t="s">
        <v>8</v>
      </c>
      <c r="B991" s="173"/>
      <c r="C991" s="146"/>
      <c r="D991" s="53"/>
      <c r="E991" s="6" t="s">
        <v>66</v>
      </c>
      <c r="F991" s="6" t="s">
        <v>66</v>
      </c>
      <c r="G991" s="6" t="s">
        <v>66</v>
      </c>
      <c r="H991" s="6" t="s">
        <v>66</v>
      </c>
      <c r="I991" s="147">
        <f t="shared" ref="I991:R991" si="220">SUM(I987:I990)</f>
        <v>4451.4399999999996</v>
      </c>
      <c r="J991" s="147">
        <f t="shared" si="220"/>
        <v>3924.24</v>
      </c>
      <c r="K991" s="200">
        <f t="shared" si="220"/>
        <v>177</v>
      </c>
      <c r="L991" s="147">
        <f t="shared" si="220"/>
        <v>10588871.499999998</v>
      </c>
      <c r="M991" s="147">
        <f t="shared" si="220"/>
        <v>0</v>
      </c>
      <c r="N991" s="147">
        <f t="shared" si="220"/>
        <v>0</v>
      </c>
      <c r="O991" s="147">
        <f t="shared" si="220"/>
        <v>0</v>
      </c>
      <c r="P991" s="147">
        <f t="shared" si="220"/>
        <v>10588871.499999998</v>
      </c>
      <c r="Q991" s="147">
        <f t="shared" si="220"/>
        <v>0</v>
      </c>
      <c r="R991" s="147">
        <f t="shared" si="220"/>
        <v>0</v>
      </c>
      <c r="S991" s="148"/>
      <c r="T991" s="14"/>
      <c r="U991" s="14"/>
    </row>
    <row r="992" spans="1:22" s="4" customFormat="1" ht="9" customHeight="1">
      <c r="A992" s="150" t="s">
        <v>10</v>
      </c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4"/>
      <c r="U992" s="14"/>
    </row>
    <row r="993" spans="1:21" s="4" customFormat="1" ht="9" customHeight="1">
      <c r="A993" s="152">
        <v>276</v>
      </c>
      <c r="B993" s="53" t="s">
        <v>889</v>
      </c>
      <c r="C993" s="146" t="s">
        <v>145</v>
      </c>
      <c r="D993" s="164" t="s">
        <v>144</v>
      </c>
      <c r="E993" s="200">
        <v>1953</v>
      </c>
      <c r="F993" s="152" t="s">
        <v>921</v>
      </c>
      <c r="G993" s="200">
        <v>2</v>
      </c>
      <c r="H993" s="200">
        <v>2</v>
      </c>
      <c r="I993" s="148">
        <v>821.41</v>
      </c>
      <c r="J993" s="148">
        <v>729.69</v>
      </c>
      <c r="K993" s="200">
        <v>25</v>
      </c>
      <c r="L993" s="159">
        <f>'Приложение 2'!G996</f>
        <v>2826929.85</v>
      </c>
      <c r="M993" s="148">
        <v>0</v>
      </c>
      <c r="N993" s="148">
        <v>0</v>
      </c>
      <c r="O993" s="148">
        <v>0</v>
      </c>
      <c r="P993" s="148">
        <f t="shared" ref="P993" si="221">L993</f>
        <v>2826929.85</v>
      </c>
      <c r="Q993" s="148">
        <v>0</v>
      </c>
      <c r="R993" s="148">
        <v>0</v>
      </c>
      <c r="S993" s="148" t="s">
        <v>644</v>
      </c>
      <c r="T993" s="14"/>
      <c r="U993" s="14"/>
    </row>
    <row r="994" spans="1:21" s="4" customFormat="1" ht="25.5" customHeight="1">
      <c r="A994" s="173" t="s">
        <v>9</v>
      </c>
      <c r="B994" s="173"/>
      <c r="C994" s="146"/>
      <c r="D994" s="53"/>
      <c r="E994" s="6" t="s">
        <v>66</v>
      </c>
      <c r="F994" s="6" t="s">
        <v>66</v>
      </c>
      <c r="G994" s="6" t="s">
        <v>66</v>
      </c>
      <c r="H994" s="6" t="s">
        <v>66</v>
      </c>
      <c r="I994" s="147">
        <f t="shared" ref="I994:R994" si="222">SUM(I993:I993)</f>
        <v>821.41</v>
      </c>
      <c r="J994" s="147">
        <f t="shared" si="222"/>
        <v>729.69</v>
      </c>
      <c r="K994" s="200">
        <f t="shared" si="222"/>
        <v>25</v>
      </c>
      <c r="L994" s="147">
        <f t="shared" si="222"/>
        <v>2826929.85</v>
      </c>
      <c r="M994" s="147">
        <f t="shared" si="222"/>
        <v>0</v>
      </c>
      <c r="N994" s="147">
        <f t="shared" si="222"/>
        <v>0</v>
      </c>
      <c r="O994" s="147">
        <f t="shared" si="222"/>
        <v>0</v>
      </c>
      <c r="P994" s="147">
        <f t="shared" si="222"/>
        <v>2826929.85</v>
      </c>
      <c r="Q994" s="147">
        <f t="shared" si="222"/>
        <v>0</v>
      </c>
      <c r="R994" s="147">
        <f t="shared" si="222"/>
        <v>0</v>
      </c>
      <c r="S994" s="148"/>
      <c r="T994" s="14"/>
      <c r="U994" s="14"/>
    </row>
    <row r="995" spans="1:21" s="4" customFormat="1" ht="9" customHeight="1">
      <c r="A995" s="150" t="s">
        <v>12</v>
      </c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4"/>
      <c r="U995" s="14"/>
    </row>
    <row r="996" spans="1:21" s="4" customFormat="1" ht="9" customHeight="1">
      <c r="A996" s="152">
        <v>277</v>
      </c>
      <c r="B996" s="198" t="s">
        <v>895</v>
      </c>
      <c r="C996" s="146" t="s">
        <v>145</v>
      </c>
      <c r="D996" s="164" t="s">
        <v>144</v>
      </c>
      <c r="E996" s="200">
        <v>1984</v>
      </c>
      <c r="F996" s="152" t="s">
        <v>23</v>
      </c>
      <c r="G996" s="200">
        <v>2</v>
      </c>
      <c r="H996" s="200">
        <v>1</v>
      </c>
      <c r="I996" s="148">
        <v>524.29999999999995</v>
      </c>
      <c r="J996" s="148">
        <v>447.1</v>
      </c>
      <c r="K996" s="200">
        <v>16</v>
      </c>
      <c r="L996" s="159">
        <f>'Приложение 2'!G999</f>
        <v>1857696.75</v>
      </c>
      <c r="M996" s="148">
        <v>0</v>
      </c>
      <c r="N996" s="148">
        <v>0</v>
      </c>
      <c r="O996" s="148">
        <v>0</v>
      </c>
      <c r="P996" s="148">
        <f t="shared" ref="P996:P1007" si="223">L996</f>
        <v>1857696.75</v>
      </c>
      <c r="Q996" s="148">
        <v>0</v>
      </c>
      <c r="R996" s="148">
        <v>0</v>
      </c>
      <c r="S996" s="148" t="s">
        <v>644</v>
      </c>
      <c r="T996" s="14"/>
      <c r="U996" s="14"/>
    </row>
    <row r="997" spans="1:21" s="4" customFormat="1" ht="9" customHeight="1">
      <c r="A997" s="152">
        <v>278</v>
      </c>
      <c r="B997" s="198" t="s">
        <v>897</v>
      </c>
      <c r="C997" s="146" t="s">
        <v>145</v>
      </c>
      <c r="D997" s="164" t="s">
        <v>144</v>
      </c>
      <c r="E997" s="200">
        <v>1946</v>
      </c>
      <c r="F997" s="152" t="s">
        <v>23</v>
      </c>
      <c r="G997" s="200">
        <v>2</v>
      </c>
      <c r="H997" s="200">
        <v>2</v>
      </c>
      <c r="I997" s="148">
        <v>557</v>
      </c>
      <c r="J997" s="148">
        <v>502.7</v>
      </c>
      <c r="K997" s="200">
        <v>19</v>
      </c>
      <c r="L997" s="159">
        <f>'Приложение 2'!G1000</f>
        <v>1579042.24</v>
      </c>
      <c r="M997" s="148">
        <v>0</v>
      </c>
      <c r="N997" s="148">
        <v>0</v>
      </c>
      <c r="O997" s="148">
        <v>0</v>
      </c>
      <c r="P997" s="148">
        <f t="shared" si="223"/>
        <v>1579042.24</v>
      </c>
      <c r="Q997" s="148">
        <v>0</v>
      </c>
      <c r="R997" s="148">
        <v>0</v>
      </c>
      <c r="S997" s="148" t="s">
        <v>644</v>
      </c>
      <c r="T997" s="14"/>
      <c r="U997" s="14"/>
    </row>
    <row r="998" spans="1:21" s="4" customFormat="1" ht="9" customHeight="1">
      <c r="A998" s="152">
        <v>279</v>
      </c>
      <c r="B998" s="198" t="s">
        <v>898</v>
      </c>
      <c r="C998" s="146" t="s">
        <v>145</v>
      </c>
      <c r="D998" s="164" t="s">
        <v>144</v>
      </c>
      <c r="E998" s="200">
        <v>1946</v>
      </c>
      <c r="F998" s="152" t="s">
        <v>23</v>
      </c>
      <c r="G998" s="200">
        <v>2</v>
      </c>
      <c r="H998" s="200">
        <v>2</v>
      </c>
      <c r="I998" s="148">
        <v>556.70000000000005</v>
      </c>
      <c r="J998" s="148">
        <v>494.1</v>
      </c>
      <c r="K998" s="200">
        <v>14</v>
      </c>
      <c r="L998" s="159">
        <f>'Приложение 2'!G1001</f>
        <v>1506349.76</v>
      </c>
      <c r="M998" s="148">
        <v>0</v>
      </c>
      <c r="N998" s="148">
        <v>0</v>
      </c>
      <c r="O998" s="148">
        <v>0</v>
      </c>
      <c r="P998" s="148">
        <f t="shared" si="223"/>
        <v>1506349.76</v>
      </c>
      <c r="Q998" s="148">
        <v>0</v>
      </c>
      <c r="R998" s="148">
        <v>0</v>
      </c>
      <c r="S998" s="148" t="s">
        <v>644</v>
      </c>
      <c r="T998" s="14"/>
      <c r="U998" s="14"/>
    </row>
    <row r="999" spans="1:21" s="4" customFormat="1" ht="9" customHeight="1">
      <c r="A999" s="152">
        <v>280</v>
      </c>
      <c r="B999" s="198" t="s">
        <v>899</v>
      </c>
      <c r="C999" s="146" t="s">
        <v>145</v>
      </c>
      <c r="D999" s="164" t="s">
        <v>144</v>
      </c>
      <c r="E999" s="200">
        <v>1965</v>
      </c>
      <c r="F999" s="152" t="s">
        <v>23</v>
      </c>
      <c r="G999" s="200">
        <v>2</v>
      </c>
      <c r="H999" s="200">
        <v>2</v>
      </c>
      <c r="I999" s="148">
        <v>514.1</v>
      </c>
      <c r="J999" s="148">
        <v>343.2</v>
      </c>
      <c r="K999" s="200">
        <v>16</v>
      </c>
      <c r="L999" s="159">
        <f>'Приложение 2'!G1002</f>
        <v>1421541.87</v>
      </c>
      <c r="M999" s="148">
        <v>0</v>
      </c>
      <c r="N999" s="148">
        <v>0</v>
      </c>
      <c r="O999" s="148">
        <v>0</v>
      </c>
      <c r="P999" s="148">
        <f t="shared" si="223"/>
        <v>1421541.87</v>
      </c>
      <c r="Q999" s="148">
        <v>0</v>
      </c>
      <c r="R999" s="148">
        <v>0</v>
      </c>
      <c r="S999" s="148" t="s">
        <v>644</v>
      </c>
      <c r="T999" s="14"/>
      <c r="U999" s="14"/>
    </row>
    <row r="1000" spans="1:21" s="4" customFormat="1" ht="9" customHeight="1">
      <c r="A1000" s="152">
        <v>281</v>
      </c>
      <c r="B1000" s="198" t="s">
        <v>900</v>
      </c>
      <c r="C1000" s="146" t="s">
        <v>145</v>
      </c>
      <c r="D1000" s="164" t="s">
        <v>144</v>
      </c>
      <c r="E1000" s="200">
        <v>1961</v>
      </c>
      <c r="F1000" s="152" t="s">
        <v>23</v>
      </c>
      <c r="G1000" s="200">
        <v>2</v>
      </c>
      <c r="H1000" s="200">
        <v>2</v>
      </c>
      <c r="I1000" s="148">
        <v>682.8</v>
      </c>
      <c r="J1000" s="148">
        <v>465.7</v>
      </c>
      <c r="K1000" s="200">
        <v>22</v>
      </c>
      <c r="L1000" s="159">
        <f>'Приложение 2'!G1003</f>
        <v>1789042.74</v>
      </c>
      <c r="M1000" s="148">
        <v>0</v>
      </c>
      <c r="N1000" s="148">
        <v>0</v>
      </c>
      <c r="O1000" s="148">
        <v>0</v>
      </c>
      <c r="P1000" s="148">
        <f t="shared" si="223"/>
        <v>1789042.74</v>
      </c>
      <c r="Q1000" s="148">
        <v>0</v>
      </c>
      <c r="R1000" s="148">
        <v>0</v>
      </c>
      <c r="S1000" s="148" t="s">
        <v>644</v>
      </c>
      <c r="T1000" s="14"/>
      <c r="U1000" s="14"/>
    </row>
    <row r="1001" spans="1:21" s="4" customFormat="1" ht="9" customHeight="1">
      <c r="A1001" s="152">
        <v>282</v>
      </c>
      <c r="B1001" s="198" t="s">
        <v>902</v>
      </c>
      <c r="C1001" s="146" t="s">
        <v>145</v>
      </c>
      <c r="D1001" s="164" t="s">
        <v>144</v>
      </c>
      <c r="E1001" s="200">
        <v>1933</v>
      </c>
      <c r="F1001" s="152" t="s">
        <v>23</v>
      </c>
      <c r="G1001" s="200">
        <v>2</v>
      </c>
      <c r="H1001" s="200">
        <v>2</v>
      </c>
      <c r="I1001" s="148">
        <v>584</v>
      </c>
      <c r="J1001" s="148">
        <v>519.20000000000005</v>
      </c>
      <c r="K1001" s="200">
        <v>14</v>
      </c>
      <c r="L1001" s="159">
        <f>'Приложение 2'!G1004</f>
        <v>1635580.84</v>
      </c>
      <c r="M1001" s="148">
        <v>0</v>
      </c>
      <c r="N1001" s="148">
        <v>0</v>
      </c>
      <c r="O1001" s="148">
        <v>0</v>
      </c>
      <c r="P1001" s="148">
        <f t="shared" si="223"/>
        <v>1635580.84</v>
      </c>
      <c r="Q1001" s="148">
        <v>0</v>
      </c>
      <c r="R1001" s="148">
        <v>0</v>
      </c>
      <c r="S1001" s="148" t="s">
        <v>644</v>
      </c>
      <c r="T1001" s="14"/>
      <c r="U1001" s="14"/>
    </row>
    <row r="1002" spans="1:21" s="4" customFormat="1" ht="9" customHeight="1">
      <c r="A1002" s="152">
        <v>283</v>
      </c>
      <c r="B1002" s="198" t="s">
        <v>905</v>
      </c>
      <c r="C1002" s="146" t="s">
        <v>145</v>
      </c>
      <c r="D1002" s="164" t="s">
        <v>144</v>
      </c>
      <c r="E1002" s="200">
        <v>1947</v>
      </c>
      <c r="F1002" s="152" t="s">
        <v>23</v>
      </c>
      <c r="G1002" s="200">
        <v>2</v>
      </c>
      <c r="H1002" s="200">
        <v>2</v>
      </c>
      <c r="I1002" s="148">
        <v>1244.3</v>
      </c>
      <c r="J1002" s="148">
        <v>1016.1</v>
      </c>
      <c r="K1002" s="200">
        <v>35</v>
      </c>
      <c r="L1002" s="159">
        <f>'Приложение 2'!G1005</f>
        <v>3432700.53</v>
      </c>
      <c r="M1002" s="148">
        <v>0</v>
      </c>
      <c r="N1002" s="148">
        <v>0</v>
      </c>
      <c r="O1002" s="148">
        <v>0</v>
      </c>
      <c r="P1002" s="148">
        <f t="shared" si="223"/>
        <v>3432700.53</v>
      </c>
      <c r="Q1002" s="148">
        <v>0</v>
      </c>
      <c r="R1002" s="148">
        <v>0</v>
      </c>
      <c r="S1002" s="148" t="s">
        <v>644</v>
      </c>
      <c r="T1002" s="14"/>
      <c r="U1002" s="14"/>
    </row>
    <row r="1003" spans="1:21" s="4" customFormat="1" ht="9" customHeight="1">
      <c r="A1003" s="152">
        <v>284</v>
      </c>
      <c r="B1003" s="198" t="s">
        <v>238</v>
      </c>
      <c r="C1003" s="146" t="s">
        <v>145</v>
      </c>
      <c r="D1003" s="164" t="s">
        <v>144</v>
      </c>
      <c r="E1003" s="200">
        <v>1960</v>
      </c>
      <c r="F1003" s="152" t="s">
        <v>23</v>
      </c>
      <c r="G1003" s="200">
        <v>2</v>
      </c>
      <c r="H1003" s="200">
        <v>1</v>
      </c>
      <c r="I1003" s="148">
        <v>302.8</v>
      </c>
      <c r="J1003" s="148">
        <v>243.7</v>
      </c>
      <c r="K1003" s="227">
        <v>9</v>
      </c>
      <c r="L1003" s="159">
        <f>'Приложение 2'!G1006</f>
        <v>840002.01</v>
      </c>
      <c r="M1003" s="148">
        <v>0</v>
      </c>
      <c r="N1003" s="148">
        <v>0</v>
      </c>
      <c r="O1003" s="148">
        <v>0</v>
      </c>
      <c r="P1003" s="148">
        <f t="shared" si="223"/>
        <v>840002.01</v>
      </c>
      <c r="Q1003" s="148">
        <v>0</v>
      </c>
      <c r="R1003" s="148">
        <v>0</v>
      </c>
      <c r="S1003" s="146" t="s">
        <v>644</v>
      </c>
      <c r="T1003" s="14"/>
      <c r="U1003" s="14"/>
    </row>
    <row r="1004" spans="1:21" s="4" customFormat="1" ht="9" customHeight="1">
      <c r="A1004" s="152">
        <v>285</v>
      </c>
      <c r="B1004" s="198" t="s">
        <v>914</v>
      </c>
      <c r="C1004" s="146" t="s">
        <v>145</v>
      </c>
      <c r="D1004" s="164" t="s">
        <v>144</v>
      </c>
      <c r="E1004" s="200">
        <v>1960</v>
      </c>
      <c r="F1004" s="152" t="s">
        <v>23</v>
      </c>
      <c r="G1004" s="200">
        <v>2</v>
      </c>
      <c r="H1004" s="200">
        <v>1</v>
      </c>
      <c r="I1004" s="148">
        <v>278.39999999999998</v>
      </c>
      <c r="J1004" s="148">
        <v>266</v>
      </c>
      <c r="K1004" s="200">
        <v>15</v>
      </c>
      <c r="L1004" s="159">
        <f>'Приложение 2'!G1007</f>
        <v>840002.01</v>
      </c>
      <c r="M1004" s="148">
        <v>0</v>
      </c>
      <c r="N1004" s="148">
        <v>0</v>
      </c>
      <c r="O1004" s="148">
        <v>0</v>
      </c>
      <c r="P1004" s="148">
        <f t="shared" si="223"/>
        <v>840002.01</v>
      </c>
      <c r="Q1004" s="148">
        <v>0</v>
      </c>
      <c r="R1004" s="148">
        <v>0</v>
      </c>
      <c r="S1004" s="148" t="s">
        <v>644</v>
      </c>
      <c r="T1004" s="14"/>
      <c r="U1004" s="14"/>
    </row>
    <row r="1005" spans="1:21" s="4" customFormat="1" ht="9" customHeight="1">
      <c r="A1005" s="152">
        <v>286</v>
      </c>
      <c r="B1005" s="198" t="s">
        <v>915</v>
      </c>
      <c r="C1005" s="146" t="s">
        <v>145</v>
      </c>
      <c r="D1005" s="164" t="s">
        <v>144</v>
      </c>
      <c r="E1005" s="200">
        <v>1960</v>
      </c>
      <c r="F1005" s="152" t="s">
        <v>23</v>
      </c>
      <c r="G1005" s="200">
        <v>2</v>
      </c>
      <c r="H1005" s="200">
        <v>2</v>
      </c>
      <c r="I1005" s="148">
        <v>686</v>
      </c>
      <c r="J1005" s="148">
        <v>563.79999999999995</v>
      </c>
      <c r="K1005" s="200">
        <v>20</v>
      </c>
      <c r="L1005" s="159">
        <f>'Приложение 2'!G1008</f>
        <v>1809235.1</v>
      </c>
      <c r="M1005" s="148">
        <v>0</v>
      </c>
      <c r="N1005" s="148">
        <v>0</v>
      </c>
      <c r="O1005" s="148">
        <v>0</v>
      </c>
      <c r="P1005" s="148">
        <f t="shared" si="223"/>
        <v>1809235.1</v>
      </c>
      <c r="Q1005" s="148">
        <v>0</v>
      </c>
      <c r="R1005" s="148">
        <v>0</v>
      </c>
      <c r="S1005" s="148" t="s">
        <v>644</v>
      </c>
      <c r="T1005" s="14"/>
      <c r="U1005" s="14"/>
    </row>
    <row r="1006" spans="1:21" s="4" customFormat="1" ht="9" customHeight="1">
      <c r="A1006" s="152">
        <v>287</v>
      </c>
      <c r="B1006" s="198" t="s">
        <v>917</v>
      </c>
      <c r="C1006" s="146" t="s">
        <v>145</v>
      </c>
      <c r="D1006" s="164" t="s">
        <v>144</v>
      </c>
      <c r="E1006" s="200">
        <v>1962</v>
      </c>
      <c r="F1006" s="152" t="s">
        <v>23</v>
      </c>
      <c r="G1006" s="200">
        <v>2</v>
      </c>
      <c r="H1006" s="200">
        <v>2</v>
      </c>
      <c r="I1006" s="148">
        <v>671.2</v>
      </c>
      <c r="J1006" s="148">
        <v>582.5</v>
      </c>
      <c r="K1006" s="200">
        <v>29</v>
      </c>
      <c r="L1006" s="159">
        <f>'Приложение 2'!G1009</f>
        <v>1785004.27</v>
      </c>
      <c r="M1006" s="148">
        <v>0</v>
      </c>
      <c r="N1006" s="148">
        <v>0</v>
      </c>
      <c r="O1006" s="148">
        <v>0</v>
      </c>
      <c r="P1006" s="148">
        <f t="shared" si="223"/>
        <v>1785004.27</v>
      </c>
      <c r="Q1006" s="148">
        <v>0</v>
      </c>
      <c r="R1006" s="148">
        <v>0</v>
      </c>
      <c r="S1006" s="148" t="s">
        <v>644</v>
      </c>
      <c r="T1006" s="14"/>
      <c r="U1006" s="14"/>
    </row>
    <row r="1007" spans="1:21" s="4" customFormat="1" ht="9" customHeight="1">
      <c r="A1007" s="152">
        <v>288</v>
      </c>
      <c r="B1007" s="198" t="s">
        <v>918</v>
      </c>
      <c r="C1007" s="146" t="s">
        <v>145</v>
      </c>
      <c r="D1007" s="164" t="s">
        <v>143</v>
      </c>
      <c r="E1007" s="200">
        <v>1984</v>
      </c>
      <c r="F1007" s="152" t="s">
        <v>23</v>
      </c>
      <c r="G1007" s="200">
        <v>5</v>
      </c>
      <c r="H1007" s="200">
        <v>5</v>
      </c>
      <c r="I1007" s="148">
        <v>3955</v>
      </c>
      <c r="J1007" s="148">
        <v>3595.9</v>
      </c>
      <c r="K1007" s="200">
        <v>35</v>
      </c>
      <c r="L1007" s="159">
        <f>'Приложение 2'!G1010</f>
        <v>4674407.03</v>
      </c>
      <c r="M1007" s="148">
        <v>0</v>
      </c>
      <c r="N1007" s="148">
        <v>0</v>
      </c>
      <c r="O1007" s="148">
        <v>0</v>
      </c>
      <c r="P1007" s="148">
        <f t="shared" si="223"/>
        <v>4674407.03</v>
      </c>
      <c r="Q1007" s="148">
        <v>0</v>
      </c>
      <c r="R1007" s="148">
        <v>0</v>
      </c>
      <c r="S1007" s="148" t="s">
        <v>644</v>
      </c>
      <c r="T1007" s="14"/>
      <c r="U1007" s="14"/>
    </row>
    <row r="1008" spans="1:21" s="4" customFormat="1" ht="36" customHeight="1">
      <c r="A1008" s="173" t="s">
        <v>11</v>
      </c>
      <c r="B1008" s="173"/>
      <c r="C1008" s="146"/>
      <c r="D1008" s="53"/>
      <c r="E1008" s="6" t="s">
        <v>66</v>
      </c>
      <c r="F1008" s="6" t="s">
        <v>66</v>
      </c>
      <c r="G1008" s="6" t="s">
        <v>66</v>
      </c>
      <c r="H1008" s="6" t="s">
        <v>66</v>
      </c>
      <c r="I1008" s="147">
        <f t="shared" ref="I1008:R1008" si="224">SUM(I996:I1007)</f>
        <v>10556.599999999999</v>
      </c>
      <c r="J1008" s="147">
        <f t="shared" si="224"/>
        <v>9040</v>
      </c>
      <c r="K1008" s="33">
        <f t="shared" si="224"/>
        <v>244</v>
      </c>
      <c r="L1008" s="147">
        <f t="shared" si="224"/>
        <v>23170605.150000002</v>
      </c>
      <c r="M1008" s="147">
        <f t="shared" si="224"/>
        <v>0</v>
      </c>
      <c r="N1008" s="147">
        <f t="shared" si="224"/>
        <v>0</v>
      </c>
      <c r="O1008" s="147">
        <f t="shared" si="224"/>
        <v>0</v>
      </c>
      <c r="P1008" s="147">
        <f t="shared" si="224"/>
        <v>23170605.150000002</v>
      </c>
      <c r="Q1008" s="147">
        <f t="shared" si="224"/>
        <v>0</v>
      </c>
      <c r="R1008" s="147">
        <f t="shared" si="224"/>
        <v>0</v>
      </c>
      <c r="S1008" s="148"/>
      <c r="T1008" s="14"/>
      <c r="U1008" s="14"/>
    </row>
  </sheetData>
  <autoFilter ref="A10:X1008"/>
  <mergeCells count="257">
    <mergeCell ref="A975:B975"/>
    <mergeCell ref="A976:S976"/>
    <mergeCell ref="A978:B978"/>
    <mergeCell ref="A960:S960"/>
    <mergeCell ref="A963:B963"/>
    <mergeCell ref="A969:S969"/>
    <mergeCell ref="A971:B971"/>
    <mergeCell ref="A994:B994"/>
    <mergeCell ref="A995:S995"/>
    <mergeCell ref="A1008:B1008"/>
    <mergeCell ref="A981:B981"/>
    <mergeCell ref="A982:S982"/>
    <mergeCell ref="A985:B985"/>
    <mergeCell ref="A986:S986"/>
    <mergeCell ref="A991:B991"/>
    <mergeCell ref="A992:S992"/>
    <mergeCell ref="A610:S610"/>
    <mergeCell ref="A612:B612"/>
    <mergeCell ref="A979:S979"/>
    <mergeCell ref="A952:B952"/>
    <mergeCell ref="A953:S953"/>
    <mergeCell ref="A955:B955"/>
    <mergeCell ref="A964:S964"/>
    <mergeCell ref="A968:B968"/>
    <mergeCell ref="A972:S972"/>
    <mergeCell ref="A942:B942"/>
    <mergeCell ref="A943:S943"/>
    <mergeCell ref="A948:B948"/>
    <mergeCell ref="A949:S949"/>
    <mergeCell ref="A931:B931"/>
    <mergeCell ref="A932:S932"/>
    <mergeCell ref="A936:B936"/>
    <mergeCell ref="A937:S937"/>
    <mergeCell ref="A939:B939"/>
    <mergeCell ref="A940:S940"/>
    <mergeCell ref="A918:B918"/>
    <mergeCell ref="A919:S919"/>
    <mergeCell ref="A922:B922"/>
    <mergeCell ref="A956:S956"/>
    <mergeCell ref="A959:B959"/>
    <mergeCell ref="A923:S923"/>
    <mergeCell ref="A905:B905"/>
    <mergeCell ref="A906:S906"/>
    <mergeCell ref="A909:B909"/>
    <mergeCell ref="A910:S910"/>
    <mergeCell ref="A912:B912"/>
    <mergeCell ref="A913:S913"/>
    <mergeCell ref="A901:B901"/>
    <mergeCell ref="A902:S902"/>
    <mergeCell ref="A878:B878"/>
    <mergeCell ref="A879:S879"/>
    <mergeCell ref="A888:B888"/>
    <mergeCell ref="A889:S889"/>
    <mergeCell ref="A875:B875"/>
    <mergeCell ref="A876:S876"/>
    <mergeCell ref="A856:B856"/>
    <mergeCell ref="A857:S857"/>
    <mergeCell ref="A861:B861"/>
    <mergeCell ref="A862:S862"/>
    <mergeCell ref="A892:S892"/>
    <mergeCell ref="A894:B894"/>
    <mergeCell ref="A898:B898"/>
    <mergeCell ref="A899:S899"/>
    <mergeCell ref="A891:B891"/>
    <mergeCell ref="A895:S895"/>
    <mergeCell ref="A845:B845"/>
    <mergeCell ref="A846:S846"/>
    <mergeCell ref="A824:B824"/>
    <mergeCell ref="A825:S825"/>
    <mergeCell ref="A836:B836"/>
    <mergeCell ref="A837:S837"/>
    <mergeCell ref="A840:B840"/>
    <mergeCell ref="A841:S841"/>
    <mergeCell ref="A600:B600"/>
    <mergeCell ref="A601:S601"/>
    <mergeCell ref="A604:S604"/>
    <mergeCell ref="A606:B606"/>
    <mergeCell ref="A607:S607"/>
    <mergeCell ref="A609:B609"/>
    <mergeCell ref="A808:S808"/>
    <mergeCell ref="A646:B646"/>
    <mergeCell ref="A647:S647"/>
    <mergeCell ref="A807:B807"/>
    <mergeCell ref="A613:S613"/>
    <mergeCell ref="A644:B644"/>
    <mergeCell ref="A645:S645"/>
    <mergeCell ref="A629:B629"/>
    <mergeCell ref="A633:S633"/>
    <mergeCell ref="A641:B641"/>
    <mergeCell ref="A642:S642"/>
    <mergeCell ref="A625:S625"/>
    <mergeCell ref="A603:B603"/>
    <mergeCell ref="A571:B571"/>
    <mergeCell ref="A572:S572"/>
    <mergeCell ref="A574:B574"/>
    <mergeCell ref="A575:S575"/>
    <mergeCell ref="A578:B578"/>
    <mergeCell ref="A579:S579"/>
    <mergeCell ref="A630:S630"/>
    <mergeCell ref="A632:B632"/>
    <mergeCell ref="A588:B588"/>
    <mergeCell ref="A589:S589"/>
    <mergeCell ref="A591:B591"/>
    <mergeCell ref="A592:S592"/>
    <mergeCell ref="A616:B616"/>
    <mergeCell ref="A617:S617"/>
    <mergeCell ref="A620:B620"/>
    <mergeCell ref="A621:S621"/>
    <mergeCell ref="A624:B624"/>
    <mergeCell ref="A595:B595"/>
    <mergeCell ref="A596:S596"/>
    <mergeCell ref="A555:B555"/>
    <mergeCell ref="A556:S556"/>
    <mergeCell ref="A564:B564"/>
    <mergeCell ref="A565:S565"/>
    <mergeCell ref="A567:B567"/>
    <mergeCell ref="A568:S568"/>
    <mergeCell ref="A539:B539"/>
    <mergeCell ref="A540:S540"/>
    <mergeCell ref="A543:B543"/>
    <mergeCell ref="A544:S544"/>
    <mergeCell ref="A549:B549"/>
    <mergeCell ref="A553:S553"/>
    <mergeCell ref="A526:B526"/>
    <mergeCell ref="A527:S527"/>
    <mergeCell ref="A533:B533"/>
    <mergeCell ref="A534:S534"/>
    <mergeCell ref="A536:B536"/>
    <mergeCell ref="A537:S537"/>
    <mergeCell ref="A550:S550"/>
    <mergeCell ref="A552:B552"/>
    <mergeCell ref="A514:B514"/>
    <mergeCell ref="A515:S515"/>
    <mergeCell ref="A517:B517"/>
    <mergeCell ref="A518:S518"/>
    <mergeCell ref="A523:B523"/>
    <mergeCell ref="A524:S524"/>
    <mergeCell ref="A502:B502"/>
    <mergeCell ref="A503:S503"/>
    <mergeCell ref="A506:B506"/>
    <mergeCell ref="A507:S507"/>
    <mergeCell ref="A479:B479"/>
    <mergeCell ref="A480:S480"/>
    <mergeCell ref="A486:B486"/>
    <mergeCell ref="A487:S487"/>
    <mergeCell ref="A491:B491"/>
    <mergeCell ref="A492:S492"/>
    <mergeCell ref="A464:B464"/>
    <mergeCell ref="A465:S465"/>
    <mergeCell ref="A470:B470"/>
    <mergeCell ref="A471:S471"/>
    <mergeCell ref="A474:B474"/>
    <mergeCell ref="A475:S475"/>
    <mergeCell ref="A319:S319"/>
    <mergeCell ref="A328:B328"/>
    <mergeCell ref="A329:S329"/>
    <mergeCell ref="A330:B330"/>
    <mergeCell ref="A454:B454"/>
    <mergeCell ref="A455:S455"/>
    <mergeCell ref="A309:S309"/>
    <mergeCell ref="A312:B312"/>
    <mergeCell ref="A313:S313"/>
    <mergeCell ref="A315:B315"/>
    <mergeCell ref="A316:S316"/>
    <mergeCell ref="A318:B318"/>
    <mergeCell ref="A299:S299"/>
    <mergeCell ref="A301:B301"/>
    <mergeCell ref="A302:S302"/>
    <mergeCell ref="A304:B304"/>
    <mergeCell ref="A305:S305"/>
    <mergeCell ref="A308:B308"/>
    <mergeCell ref="A288:S288"/>
    <mergeCell ref="A290:B290"/>
    <mergeCell ref="A291:S291"/>
    <mergeCell ref="A295:B295"/>
    <mergeCell ref="A296:S296"/>
    <mergeCell ref="A298:B298"/>
    <mergeCell ref="A271:S271"/>
    <mergeCell ref="A274:B274"/>
    <mergeCell ref="A283:S283"/>
    <mergeCell ref="A287:B287"/>
    <mergeCell ref="A264:S264"/>
    <mergeCell ref="A267:B267"/>
    <mergeCell ref="A268:S268"/>
    <mergeCell ref="A270:B270"/>
    <mergeCell ref="A275:S275"/>
    <mergeCell ref="A282:B282"/>
    <mergeCell ref="A246:S246"/>
    <mergeCell ref="A250:B250"/>
    <mergeCell ref="A251:S251"/>
    <mergeCell ref="A254:B254"/>
    <mergeCell ref="A255:S255"/>
    <mergeCell ref="A263:B263"/>
    <mergeCell ref="A230:S230"/>
    <mergeCell ref="A238:B238"/>
    <mergeCell ref="A239:S239"/>
    <mergeCell ref="A241:B241"/>
    <mergeCell ref="A242:S242"/>
    <mergeCell ref="A245:B245"/>
    <mergeCell ref="A197:S197"/>
    <mergeCell ref="A200:B200"/>
    <mergeCell ref="A226:B226"/>
    <mergeCell ref="A227:S227"/>
    <mergeCell ref="A229:B229"/>
    <mergeCell ref="A175:S175"/>
    <mergeCell ref="A181:B181"/>
    <mergeCell ref="A182:S182"/>
    <mergeCell ref="A191:B191"/>
    <mergeCell ref="A192:S192"/>
    <mergeCell ref="A196:B196"/>
    <mergeCell ref="A217:S217"/>
    <mergeCell ref="A219:B219"/>
    <mergeCell ref="A220:S220"/>
    <mergeCell ref="A201:S201"/>
    <mergeCell ref="A205:B205"/>
    <mergeCell ref="A206:S206"/>
    <mergeCell ref="A213:B213"/>
    <mergeCell ref="A214:S214"/>
    <mergeCell ref="A216:B216"/>
    <mergeCell ref="A159:S159"/>
    <mergeCell ref="A163:B163"/>
    <mergeCell ref="A164:S164"/>
    <mergeCell ref="A168:B168"/>
    <mergeCell ref="A169:S169"/>
    <mergeCell ref="A11:B11"/>
    <mergeCell ref="A12:S12"/>
    <mergeCell ref="A13:B13"/>
    <mergeCell ref="A174:B174"/>
    <mergeCell ref="A14:S14"/>
    <mergeCell ref="A136:B136"/>
    <mergeCell ref="A137:S137"/>
    <mergeCell ref="A148:B148"/>
    <mergeCell ref="A149:S149"/>
    <mergeCell ref="A158:B158"/>
    <mergeCell ref="P1:S1"/>
    <mergeCell ref="H2:S2"/>
    <mergeCell ref="A3:S3"/>
    <mergeCell ref="A5:A9"/>
    <mergeCell ref="B5:B9"/>
    <mergeCell ref="C5:C9"/>
    <mergeCell ref="D5:D9"/>
    <mergeCell ref="E5:E9"/>
    <mergeCell ref="F5:F9"/>
    <mergeCell ref="G5:G9"/>
    <mergeCell ref="O7:O8"/>
    <mergeCell ref="P7:Q7"/>
    <mergeCell ref="R7:R8"/>
    <mergeCell ref="H5:H9"/>
    <mergeCell ref="I5:I8"/>
    <mergeCell ref="J5:J8"/>
    <mergeCell ref="K5:K8"/>
    <mergeCell ref="L5:R5"/>
    <mergeCell ref="S5:S9"/>
    <mergeCell ref="L6:L8"/>
    <mergeCell ref="M6:R6"/>
    <mergeCell ref="M7:M8"/>
    <mergeCell ref="N7:N8"/>
  </mergeCells>
  <pageMargins left="0.39370078740157483" right="0.39370078740157483" top="1.3779527559055118" bottom="0.39370078740157483" header="0" footer="0"/>
  <pageSetup paperSize="9" scale="81" fitToHeight="0" orientation="landscape" r:id="rId1"/>
  <headerFooter>
    <oddFooter>&amp;C&amp;P</odd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26"/>
  <sheetViews>
    <sheetView tabSelected="1" view="pageBreakPreview" topLeftCell="G1" zoomScaleNormal="100" zoomScaleSheetLayoutView="100" workbookViewId="0">
      <selection activeCell="AI27" sqref="AI27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3.5" style="1" customWidth="1"/>
    <col min="8" max="9" width="10.6640625" style="1" customWidth="1"/>
    <col min="10" max="10" width="7.6640625" style="1" customWidth="1"/>
    <col min="11" max="11" width="11.33203125" style="1" customWidth="1"/>
    <col min="12" max="12" width="8" style="1" customWidth="1"/>
    <col min="13" max="13" width="10.5" style="1" customWidth="1"/>
    <col min="14" max="14" width="7.5" style="1" customWidth="1"/>
    <col min="15" max="15" width="10" style="1" customWidth="1"/>
    <col min="16" max="16" width="7" style="1" customWidth="1"/>
    <col min="17" max="17" width="10" style="1" customWidth="1"/>
    <col min="18" max="18" width="7.1640625" style="1" customWidth="1"/>
    <col min="19" max="19" width="9.83203125" style="1" customWidth="1"/>
    <col min="20" max="20" width="4.33203125" style="18" customWidth="1"/>
    <col min="21" max="21" width="12.83203125" style="3" customWidth="1"/>
    <col min="22" max="22" width="8.1640625" style="3" customWidth="1"/>
    <col min="23" max="23" width="8.832031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7.33203125" style="3" customWidth="1"/>
    <col min="28" max="28" width="10.6640625" style="3" customWidth="1"/>
    <col min="29" max="29" width="4.33203125" style="3" customWidth="1"/>
    <col min="30" max="30" width="3.83203125" style="3" customWidth="1"/>
    <col min="31" max="31" width="4" style="3" customWidth="1"/>
    <col min="32" max="32" width="3.83203125" style="3" customWidth="1"/>
    <col min="33" max="33" width="5.5" style="3" customWidth="1"/>
    <col min="34" max="34" width="10.6640625" style="3" customWidth="1"/>
    <col min="35" max="35" width="11.33203125" style="3" customWidth="1"/>
    <col min="36" max="37" width="10.83203125" style="3" customWidth="1"/>
    <col min="38" max="38" width="7.6640625" style="3" customWidth="1"/>
    <col min="39" max="39" width="12" style="2" hidden="1" customWidth="1"/>
    <col min="40" max="40" width="8.33203125" style="8" hidden="1" customWidth="1"/>
    <col min="41" max="41" width="13.6640625" style="8" hidden="1" customWidth="1"/>
    <col min="42" max="46" width="14" style="8" hidden="1" customWidth="1"/>
    <col min="47" max="47" width="9.5" style="8" hidden="1" customWidth="1"/>
    <col min="48" max="48" width="9" style="8" hidden="1" customWidth="1"/>
    <col min="49" max="49" width="8.5" style="8" hidden="1" customWidth="1"/>
    <col min="50" max="51" width="14" style="8" hidden="1" customWidth="1"/>
    <col min="52" max="52" width="8.33203125" style="8" hidden="1" customWidth="1"/>
    <col min="53" max="53" width="8.6640625" style="8" hidden="1" customWidth="1"/>
    <col min="54" max="57" width="9.5" style="2" hidden="1" customWidth="1"/>
    <col min="58" max="58" width="10" style="2" hidden="1" customWidth="1"/>
    <col min="59" max="63" width="9.5" style="2" hidden="1" customWidth="1"/>
    <col min="64" max="76" width="9.33203125" style="2" hidden="1" customWidth="1"/>
    <col min="77" max="77" width="9.33203125" style="31" hidden="1" customWidth="1"/>
    <col min="78" max="78" width="9.5" style="31" hidden="1" customWidth="1"/>
    <col min="79" max="79" width="10.6640625" style="2" hidden="1" customWidth="1"/>
    <col min="80" max="81" width="9.33203125" style="2" hidden="1" customWidth="1"/>
    <col min="82" max="83" width="9.33203125" style="2" customWidth="1"/>
    <col min="84" max="84" width="9.33203125" style="2"/>
    <col min="85" max="85" width="10.1640625" style="2" bestFit="1" customWidth="1"/>
    <col min="86" max="16384" width="9.33203125" style="2"/>
  </cols>
  <sheetData>
    <row r="1" spans="1:81" s="4" customFormat="1" ht="47.25" customHeight="1">
      <c r="B1" s="21"/>
      <c r="C1" s="10"/>
      <c r="D1" s="10"/>
      <c r="E1" s="27"/>
      <c r="F1" s="27"/>
      <c r="G1" s="24"/>
      <c r="H1" s="8"/>
      <c r="I1" s="8"/>
      <c r="J1" s="27"/>
      <c r="K1" s="27"/>
      <c r="L1" s="27"/>
      <c r="M1" s="27"/>
      <c r="N1" s="27"/>
      <c r="O1" s="27"/>
      <c r="P1" s="27"/>
      <c r="Q1" s="27"/>
      <c r="R1" s="27"/>
      <c r="S1" s="27"/>
      <c r="T1" s="9"/>
      <c r="U1" s="12"/>
      <c r="V1" s="12"/>
      <c r="W1" s="12"/>
      <c r="Y1" s="13"/>
      <c r="Z1" s="13"/>
      <c r="AB1" s="13"/>
      <c r="AC1" s="13"/>
      <c r="AD1" s="13"/>
      <c r="AE1" s="13"/>
      <c r="AF1" s="13"/>
      <c r="AG1" s="13"/>
      <c r="AH1" s="13"/>
      <c r="AI1" s="65" t="s">
        <v>1019</v>
      </c>
      <c r="AJ1" s="65"/>
      <c r="AK1" s="65"/>
      <c r="AL1" s="65"/>
      <c r="BD1" s="59"/>
      <c r="BE1" s="118"/>
      <c r="BF1" s="118"/>
      <c r="BG1" s="118"/>
      <c r="BH1" s="118"/>
      <c r="BI1" s="118"/>
      <c r="BJ1" s="118"/>
      <c r="BK1" s="118"/>
      <c r="BY1" s="14"/>
      <c r="BZ1" s="14"/>
    </row>
    <row r="2" spans="1:81" s="30" customFormat="1" ht="45.75" customHeight="1">
      <c r="AB2" s="65" t="s">
        <v>933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81" s="4" customFormat="1" ht="12.75" customHeight="1">
      <c r="A3" s="28"/>
      <c r="B3" s="21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BY3" s="14"/>
      <c r="BZ3" s="14"/>
    </row>
    <row r="4" spans="1:81" s="4" customFormat="1" ht="12" customHeight="1">
      <c r="A4" s="108" t="s">
        <v>948</v>
      </c>
      <c r="B4" s="108"/>
      <c r="C4" s="109"/>
      <c r="D4" s="109"/>
      <c r="E4" s="109"/>
      <c r="F4" s="109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8"/>
      <c r="AK4" s="108"/>
      <c r="AL4" s="109"/>
      <c r="BY4" s="14"/>
      <c r="BZ4" s="14"/>
    </row>
    <row r="5" spans="1:81" s="4" customFormat="1" ht="12" customHeight="1">
      <c r="A5" s="22"/>
      <c r="B5" s="22"/>
      <c r="C5" s="22"/>
      <c r="D5" s="22"/>
      <c r="E5" s="22"/>
      <c r="F5" s="22"/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Y5" s="23"/>
      <c r="BZ5" s="23"/>
    </row>
    <row r="6" spans="1:81" s="47" customFormat="1" ht="21" customHeight="1">
      <c r="A6" s="93" t="s">
        <v>110</v>
      </c>
      <c r="B6" s="93" t="s">
        <v>15</v>
      </c>
      <c r="C6" s="110" t="s">
        <v>127</v>
      </c>
      <c r="D6" s="110" t="s">
        <v>147</v>
      </c>
      <c r="E6" s="60"/>
      <c r="F6" s="60"/>
      <c r="G6" s="92" t="s">
        <v>25</v>
      </c>
      <c r="H6" s="113" t="s">
        <v>91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4" t="s">
        <v>26</v>
      </c>
      <c r="AF6" s="115"/>
      <c r="AG6" s="115"/>
      <c r="AH6" s="115"/>
      <c r="AI6" s="115"/>
      <c r="AJ6" s="115"/>
      <c r="AK6" s="115"/>
      <c r="AL6" s="116"/>
      <c r="AN6" s="119" t="s">
        <v>131</v>
      </c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1"/>
      <c r="AZ6" s="75" t="s">
        <v>148</v>
      </c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 t="s">
        <v>162</v>
      </c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Y6" s="80" t="s">
        <v>163</v>
      </c>
      <c r="BZ6" s="80" t="s">
        <v>164</v>
      </c>
      <c r="CA6" s="75" t="s">
        <v>165</v>
      </c>
      <c r="CB6" s="75" t="s">
        <v>166</v>
      </c>
      <c r="CC6" s="75" t="s">
        <v>167</v>
      </c>
    </row>
    <row r="7" spans="1:81" s="47" customFormat="1" ht="21" customHeight="1">
      <c r="A7" s="94"/>
      <c r="B7" s="94"/>
      <c r="C7" s="111"/>
      <c r="D7" s="111"/>
      <c r="E7" s="61"/>
      <c r="F7" s="61"/>
      <c r="G7" s="80"/>
      <c r="H7" s="114" t="s">
        <v>132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  <c r="T7" s="88" t="s">
        <v>27</v>
      </c>
      <c r="U7" s="85"/>
      <c r="V7" s="88" t="s">
        <v>28</v>
      </c>
      <c r="W7" s="99"/>
      <c r="X7" s="100"/>
      <c r="Y7" s="88" t="s">
        <v>29</v>
      </c>
      <c r="Z7" s="85"/>
      <c r="AA7" s="88" t="s">
        <v>30</v>
      </c>
      <c r="AB7" s="85"/>
      <c r="AC7" s="88" t="s">
        <v>31</v>
      </c>
      <c r="AD7" s="85"/>
      <c r="AE7" s="84" t="s">
        <v>13</v>
      </c>
      <c r="AF7" s="85"/>
      <c r="AG7" s="84" t="s">
        <v>133</v>
      </c>
      <c r="AH7" s="85"/>
      <c r="AI7" s="96" t="s">
        <v>134</v>
      </c>
      <c r="AJ7" s="96" t="s">
        <v>135</v>
      </c>
      <c r="AK7" s="96" t="s">
        <v>136</v>
      </c>
      <c r="AL7" s="96" t="s">
        <v>14</v>
      </c>
      <c r="AN7" s="122" t="s">
        <v>149</v>
      </c>
      <c r="AO7" s="122" t="s">
        <v>150</v>
      </c>
      <c r="AP7" s="122" t="s">
        <v>151</v>
      </c>
      <c r="AQ7" s="122" t="s">
        <v>152</v>
      </c>
      <c r="AR7" s="122" t="s">
        <v>153</v>
      </c>
      <c r="AS7" s="122" t="s">
        <v>154</v>
      </c>
      <c r="AT7" s="122" t="s">
        <v>155</v>
      </c>
      <c r="AU7" s="122" t="s">
        <v>156</v>
      </c>
      <c r="AV7" s="122" t="s">
        <v>157</v>
      </c>
      <c r="AW7" s="122" t="s">
        <v>158</v>
      </c>
      <c r="AX7" s="122" t="s">
        <v>159</v>
      </c>
      <c r="AY7" s="122" t="s">
        <v>160</v>
      </c>
      <c r="AZ7" s="122" t="s">
        <v>149</v>
      </c>
      <c r="BA7" s="122" t="s">
        <v>150</v>
      </c>
      <c r="BB7" s="122" t="s">
        <v>151</v>
      </c>
      <c r="BC7" s="122" t="s">
        <v>152</v>
      </c>
      <c r="BD7" s="122" t="s">
        <v>153</v>
      </c>
      <c r="BE7" s="122" t="s">
        <v>154</v>
      </c>
      <c r="BF7" s="122" t="s">
        <v>155</v>
      </c>
      <c r="BG7" s="122" t="s">
        <v>156</v>
      </c>
      <c r="BH7" s="122" t="s">
        <v>157</v>
      </c>
      <c r="BI7" s="122" t="s">
        <v>158</v>
      </c>
      <c r="BJ7" s="122" t="s">
        <v>159</v>
      </c>
      <c r="BK7" s="122" t="s">
        <v>160</v>
      </c>
      <c r="BL7" s="124" t="s">
        <v>149</v>
      </c>
      <c r="BM7" s="124" t="s">
        <v>150</v>
      </c>
      <c r="BN7" s="124" t="s">
        <v>151</v>
      </c>
      <c r="BO7" s="124" t="s">
        <v>152</v>
      </c>
      <c r="BP7" s="124" t="s">
        <v>153</v>
      </c>
      <c r="BQ7" s="124" t="s">
        <v>154</v>
      </c>
      <c r="BR7" s="124" t="s">
        <v>155</v>
      </c>
      <c r="BS7" s="124" t="s">
        <v>156</v>
      </c>
      <c r="BT7" s="124" t="s">
        <v>157</v>
      </c>
      <c r="BU7" s="124" t="s">
        <v>158</v>
      </c>
      <c r="BV7" s="124" t="s">
        <v>159</v>
      </c>
      <c r="BW7" s="124" t="s">
        <v>160</v>
      </c>
      <c r="BY7" s="80"/>
      <c r="BZ7" s="80"/>
      <c r="CA7" s="75"/>
      <c r="CB7" s="75"/>
      <c r="CC7" s="75"/>
    </row>
    <row r="8" spans="1:81" s="47" customFormat="1" ht="78" customHeight="1">
      <c r="A8" s="94"/>
      <c r="B8" s="94"/>
      <c r="C8" s="112"/>
      <c r="D8" s="112"/>
      <c r="E8" s="61"/>
      <c r="F8" s="61"/>
      <c r="G8" s="81"/>
      <c r="H8" s="58" t="s">
        <v>137</v>
      </c>
      <c r="I8" s="58" t="s">
        <v>171</v>
      </c>
      <c r="J8" s="82" t="s">
        <v>172</v>
      </c>
      <c r="K8" s="83"/>
      <c r="L8" s="82" t="s">
        <v>173</v>
      </c>
      <c r="M8" s="83"/>
      <c r="N8" s="82" t="s">
        <v>174</v>
      </c>
      <c r="O8" s="83"/>
      <c r="P8" s="82" t="s">
        <v>175</v>
      </c>
      <c r="Q8" s="83"/>
      <c r="R8" s="82" t="s">
        <v>176</v>
      </c>
      <c r="S8" s="83"/>
      <c r="T8" s="86"/>
      <c r="U8" s="87"/>
      <c r="V8" s="101"/>
      <c r="W8" s="102"/>
      <c r="X8" s="103"/>
      <c r="Y8" s="86"/>
      <c r="Z8" s="87"/>
      <c r="AA8" s="86"/>
      <c r="AB8" s="87"/>
      <c r="AC8" s="86"/>
      <c r="AD8" s="87"/>
      <c r="AE8" s="86"/>
      <c r="AF8" s="87"/>
      <c r="AG8" s="86"/>
      <c r="AH8" s="87"/>
      <c r="AI8" s="117"/>
      <c r="AJ8" s="98"/>
      <c r="AK8" s="98"/>
      <c r="AL8" s="98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Y8" s="80"/>
      <c r="BZ8" s="80"/>
      <c r="CA8" s="75"/>
      <c r="CB8" s="75"/>
      <c r="CC8" s="75"/>
    </row>
    <row r="9" spans="1:81" s="47" customFormat="1" ht="9" customHeight="1">
      <c r="A9" s="94"/>
      <c r="B9" s="94"/>
      <c r="C9" s="89" t="s">
        <v>92</v>
      </c>
      <c r="D9" s="89" t="s">
        <v>92</v>
      </c>
      <c r="E9" s="61"/>
      <c r="F9" s="61"/>
      <c r="G9" s="92" t="s">
        <v>20</v>
      </c>
      <c r="H9" s="89" t="s">
        <v>20</v>
      </c>
      <c r="I9" s="89" t="s">
        <v>20</v>
      </c>
      <c r="J9" s="89" t="s">
        <v>138</v>
      </c>
      <c r="K9" s="89" t="s">
        <v>20</v>
      </c>
      <c r="L9" s="89" t="s">
        <v>138</v>
      </c>
      <c r="M9" s="89" t="s">
        <v>20</v>
      </c>
      <c r="N9" s="89" t="s">
        <v>138</v>
      </c>
      <c r="O9" s="89" t="s">
        <v>20</v>
      </c>
      <c r="P9" s="89" t="s">
        <v>138</v>
      </c>
      <c r="Q9" s="89" t="s">
        <v>20</v>
      </c>
      <c r="R9" s="89" t="s">
        <v>138</v>
      </c>
      <c r="S9" s="89" t="s">
        <v>20</v>
      </c>
      <c r="T9" s="105" t="s">
        <v>32</v>
      </c>
      <c r="U9" s="93" t="s">
        <v>20</v>
      </c>
      <c r="V9" s="96" t="s">
        <v>923</v>
      </c>
      <c r="W9" s="92" t="s">
        <v>92</v>
      </c>
      <c r="X9" s="92" t="s">
        <v>20</v>
      </c>
      <c r="Y9" s="93" t="s">
        <v>92</v>
      </c>
      <c r="Z9" s="93" t="s">
        <v>20</v>
      </c>
      <c r="AA9" s="93" t="s">
        <v>92</v>
      </c>
      <c r="AB9" s="93" t="s">
        <v>20</v>
      </c>
      <c r="AC9" s="93" t="s">
        <v>93</v>
      </c>
      <c r="AD9" s="93" t="s">
        <v>20</v>
      </c>
      <c r="AE9" s="93" t="s">
        <v>92</v>
      </c>
      <c r="AF9" s="93" t="s">
        <v>20</v>
      </c>
      <c r="AG9" s="93" t="s">
        <v>92</v>
      </c>
      <c r="AH9" s="93" t="s">
        <v>20</v>
      </c>
      <c r="AI9" s="93" t="s">
        <v>20</v>
      </c>
      <c r="AJ9" s="93" t="s">
        <v>20</v>
      </c>
      <c r="AK9" s="93" t="s">
        <v>20</v>
      </c>
      <c r="AL9" s="93" t="s">
        <v>20</v>
      </c>
      <c r="AN9" s="92" t="s">
        <v>139</v>
      </c>
      <c r="AO9" s="92" t="s">
        <v>140</v>
      </c>
      <c r="AP9" s="92" t="s">
        <v>140</v>
      </c>
      <c r="AQ9" s="92" t="s">
        <v>140</v>
      </c>
      <c r="AR9" s="92" t="s">
        <v>140</v>
      </c>
      <c r="AS9" s="92" t="s">
        <v>140</v>
      </c>
      <c r="AT9" s="92" t="s">
        <v>141</v>
      </c>
      <c r="AU9" s="92" t="s">
        <v>139</v>
      </c>
      <c r="AV9" s="92" t="s">
        <v>139</v>
      </c>
      <c r="AW9" s="92" t="s">
        <v>139</v>
      </c>
      <c r="AX9" s="92" t="s">
        <v>139</v>
      </c>
      <c r="AY9" s="92" t="s">
        <v>139</v>
      </c>
      <c r="AZ9" s="92" t="s">
        <v>139</v>
      </c>
      <c r="BA9" s="92" t="s">
        <v>140</v>
      </c>
      <c r="BB9" s="92" t="s">
        <v>140</v>
      </c>
      <c r="BC9" s="92" t="s">
        <v>140</v>
      </c>
      <c r="BD9" s="92" t="s">
        <v>140</v>
      </c>
      <c r="BE9" s="92" t="s">
        <v>140</v>
      </c>
      <c r="BF9" s="92" t="s">
        <v>161</v>
      </c>
      <c r="BG9" s="92" t="s">
        <v>139</v>
      </c>
      <c r="BH9" s="92" t="s">
        <v>139</v>
      </c>
      <c r="BI9" s="92" t="s">
        <v>139</v>
      </c>
      <c r="BJ9" s="92" t="s">
        <v>139</v>
      </c>
      <c r="BK9" s="92" t="s">
        <v>139</v>
      </c>
      <c r="BL9" s="75" t="s">
        <v>139</v>
      </c>
      <c r="BM9" s="75" t="s">
        <v>140</v>
      </c>
      <c r="BN9" s="75" t="s">
        <v>140</v>
      </c>
      <c r="BO9" s="75" t="s">
        <v>140</v>
      </c>
      <c r="BP9" s="75" t="s">
        <v>140</v>
      </c>
      <c r="BQ9" s="75" t="s">
        <v>140</v>
      </c>
      <c r="BR9" s="75" t="s">
        <v>161</v>
      </c>
      <c r="BS9" s="75" t="s">
        <v>139</v>
      </c>
      <c r="BT9" s="75" t="s">
        <v>139</v>
      </c>
      <c r="BU9" s="75" t="s">
        <v>139</v>
      </c>
      <c r="BV9" s="75" t="s">
        <v>139</v>
      </c>
      <c r="BW9" s="75" t="s">
        <v>139</v>
      </c>
      <c r="BY9" s="80"/>
      <c r="BZ9" s="80"/>
      <c r="CA9" s="75"/>
      <c r="CB9" s="75"/>
      <c r="CC9" s="75"/>
    </row>
    <row r="10" spans="1:81" s="47" customFormat="1" ht="9.75" customHeight="1">
      <c r="A10" s="94"/>
      <c r="B10" s="94"/>
      <c r="C10" s="90"/>
      <c r="D10" s="90"/>
      <c r="E10" s="61"/>
      <c r="F10" s="61"/>
      <c r="G10" s="8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106"/>
      <c r="U10" s="94"/>
      <c r="V10" s="97"/>
      <c r="W10" s="80"/>
      <c r="X10" s="80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Y10" s="80"/>
      <c r="BZ10" s="80"/>
      <c r="CA10" s="75"/>
      <c r="CB10" s="75"/>
      <c r="CC10" s="75"/>
    </row>
    <row r="11" spans="1:81" s="47" customFormat="1" ht="25.5" customHeight="1">
      <c r="A11" s="95"/>
      <c r="B11" s="95"/>
      <c r="C11" s="91"/>
      <c r="D11" s="91"/>
      <c r="E11" s="62"/>
      <c r="F11" s="62"/>
      <c r="G11" s="8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107"/>
      <c r="U11" s="95"/>
      <c r="V11" s="98"/>
      <c r="W11" s="81"/>
      <c r="X11" s="81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Y11" s="81"/>
      <c r="BZ11" s="81"/>
      <c r="CA11" s="75"/>
      <c r="CB11" s="75"/>
      <c r="CC11" s="75"/>
    </row>
    <row r="12" spans="1:81" s="47" customFormat="1" ht="12" customHeight="1">
      <c r="A12" s="63" t="s">
        <v>21</v>
      </c>
      <c r="B12" s="63" t="s">
        <v>22</v>
      </c>
      <c r="C12" s="63"/>
      <c r="D12" s="63"/>
      <c r="E12" s="63"/>
      <c r="F12" s="63"/>
      <c r="G12" s="63">
        <v>3</v>
      </c>
      <c r="H12" s="63">
        <v>4</v>
      </c>
      <c r="I12" s="63">
        <v>5</v>
      </c>
      <c r="J12" s="63"/>
      <c r="K12" s="63">
        <v>6</v>
      </c>
      <c r="L12" s="63"/>
      <c r="M12" s="63">
        <v>7</v>
      </c>
      <c r="N12" s="63"/>
      <c r="O12" s="63">
        <v>8</v>
      </c>
      <c r="P12" s="63"/>
      <c r="Q12" s="63">
        <v>9</v>
      </c>
      <c r="R12" s="63"/>
      <c r="S12" s="63">
        <v>10</v>
      </c>
      <c r="T12" s="63">
        <v>11</v>
      </c>
      <c r="U12" s="63">
        <v>12</v>
      </c>
      <c r="V12" s="63">
        <v>13</v>
      </c>
      <c r="W12" s="63">
        <v>14</v>
      </c>
      <c r="X12" s="63">
        <v>15</v>
      </c>
      <c r="Y12" s="63">
        <v>16</v>
      </c>
      <c r="Z12" s="63">
        <v>17</v>
      </c>
      <c r="AA12" s="63">
        <v>18</v>
      </c>
      <c r="AB12" s="63">
        <v>19</v>
      </c>
      <c r="AC12" s="63">
        <v>20</v>
      </c>
      <c r="AD12" s="63">
        <v>21</v>
      </c>
      <c r="AE12" s="63">
        <v>22</v>
      </c>
      <c r="AF12" s="63">
        <v>23</v>
      </c>
      <c r="AG12" s="63">
        <v>24</v>
      </c>
      <c r="AH12" s="63">
        <v>25</v>
      </c>
      <c r="AI12" s="63">
        <v>26</v>
      </c>
      <c r="AJ12" s="63">
        <v>27</v>
      </c>
      <c r="AK12" s="63">
        <v>28</v>
      </c>
      <c r="AL12" s="63">
        <v>29</v>
      </c>
      <c r="AN12" s="63">
        <v>30</v>
      </c>
      <c r="AO12" s="63">
        <v>31</v>
      </c>
      <c r="AP12" s="63">
        <v>32</v>
      </c>
      <c r="AQ12" s="63">
        <v>33</v>
      </c>
      <c r="AR12" s="63">
        <v>34</v>
      </c>
      <c r="AS12" s="63">
        <v>35</v>
      </c>
      <c r="AT12" s="63">
        <v>41</v>
      </c>
      <c r="AU12" s="63">
        <v>42</v>
      </c>
      <c r="AV12" s="63">
        <v>43</v>
      </c>
      <c r="AW12" s="63">
        <v>44</v>
      </c>
      <c r="AX12" s="63">
        <v>45</v>
      </c>
      <c r="AY12" s="63">
        <v>46</v>
      </c>
      <c r="AZ12" s="63">
        <v>36</v>
      </c>
      <c r="BA12" s="63">
        <v>37</v>
      </c>
      <c r="BB12" s="63">
        <v>38</v>
      </c>
      <c r="BC12" s="63">
        <v>39</v>
      </c>
      <c r="BD12" s="63">
        <v>40</v>
      </c>
      <c r="BE12" s="63">
        <v>41</v>
      </c>
      <c r="BF12" s="63">
        <v>48</v>
      </c>
      <c r="BG12" s="63">
        <v>49</v>
      </c>
      <c r="BH12" s="63">
        <v>50</v>
      </c>
      <c r="BI12" s="63">
        <v>51</v>
      </c>
      <c r="BJ12" s="63">
        <v>52</v>
      </c>
      <c r="BK12" s="63">
        <v>53</v>
      </c>
      <c r="BL12" s="63">
        <v>42</v>
      </c>
      <c r="BM12" s="63">
        <v>43</v>
      </c>
      <c r="BN12" s="63">
        <v>44</v>
      </c>
      <c r="BO12" s="63">
        <v>45</v>
      </c>
      <c r="BP12" s="63">
        <v>46</v>
      </c>
      <c r="BQ12" s="63">
        <v>47</v>
      </c>
      <c r="BR12" s="63">
        <v>60</v>
      </c>
      <c r="BS12" s="63">
        <v>61</v>
      </c>
      <c r="BT12" s="63">
        <v>62</v>
      </c>
      <c r="BU12" s="63">
        <v>63</v>
      </c>
      <c r="BV12" s="63">
        <v>64</v>
      </c>
      <c r="BW12" s="63">
        <v>65</v>
      </c>
      <c r="BY12" s="48"/>
      <c r="BZ12" s="48"/>
      <c r="CA12" s="48"/>
      <c r="CB12" s="48"/>
    </row>
    <row r="13" spans="1:81" s="45" customFormat="1" ht="19.5" customHeight="1">
      <c r="A13" s="104" t="s">
        <v>181</v>
      </c>
      <c r="B13" s="104"/>
      <c r="C13" s="57" t="e">
        <f>C15+C332</f>
        <v>#REF!</v>
      </c>
      <c r="D13" s="42"/>
      <c r="E13" s="43"/>
      <c r="F13" s="43"/>
      <c r="G13" s="57">
        <f t="shared" ref="G13:U13" si="0">ROUND(G15+G332+G649,2)</f>
        <v>2638751747.5900002</v>
      </c>
      <c r="H13" s="57">
        <f t="shared" si="0"/>
        <v>92690461.150000006</v>
      </c>
      <c r="I13" s="57">
        <f t="shared" si="0"/>
        <v>28286300.010000002</v>
      </c>
      <c r="J13" s="57">
        <f t="shared" si="0"/>
        <v>28909.7</v>
      </c>
      <c r="K13" s="57">
        <f t="shared" si="0"/>
        <v>35237170.75</v>
      </c>
      <c r="L13" s="57">
        <f t="shared" si="0"/>
        <v>8432.43</v>
      </c>
      <c r="M13" s="57">
        <f t="shared" si="0"/>
        <v>9467353.1500000004</v>
      </c>
      <c r="N13" s="57">
        <f t="shared" si="0"/>
        <v>8006</v>
      </c>
      <c r="O13" s="57">
        <f t="shared" si="0"/>
        <v>6173059.8899999997</v>
      </c>
      <c r="P13" s="57">
        <f t="shared" si="0"/>
        <v>3176.9</v>
      </c>
      <c r="Q13" s="57">
        <f t="shared" si="0"/>
        <v>5238184.2300000004</v>
      </c>
      <c r="R13" s="57">
        <f t="shared" si="0"/>
        <v>7992.2</v>
      </c>
      <c r="S13" s="57">
        <f t="shared" si="0"/>
        <v>8288393.1200000001</v>
      </c>
      <c r="T13" s="44">
        <f t="shared" si="0"/>
        <v>104</v>
      </c>
      <c r="U13" s="57">
        <f t="shared" si="0"/>
        <v>226890587.59999999</v>
      </c>
      <c r="V13" s="43" t="s">
        <v>66</v>
      </c>
      <c r="W13" s="57">
        <f t="shared" ref="W13:AL13" si="1">ROUND(W15+W332+W649,2)</f>
        <v>545531</v>
      </c>
      <c r="X13" s="57">
        <f t="shared" si="1"/>
        <v>2159110971.2199998</v>
      </c>
      <c r="Y13" s="57">
        <f t="shared" si="1"/>
        <v>527.5</v>
      </c>
      <c r="Z13" s="57">
        <f t="shared" si="1"/>
        <v>4835802.63</v>
      </c>
      <c r="AA13" s="57">
        <f t="shared" si="1"/>
        <v>4983.5</v>
      </c>
      <c r="AB13" s="57">
        <f t="shared" si="1"/>
        <v>19597879.210000001</v>
      </c>
      <c r="AC13" s="57">
        <f t="shared" si="1"/>
        <v>0</v>
      </c>
      <c r="AD13" s="57">
        <f t="shared" si="1"/>
        <v>0</v>
      </c>
      <c r="AE13" s="57">
        <f t="shared" si="1"/>
        <v>0</v>
      </c>
      <c r="AF13" s="57">
        <f t="shared" si="1"/>
        <v>0</v>
      </c>
      <c r="AG13" s="57">
        <f t="shared" si="1"/>
        <v>785</v>
      </c>
      <c r="AH13" s="57">
        <f t="shared" si="1"/>
        <v>3645374.4</v>
      </c>
      <c r="AI13" s="57">
        <f t="shared" si="1"/>
        <v>15768579.66</v>
      </c>
      <c r="AJ13" s="57">
        <f t="shared" si="1"/>
        <v>77474727.849999994</v>
      </c>
      <c r="AK13" s="57">
        <f t="shared" si="1"/>
        <v>38737363.869999997</v>
      </c>
      <c r="AL13" s="57">
        <f t="shared" si="1"/>
        <v>0</v>
      </c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52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125" t="s">
        <v>169</v>
      </c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7"/>
      <c r="BY13" s="76" t="s">
        <v>170</v>
      </c>
      <c r="BZ13" s="77"/>
      <c r="CA13" s="68" t="s">
        <v>168</v>
      </c>
      <c r="CB13" s="68"/>
      <c r="CC13" s="68"/>
    </row>
    <row r="14" spans="1:81" s="4" customFormat="1" ht="15" customHeight="1">
      <c r="A14" s="278" t="s">
        <v>183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49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52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128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30"/>
      <c r="BY14" s="78"/>
      <c r="BZ14" s="79"/>
      <c r="CA14" s="68"/>
      <c r="CB14" s="68"/>
      <c r="CC14" s="68"/>
    </row>
    <row r="15" spans="1:81" s="45" customFormat="1" ht="16.5" customHeight="1">
      <c r="A15" s="104" t="s">
        <v>182</v>
      </c>
      <c r="B15" s="104"/>
      <c r="C15" s="280" t="e">
        <f>C138+C150+C160+C165+#REF!+C170+#REF!+C193+C198+#REF!+#REF!+#REF!+#REF!+#REF!+#REF!+#REF!+#REF!+C228+#REF!+#REF!+C247+#REF!+#REF!+#REF!+C269+C272+#REF!+#REF!+#REF!+#REF!+C306+#REF!+#REF!+#REF!+#REF!+C330</f>
        <v>#REF!</v>
      </c>
      <c r="D15" s="64" t="s">
        <v>107</v>
      </c>
      <c r="E15" s="43"/>
      <c r="F15" s="43"/>
      <c r="G15" s="280">
        <f>G138+G150+G160+G165+G170+G176+G183+G193+G198+G202+G207+G215+G218+G221+G228+G231+G240+G243+G247+G252+G256+G265+G269+G272+G276+G289+G292+G297+G300+G303+G306+G310+G314+G317+G320+G330+G284</f>
        <v>984480372.88999975</v>
      </c>
      <c r="H15" s="280">
        <f t="shared" ref="H15:AL15" si="2">H138+H150+H160+H165+H170+H176+H183+H193+H198+H202+H207+H215+H218+H221+H228+H231+H240+H243+H247+H252+H256+H265+H269+H272+H276+H289+H292+H297+H300+H303+H306+H310+H314+H317+H320+H330+H284</f>
        <v>58728984.639999993</v>
      </c>
      <c r="I15" s="280">
        <f t="shared" si="2"/>
        <v>12385255.510000002</v>
      </c>
      <c r="J15" s="280">
        <f t="shared" si="2"/>
        <v>20306.7</v>
      </c>
      <c r="K15" s="280">
        <f t="shared" si="2"/>
        <v>25113762.560000002</v>
      </c>
      <c r="L15" s="280">
        <f t="shared" si="2"/>
        <v>3243.11</v>
      </c>
      <c r="M15" s="280">
        <f t="shared" si="2"/>
        <v>5026822.97</v>
      </c>
      <c r="N15" s="280">
        <f t="shared" si="2"/>
        <v>5589</v>
      </c>
      <c r="O15" s="280">
        <f t="shared" si="2"/>
        <v>4655884.8199999994</v>
      </c>
      <c r="P15" s="280">
        <f t="shared" si="2"/>
        <v>2826.9</v>
      </c>
      <c r="Q15" s="280">
        <f t="shared" si="2"/>
        <v>4661091.9399999995</v>
      </c>
      <c r="R15" s="280">
        <f t="shared" si="2"/>
        <v>6354.2000000000007</v>
      </c>
      <c r="S15" s="280">
        <f t="shared" si="2"/>
        <v>6886166.8399999999</v>
      </c>
      <c r="T15" s="281">
        <f t="shared" si="2"/>
        <v>49</v>
      </c>
      <c r="U15" s="280">
        <f t="shared" si="2"/>
        <v>106979708.05</v>
      </c>
      <c r="V15" s="280" t="s">
        <v>66</v>
      </c>
      <c r="W15" s="280">
        <f t="shared" si="2"/>
        <v>179857.04000000004</v>
      </c>
      <c r="X15" s="280">
        <f t="shared" si="2"/>
        <v>744226922.84000027</v>
      </c>
      <c r="Y15" s="280">
        <f t="shared" si="2"/>
        <v>0</v>
      </c>
      <c r="Z15" s="280">
        <f t="shared" si="2"/>
        <v>0</v>
      </c>
      <c r="AA15" s="280">
        <f t="shared" si="2"/>
        <v>4983.5</v>
      </c>
      <c r="AB15" s="280">
        <f t="shared" si="2"/>
        <v>19597879.210000001</v>
      </c>
      <c r="AC15" s="280">
        <f t="shared" si="2"/>
        <v>0</v>
      </c>
      <c r="AD15" s="280">
        <f t="shared" si="2"/>
        <v>0</v>
      </c>
      <c r="AE15" s="280">
        <f t="shared" si="2"/>
        <v>0</v>
      </c>
      <c r="AF15" s="280">
        <f t="shared" si="2"/>
        <v>0</v>
      </c>
      <c r="AG15" s="280">
        <f t="shared" si="2"/>
        <v>785</v>
      </c>
      <c r="AH15" s="280">
        <f t="shared" si="2"/>
        <v>3645374.4</v>
      </c>
      <c r="AI15" s="280">
        <f t="shared" si="2"/>
        <v>9531624.0300000012</v>
      </c>
      <c r="AJ15" s="280">
        <f t="shared" si="2"/>
        <v>27846586.500000007</v>
      </c>
      <c r="AK15" s="280">
        <f t="shared" si="2"/>
        <v>13923293.219999997</v>
      </c>
      <c r="AL15" s="280">
        <f t="shared" si="2"/>
        <v>0</v>
      </c>
      <c r="AN15" s="46">
        <f>I15/'Приложение 1'!I13</f>
        <v>15.792926740782953</v>
      </c>
      <c r="AO15" s="46">
        <f t="shared" ref="AO15" si="3">K15/J15</f>
        <v>1236.7229810850606</v>
      </c>
      <c r="AP15" s="46">
        <f t="shared" ref="AP15" si="4">M15/L15</f>
        <v>1550.0007616146229</v>
      </c>
      <c r="AQ15" s="46">
        <f t="shared" ref="AQ15" si="5">O15/N15</f>
        <v>833.04434066917145</v>
      </c>
      <c r="AR15" s="46">
        <f t="shared" ref="AR15" si="6">Q15/P15</f>
        <v>1648.8350985178108</v>
      </c>
      <c r="AS15" s="46">
        <f t="shared" ref="AS15" si="7">S15/R15</f>
        <v>1083.718932359699</v>
      </c>
      <c r="AT15" s="46">
        <f t="shared" ref="AT15" si="8">U15/T15</f>
        <v>2183259.3479591836</v>
      </c>
      <c r="AU15" s="46">
        <f t="shared" ref="AU15" si="9">X15/W15</f>
        <v>4137.8804123541686</v>
      </c>
      <c r="AV15" s="46" t="e">
        <f t="shared" ref="AV15" si="10">Z15/Y15</f>
        <v>#DIV/0!</v>
      </c>
      <c r="AW15" s="46">
        <f t="shared" ref="AW15" si="11">AB15/AA15</f>
        <v>3932.5532677836864</v>
      </c>
      <c r="AX15" s="46">
        <f t="shared" ref="AX15" si="12">AH15/AG15</f>
        <v>4643.7890445859875</v>
      </c>
      <c r="AY15" s="52">
        <f>AI15</f>
        <v>9531624.0300000012</v>
      </c>
      <c r="AZ15" s="46">
        <v>823.21</v>
      </c>
      <c r="BA15" s="46">
        <v>2105.13</v>
      </c>
      <c r="BB15" s="46">
        <v>2608.0100000000002</v>
      </c>
      <c r="BC15" s="46">
        <v>902.03</v>
      </c>
      <c r="BD15" s="46">
        <v>1781.42</v>
      </c>
      <c r="BE15" s="46">
        <v>1188.47</v>
      </c>
      <c r="BF15" s="46">
        <v>2445034.0299999998</v>
      </c>
      <c r="BG15" s="46">
        <f t="shared" ref="BG15" si="13">IF(V15="ПК", 5070.2, 4866.91)</f>
        <v>4866.91</v>
      </c>
      <c r="BH15" s="46">
        <v>1206.3800000000001</v>
      </c>
      <c r="BI15" s="46">
        <v>3444.44</v>
      </c>
      <c r="BJ15" s="46">
        <v>7006.73</v>
      </c>
      <c r="BK15" s="46">
        <f t="shared" ref="BK15:BK78" si="14">111247.63+851785.34+726072.97</f>
        <v>1689105.94</v>
      </c>
      <c r="BL15" s="46" t="str">
        <f>IF(AN15&gt;AZ15, "+", " ")</f>
        <v xml:space="preserve"> </v>
      </c>
      <c r="BM15" s="46" t="str">
        <f t="shared" ref="BM15:BV15" si="15">IF(AO15&gt;BA15, "+", " ")</f>
        <v xml:space="preserve"> </v>
      </c>
      <c r="BN15" s="46" t="str">
        <f t="shared" si="15"/>
        <v xml:space="preserve"> </v>
      </c>
      <c r="BO15" s="46" t="str">
        <f t="shared" si="15"/>
        <v xml:space="preserve"> </v>
      </c>
      <c r="BP15" s="46" t="str">
        <f t="shared" si="15"/>
        <v xml:space="preserve"> </v>
      </c>
      <c r="BQ15" s="46" t="str">
        <f t="shared" si="15"/>
        <v xml:space="preserve"> </v>
      </c>
      <c r="BR15" s="46" t="str">
        <f t="shared" si="15"/>
        <v xml:space="preserve"> </v>
      </c>
      <c r="BS15" s="46" t="str">
        <f t="shared" si="15"/>
        <v xml:space="preserve"> </v>
      </c>
      <c r="BT15" s="46" t="e">
        <f t="shared" si="15"/>
        <v>#DIV/0!</v>
      </c>
      <c r="BU15" s="46" t="str">
        <f t="shared" si="15"/>
        <v>+</v>
      </c>
      <c r="BV15" s="46" t="str">
        <f t="shared" si="15"/>
        <v xml:space="preserve"> </v>
      </c>
      <c r="BW15" s="46" t="str">
        <f>IF(AY15&gt;BK15, "+", " ")</f>
        <v>+</v>
      </c>
      <c r="BY15" s="46"/>
      <c r="BZ15" s="46"/>
      <c r="CA15" s="46">
        <f>G15/W15</f>
        <v>5473.6827254023501</v>
      </c>
      <c r="CB15" s="46">
        <f>IF(V15="ПК",5298.36,5085.92)</f>
        <v>5085.92</v>
      </c>
      <c r="CC15" s="46">
        <f>CA15-CB15</f>
        <v>387.76272540235004</v>
      </c>
    </row>
    <row r="16" spans="1:81" s="45" customFormat="1" ht="17.25" customHeight="1">
      <c r="A16" s="282" t="s">
        <v>36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N16" s="46" t="e">
        <f>I16/'Приложение 1'!I14</f>
        <v>#DIV/0!</v>
      </c>
      <c r="AO16" s="46" t="e">
        <f t="shared" ref="AO16:AO79" si="16">K16/J16</f>
        <v>#DIV/0!</v>
      </c>
      <c r="AP16" s="46" t="e">
        <f t="shared" ref="AP16:AP79" si="17">M16/L16</f>
        <v>#DIV/0!</v>
      </c>
      <c r="AQ16" s="46" t="e">
        <f t="shared" ref="AQ16:AQ79" si="18">O16/N16</f>
        <v>#DIV/0!</v>
      </c>
      <c r="AR16" s="46" t="e">
        <f t="shared" ref="AR16:AR79" si="19">Q16/P16</f>
        <v>#DIV/0!</v>
      </c>
      <c r="AS16" s="46" t="e">
        <f t="shared" ref="AS16:AS79" si="20">S16/R16</f>
        <v>#DIV/0!</v>
      </c>
      <c r="AT16" s="46" t="e">
        <f t="shared" ref="AT16:AT79" si="21">U16/T16</f>
        <v>#DIV/0!</v>
      </c>
      <c r="AU16" s="46" t="e">
        <f t="shared" ref="AU16:AU79" si="22">X16/W16</f>
        <v>#DIV/0!</v>
      </c>
      <c r="AV16" s="46" t="e">
        <f t="shared" ref="AV16:AV79" si="23">Z16/Y16</f>
        <v>#DIV/0!</v>
      </c>
      <c r="AW16" s="46" t="e">
        <f t="shared" ref="AW16:AW79" si="24">AB16/AA16</f>
        <v>#DIV/0!</v>
      </c>
      <c r="AX16" s="46" t="e">
        <f t="shared" ref="AX16:AX79" si="25">AH16/AG16</f>
        <v>#DIV/0!</v>
      </c>
      <c r="AY16" s="52">
        <f t="shared" ref="AY16:AY79" si="26">AI16</f>
        <v>0</v>
      </c>
      <c r="AZ16" s="46">
        <v>823.21</v>
      </c>
      <c r="BA16" s="46">
        <v>2105.13</v>
      </c>
      <c r="BB16" s="46">
        <v>2608.0100000000002</v>
      </c>
      <c r="BC16" s="46">
        <v>902.03</v>
      </c>
      <c r="BD16" s="46">
        <v>1781.42</v>
      </c>
      <c r="BE16" s="46">
        <v>1188.47</v>
      </c>
      <c r="BF16" s="46">
        <v>2445034.0299999998</v>
      </c>
      <c r="BG16" s="46">
        <f t="shared" ref="BG16:BG79" si="27">IF(V16="ПК", 5070.2, 4866.91)</f>
        <v>4866.91</v>
      </c>
      <c r="BH16" s="46">
        <v>1206.3800000000001</v>
      </c>
      <c r="BI16" s="46">
        <v>3444.44</v>
      </c>
      <c r="BJ16" s="46">
        <v>7006.73</v>
      </c>
      <c r="BK16" s="46">
        <f t="shared" si="14"/>
        <v>1689105.94</v>
      </c>
      <c r="BL16" s="46" t="e">
        <f t="shared" ref="BL16:BL79" si="28">IF(AN16&gt;AZ16, "+", " ")</f>
        <v>#DIV/0!</v>
      </c>
      <c r="BM16" s="46" t="e">
        <f t="shared" ref="BM16:BM79" si="29">IF(AO16&gt;BA16, "+", " ")</f>
        <v>#DIV/0!</v>
      </c>
      <c r="BN16" s="46" t="e">
        <f t="shared" ref="BN16:BN79" si="30">IF(AP16&gt;BB16, "+", " ")</f>
        <v>#DIV/0!</v>
      </c>
      <c r="BO16" s="46" t="e">
        <f t="shared" ref="BO16:BO79" si="31">IF(AQ16&gt;BC16, "+", " ")</f>
        <v>#DIV/0!</v>
      </c>
      <c r="BP16" s="46" t="e">
        <f t="shared" ref="BP16:BP79" si="32">IF(AR16&gt;BD16, "+", " ")</f>
        <v>#DIV/0!</v>
      </c>
      <c r="BQ16" s="46" t="e">
        <f t="shared" ref="BQ16:BQ79" si="33">IF(AS16&gt;BE16, "+", " ")</f>
        <v>#DIV/0!</v>
      </c>
      <c r="BR16" s="46" t="e">
        <f t="shared" ref="BR16:BR79" si="34">IF(AT16&gt;BF16, "+", " ")</f>
        <v>#DIV/0!</v>
      </c>
      <c r="BS16" s="46" t="e">
        <f t="shared" ref="BS16:BS79" si="35">IF(AU16&gt;BG16, "+", " ")</f>
        <v>#DIV/0!</v>
      </c>
      <c r="BT16" s="46" t="e">
        <f t="shared" ref="BT16:BT79" si="36">IF(AV16&gt;BH16, "+", " ")</f>
        <v>#DIV/0!</v>
      </c>
      <c r="BU16" s="46" t="e">
        <f t="shared" ref="BU16:BU79" si="37">IF(AW16&gt;BI16, "+", " ")</f>
        <v>#DIV/0!</v>
      </c>
      <c r="BV16" s="46" t="e">
        <f t="shared" ref="BV16:BV79" si="38">IF(AX16&gt;BJ16, "+", " ")</f>
        <v>#DIV/0!</v>
      </c>
      <c r="BW16" s="46" t="str">
        <f t="shared" ref="BW16:BW79" si="39">IF(AY16&gt;BK16, "+", " ")</f>
        <v xml:space="preserve"> </v>
      </c>
      <c r="BY16" s="46"/>
      <c r="BZ16" s="46"/>
      <c r="CA16" s="46" t="e">
        <f t="shared" ref="CA16:CA79" si="40">G16/W16</f>
        <v>#DIV/0!</v>
      </c>
      <c r="CB16" s="46">
        <f t="shared" ref="CB16:CB79" si="41">IF(V16="ПК",5298.36,5085.92)</f>
        <v>5085.92</v>
      </c>
      <c r="CC16" s="46" t="e">
        <f t="shared" ref="CC16:CC79" si="42">CA16-CB16</f>
        <v>#DIV/0!</v>
      </c>
    </row>
    <row r="17" spans="1:81" s="45" customFormat="1" ht="12" customHeight="1">
      <c r="A17" s="284">
        <v>1</v>
      </c>
      <c r="B17" s="285" t="s">
        <v>184</v>
      </c>
      <c r="C17" s="286"/>
      <c r="D17" s="287"/>
      <c r="E17" s="288"/>
      <c r="F17" s="288"/>
      <c r="G17" s="286">
        <f t="shared" ref="G17" si="43">ROUND(H17+U17+X17+Z17+AB17+AD17+AF17+AH17+AI17+AJ17+AK17+AL17,2)</f>
        <v>3251516.58</v>
      </c>
      <c r="H17" s="280">
        <f t="shared" ref="H17" si="44">I17+K17+M17+O17+Q17+S17</f>
        <v>0</v>
      </c>
      <c r="I17" s="286">
        <v>0</v>
      </c>
      <c r="J17" s="286">
        <v>0</v>
      </c>
      <c r="K17" s="289">
        <v>0</v>
      </c>
      <c r="L17" s="286">
        <v>0</v>
      </c>
      <c r="M17" s="286"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90">
        <v>0</v>
      </c>
      <c r="U17" s="280">
        <v>0</v>
      </c>
      <c r="V17" s="291" t="s">
        <v>105</v>
      </c>
      <c r="W17" s="280">
        <v>723</v>
      </c>
      <c r="X17" s="280">
        <v>3122029.2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57">
        <v>86324.92</v>
      </c>
      <c r="AK17" s="57">
        <v>43162.46</v>
      </c>
      <c r="AL17" s="57">
        <v>0</v>
      </c>
      <c r="AM17" s="292"/>
      <c r="AN17" s="46">
        <f>I17/'Приложение 1'!I15</f>
        <v>0</v>
      </c>
      <c r="AO17" s="46" t="e">
        <f t="shared" si="16"/>
        <v>#DIV/0!</v>
      </c>
      <c r="AP17" s="46" t="e">
        <f t="shared" si="17"/>
        <v>#DIV/0!</v>
      </c>
      <c r="AQ17" s="46" t="e">
        <f t="shared" si="18"/>
        <v>#DIV/0!</v>
      </c>
      <c r="AR17" s="46" t="e">
        <f t="shared" si="19"/>
        <v>#DIV/0!</v>
      </c>
      <c r="AS17" s="46" t="e">
        <f t="shared" si="20"/>
        <v>#DIV/0!</v>
      </c>
      <c r="AT17" s="46" t="e">
        <f t="shared" si="21"/>
        <v>#DIV/0!</v>
      </c>
      <c r="AU17" s="46">
        <f t="shared" si="22"/>
        <v>4318.1593360995857</v>
      </c>
      <c r="AV17" s="46" t="e">
        <f t="shared" si="23"/>
        <v>#DIV/0!</v>
      </c>
      <c r="AW17" s="46" t="e">
        <f t="shared" si="24"/>
        <v>#DIV/0!</v>
      </c>
      <c r="AX17" s="46" t="e">
        <f t="shared" si="25"/>
        <v>#DIV/0!</v>
      </c>
      <c r="AY17" s="52">
        <f t="shared" si="26"/>
        <v>0</v>
      </c>
      <c r="AZ17" s="46">
        <v>823.21</v>
      </c>
      <c r="BA17" s="46">
        <v>2105.13</v>
      </c>
      <c r="BB17" s="46">
        <v>2608.0100000000002</v>
      </c>
      <c r="BC17" s="46">
        <v>902.03</v>
      </c>
      <c r="BD17" s="46">
        <v>1781.42</v>
      </c>
      <c r="BE17" s="46">
        <v>1188.47</v>
      </c>
      <c r="BF17" s="46">
        <v>2445034.0299999998</v>
      </c>
      <c r="BG17" s="46">
        <f t="shared" si="27"/>
        <v>5070.2</v>
      </c>
      <c r="BH17" s="46">
        <v>1206.3800000000001</v>
      </c>
      <c r="BI17" s="46">
        <v>3444.44</v>
      </c>
      <c r="BJ17" s="46">
        <v>7006.73</v>
      </c>
      <c r="BK17" s="46">
        <f t="shared" si="14"/>
        <v>1689105.94</v>
      </c>
      <c r="BL17" s="46" t="str">
        <f t="shared" si="28"/>
        <v xml:space="preserve"> </v>
      </c>
      <c r="BM17" s="46" t="e">
        <f t="shared" si="29"/>
        <v>#DIV/0!</v>
      </c>
      <c r="BN17" s="46" t="e">
        <f t="shared" si="30"/>
        <v>#DIV/0!</v>
      </c>
      <c r="BO17" s="46" t="e">
        <f t="shared" si="31"/>
        <v>#DIV/0!</v>
      </c>
      <c r="BP17" s="46" t="e">
        <f t="shared" si="32"/>
        <v>#DIV/0!</v>
      </c>
      <c r="BQ17" s="46" t="e">
        <f t="shared" si="33"/>
        <v>#DIV/0!</v>
      </c>
      <c r="BR17" s="46" t="e">
        <f t="shared" si="34"/>
        <v>#DIV/0!</v>
      </c>
      <c r="BS17" s="46" t="str">
        <f t="shared" si="35"/>
        <v xml:space="preserve"> </v>
      </c>
      <c r="BT17" s="46" t="e">
        <f t="shared" si="36"/>
        <v>#DIV/0!</v>
      </c>
      <c r="BU17" s="46" t="e">
        <f t="shared" si="37"/>
        <v>#DIV/0!</v>
      </c>
      <c r="BV17" s="46" t="e">
        <f t="shared" si="38"/>
        <v>#DIV/0!</v>
      </c>
      <c r="BW17" s="46" t="str">
        <f t="shared" si="39"/>
        <v xml:space="preserve"> </v>
      </c>
      <c r="BY17" s="52"/>
      <c r="BZ17" s="293"/>
      <c r="CA17" s="46">
        <f t="shared" si="40"/>
        <v>4497.2566804979251</v>
      </c>
      <c r="CB17" s="46">
        <f t="shared" si="41"/>
        <v>5298.36</v>
      </c>
      <c r="CC17" s="46">
        <f t="shared" si="42"/>
        <v>-801.10331950207456</v>
      </c>
    </row>
    <row r="18" spans="1:81" s="45" customFormat="1" ht="12" customHeight="1">
      <c r="A18" s="284">
        <v>2</v>
      </c>
      <c r="B18" s="170" t="s">
        <v>301</v>
      </c>
      <c r="C18" s="286"/>
      <c r="D18" s="43"/>
      <c r="E18" s="288"/>
      <c r="F18" s="294"/>
      <c r="G18" s="286">
        <f t="shared" ref="G18:G79" si="45">ROUND(H18+U18+X18+Z18+AB18+AD18+AF18+AH18+AI18+AJ18+AK18+AL18,2)</f>
        <v>2948622.9</v>
      </c>
      <c r="H18" s="280">
        <f t="shared" ref="H18:H79" si="46">I18+K18+M18+O18+Q18+S18</f>
        <v>0</v>
      </c>
      <c r="I18" s="286">
        <v>0</v>
      </c>
      <c r="J18" s="286">
        <v>0</v>
      </c>
      <c r="K18" s="286">
        <v>0</v>
      </c>
      <c r="L18" s="286">
        <v>0</v>
      </c>
      <c r="M18" s="286"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90">
        <v>0</v>
      </c>
      <c r="U18" s="280">
        <v>0</v>
      </c>
      <c r="V18" s="291" t="s">
        <v>106</v>
      </c>
      <c r="W18" s="280">
        <v>588</v>
      </c>
      <c r="X18" s="280">
        <v>2843218.8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57">
        <v>70269.399999999994</v>
      </c>
      <c r="AK18" s="57">
        <v>35134.699999999997</v>
      </c>
      <c r="AL18" s="57">
        <v>0</v>
      </c>
      <c r="AN18" s="46">
        <f>I18/'Приложение 1'!I16</f>
        <v>0</v>
      </c>
      <c r="AO18" s="46" t="e">
        <f t="shared" si="16"/>
        <v>#DIV/0!</v>
      </c>
      <c r="AP18" s="46" t="e">
        <f t="shared" si="17"/>
        <v>#DIV/0!</v>
      </c>
      <c r="AQ18" s="46" t="e">
        <f t="shared" si="18"/>
        <v>#DIV/0!</v>
      </c>
      <c r="AR18" s="46" t="e">
        <f t="shared" si="19"/>
        <v>#DIV/0!</v>
      </c>
      <c r="AS18" s="46" t="e">
        <f t="shared" si="20"/>
        <v>#DIV/0!</v>
      </c>
      <c r="AT18" s="46" t="e">
        <f t="shared" si="21"/>
        <v>#DIV/0!</v>
      </c>
      <c r="AU18" s="46">
        <f t="shared" si="22"/>
        <v>4835.4061224489797</v>
      </c>
      <c r="AV18" s="46" t="e">
        <f t="shared" si="23"/>
        <v>#DIV/0!</v>
      </c>
      <c r="AW18" s="46" t="e">
        <f t="shared" si="24"/>
        <v>#DIV/0!</v>
      </c>
      <c r="AX18" s="46" t="e">
        <f t="shared" si="25"/>
        <v>#DIV/0!</v>
      </c>
      <c r="AY18" s="52">
        <f t="shared" si="26"/>
        <v>0</v>
      </c>
      <c r="AZ18" s="46">
        <v>823.21</v>
      </c>
      <c r="BA18" s="46">
        <v>2105.13</v>
      </c>
      <c r="BB18" s="46">
        <v>2608.0100000000002</v>
      </c>
      <c r="BC18" s="46">
        <v>902.03</v>
      </c>
      <c r="BD18" s="46">
        <v>1781.42</v>
      </c>
      <c r="BE18" s="46">
        <v>1188.47</v>
      </c>
      <c r="BF18" s="46">
        <v>2445034.0299999998</v>
      </c>
      <c r="BG18" s="46">
        <f t="shared" si="27"/>
        <v>4866.91</v>
      </c>
      <c r="BH18" s="46">
        <v>1206.3800000000001</v>
      </c>
      <c r="BI18" s="46">
        <v>3444.44</v>
      </c>
      <c r="BJ18" s="46">
        <v>7006.73</v>
      </c>
      <c r="BK18" s="46">
        <f t="shared" si="14"/>
        <v>1689105.94</v>
      </c>
      <c r="BL18" s="46" t="str">
        <f t="shared" si="28"/>
        <v xml:space="preserve"> </v>
      </c>
      <c r="BM18" s="46" t="e">
        <f t="shared" si="29"/>
        <v>#DIV/0!</v>
      </c>
      <c r="BN18" s="46" t="e">
        <f t="shared" si="30"/>
        <v>#DIV/0!</v>
      </c>
      <c r="BO18" s="46" t="e">
        <f t="shared" si="31"/>
        <v>#DIV/0!</v>
      </c>
      <c r="BP18" s="46" t="e">
        <f t="shared" si="32"/>
        <v>#DIV/0!</v>
      </c>
      <c r="BQ18" s="46" t="e">
        <f t="shared" si="33"/>
        <v>#DIV/0!</v>
      </c>
      <c r="BR18" s="46" t="e">
        <f t="shared" si="34"/>
        <v>#DIV/0!</v>
      </c>
      <c r="BS18" s="46" t="str">
        <f t="shared" si="35"/>
        <v xml:space="preserve"> </v>
      </c>
      <c r="BT18" s="46" t="e">
        <f t="shared" si="36"/>
        <v>#DIV/0!</v>
      </c>
      <c r="BU18" s="46" t="e">
        <f t="shared" si="37"/>
        <v>#DIV/0!</v>
      </c>
      <c r="BV18" s="46" t="e">
        <f t="shared" si="38"/>
        <v>#DIV/0!</v>
      </c>
      <c r="BW18" s="46" t="str">
        <f t="shared" si="39"/>
        <v xml:space="preserve"> </v>
      </c>
      <c r="BY18" s="52"/>
      <c r="BZ18" s="293"/>
      <c r="CA18" s="46">
        <f t="shared" si="40"/>
        <v>5014.6647959183674</v>
      </c>
      <c r="CB18" s="46">
        <f t="shared" si="41"/>
        <v>5085.92</v>
      </c>
      <c r="CC18" s="46">
        <f t="shared" si="42"/>
        <v>-71.255204081632655</v>
      </c>
    </row>
    <row r="19" spans="1:81" s="45" customFormat="1" ht="12" customHeight="1">
      <c r="A19" s="284">
        <v>3</v>
      </c>
      <c r="B19" s="170" t="s">
        <v>298</v>
      </c>
      <c r="C19" s="286"/>
      <c r="D19" s="43"/>
      <c r="E19" s="288"/>
      <c r="F19" s="294"/>
      <c r="G19" s="286">
        <f t="shared" si="45"/>
        <v>7203240.7199999997</v>
      </c>
      <c r="H19" s="280">
        <f t="shared" si="46"/>
        <v>0</v>
      </c>
      <c r="I19" s="286">
        <v>0</v>
      </c>
      <c r="J19" s="286">
        <v>0</v>
      </c>
      <c r="K19" s="286">
        <v>0</v>
      </c>
      <c r="L19" s="286">
        <v>0</v>
      </c>
      <c r="M19" s="286"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90">
        <v>0</v>
      </c>
      <c r="U19" s="280">
        <v>0</v>
      </c>
      <c r="V19" s="291" t="s">
        <v>106</v>
      </c>
      <c r="W19" s="280">
        <v>1472</v>
      </c>
      <c r="X19" s="280">
        <v>6957903.5999999996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57">
        <v>163558.07999999999</v>
      </c>
      <c r="AK19" s="57">
        <v>81779.039999999994</v>
      </c>
      <c r="AL19" s="57">
        <v>0</v>
      </c>
      <c r="AN19" s="46">
        <f>I19/'Приложение 1'!I17</f>
        <v>0</v>
      </c>
      <c r="AO19" s="46" t="e">
        <f t="shared" si="16"/>
        <v>#DIV/0!</v>
      </c>
      <c r="AP19" s="46" t="e">
        <f t="shared" si="17"/>
        <v>#DIV/0!</v>
      </c>
      <c r="AQ19" s="46" t="e">
        <f t="shared" si="18"/>
        <v>#DIV/0!</v>
      </c>
      <c r="AR19" s="46" t="e">
        <f t="shared" si="19"/>
        <v>#DIV/0!</v>
      </c>
      <c r="AS19" s="46" t="e">
        <f t="shared" si="20"/>
        <v>#DIV/0!</v>
      </c>
      <c r="AT19" s="46" t="e">
        <f t="shared" si="21"/>
        <v>#DIV/0!</v>
      </c>
      <c r="AU19" s="46">
        <f t="shared" si="22"/>
        <v>4726.8366847826082</v>
      </c>
      <c r="AV19" s="46" t="e">
        <f t="shared" si="23"/>
        <v>#DIV/0!</v>
      </c>
      <c r="AW19" s="46" t="e">
        <f t="shared" si="24"/>
        <v>#DIV/0!</v>
      </c>
      <c r="AX19" s="46" t="e">
        <f t="shared" si="25"/>
        <v>#DIV/0!</v>
      </c>
      <c r="AY19" s="52">
        <f t="shared" si="26"/>
        <v>0</v>
      </c>
      <c r="AZ19" s="46">
        <v>823.21</v>
      </c>
      <c r="BA19" s="46">
        <v>2105.13</v>
      </c>
      <c r="BB19" s="46">
        <v>2608.0100000000002</v>
      </c>
      <c r="BC19" s="46">
        <v>902.03</v>
      </c>
      <c r="BD19" s="46">
        <v>1781.42</v>
      </c>
      <c r="BE19" s="46">
        <v>1188.47</v>
      </c>
      <c r="BF19" s="46">
        <v>2445034.0299999998</v>
      </c>
      <c r="BG19" s="46">
        <f t="shared" si="27"/>
        <v>4866.91</v>
      </c>
      <c r="BH19" s="46">
        <v>1206.3800000000001</v>
      </c>
      <c r="BI19" s="46">
        <v>3444.44</v>
      </c>
      <c r="BJ19" s="46">
        <v>7006.73</v>
      </c>
      <c r="BK19" s="46">
        <f t="shared" si="14"/>
        <v>1689105.94</v>
      </c>
      <c r="BL19" s="46" t="str">
        <f t="shared" si="28"/>
        <v xml:space="preserve"> </v>
      </c>
      <c r="BM19" s="46" t="e">
        <f t="shared" si="29"/>
        <v>#DIV/0!</v>
      </c>
      <c r="BN19" s="46" t="e">
        <f t="shared" si="30"/>
        <v>#DIV/0!</v>
      </c>
      <c r="BO19" s="46" t="e">
        <f t="shared" si="31"/>
        <v>#DIV/0!</v>
      </c>
      <c r="BP19" s="46" t="e">
        <f t="shared" si="32"/>
        <v>#DIV/0!</v>
      </c>
      <c r="BQ19" s="46" t="e">
        <f t="shared" si="33"/>
        <v>#DIV/0!</v>
      </c>
      <c r="BR19" s="46" t="e">
        <f t="shared" si="34"/>
        <v>#DIV/0!</v>
      </c>
      <c r="BS19" s="46" t="str">
        <f t="shared" si="35"/>
        <v xml:space="preserve"> </v>
      </c>
      <c r="BT19" s="46" t="e">
        <f t="shared" si="36"/>
        <v>#DIV/0!</v>
      </c>
      <c r="BU19" s="46" t="e">
        <f t="shared" si="37"/>
        <v>#DIV/0!</v>
      </c>
      <c r="BV19" s="46" t="e">
        <f t="shared" si="38"/>
        <v>#DIV/0!</v>
      </c>
      <c r="BW19" s="46" t="str">
        <f t="shared" si="39"/>
        <v xml:space="preserve"> </v>
      </c>
      <c r="BY19" s="52"/>
      <c r="BZ19" s="293"/>
      <c r="CA19" s="46">
        <f t="shared" si="40"/>
        <v>4893.5059239130433</v>
      </c>
      <c r="CB19" s="46">
        <f t="shared" si="41"/>
        <v>5085.92</v>
      </c>
      <c r="CC19" s="46">
        <f t="shared" si="42"/>
        <v>-192.41407608695681</v>
      </c>
    </row>
    <row r="20" spans="1:81" s="45" customFormat="1" ht="12" customHeight="1">
      <c r="A20" s="284">
        <v>4</v>
      </c>
      <c r="B20" s="170" t="s">
        <v>299</v>
      </c>
      <c r="C20" s="286"/>
      <c r="D20" s="43"/>
      <c r="E20" s="288"/>
      <c r="F20" s="294"/>
      <c r="G20" s="286">
        <f t="shared" si="45"/>
        <v>3944186.19</v>
      </c>
      <c r="H20" s="280">
        <f t="shared" si="46"/>
        <v>0</v>
      </c>
      <c r="I20" s="286">
        <v>0</v>
      </c>
      <c r="J20" s="286">
        <v>0</v>
      </c>
      <c r="K20" s="286">
        <v>0</v>
      </c>
      <c r="L20" s="286">
        <v>0</v>
      </c>
      <c r="M20" s="286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90">
        <v>0</v>
      </c>
      <c r="U20" s="280">
        <v>0</v>
      </c>
      <c r="V20" s="291" t="s">
        <v>106</v>
      </c>
      <c r="W20" s="280">
        <v>827</v>
      </c>
      <c r="X20" s="280">
        <v>3800982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57">
        <v>95469.46</v>
      </c>
      <c r="AK20" s="57">
        <v>47734.73</v>
      </c>
      <c r="AL20" s="57">
        <v>0</v>
      </c>
      <c r="AN20" s="46">
        <f>I20/'Приложение 1'!I18</f>
        <v>0</v>
      </c>
      <c r="AO20" s="46" t="e">
        <f t="shared" si="16"/>
        <v>#DIV/0!</v>
      </c>
      <c r="AP20" s="46" t="e">
        <f t="shared" si="17"/>
        <v>#DIV/0!</v>
      </c>
      <c r="AQ20" s="46" t="e">
        <f t="shared" si="18"/>
        <v>#DIV/0!</v>
      </c>
      <c r="AR20" s="46" t="e">
        <f t="shared" si="19"/>
        <v>#DIV/0!</v>
      </c>
      <c r="AS20" s="46" t="e">
        <f t="shared" si="20"/>
        <v>#DIV/0!</v>
      </c>
      <c r="AT20" s="46" t="e">
        <f t="shared" si="21"/>
        <v>#DIV/0!</v>
      </c>
      <c r="AU20" s="46">
        <f t="shared" si="22"/>
        <v>4596.1088270858527</v>
      </c>
      <c r="AV20" s="46" t="e">
        <f t="shared" si="23"/>
        <v>#DIV/0!</v>
      </c>
      <c r="AW20" s="46" t="e">
        <f t="shared" si="24"/>
        <v>#DIV/0!</v>
      </c>
      <c r="AX20" s="46" t="e">
        <f t="shared" si="25"/>
        <v>#DIV/0!</v>
      </c>
      <c r="AY20" s="52">
        <f t="shared" si="26"/>
        <v>0</v>
      </c>
      <c r="AZ20" s="46">
        <v>823.21</v>
      </c>
      <c r="BA20" s="46">
        <v>2105.13</v>
      </c>
      <c r="BB20" s="46">
        <v>2608.0100000000002</v>
      </c>
      <c r="BC20" s="46">
        <v>902.03</v>
      </c>
      <c r="BD20" s="46">
        <v>1781.42</v>
      </c>
      <c r="BE20" s="46">
        <v>1188.47</v>
      </c>
      <c r="BF20" s="46">
        <v>2445034.0299999998</v>
      </c>
      <c r="BG20" s="46">
        <f t="shared" si="27"/>
        <v>4866.91</v>
      </c>
      <c r="BH20" s="46">
        <v>1206.3800000000001</v>
      </c>
      <c r="BI20" s="46">
        <v>3444.44</v>
      </c>
      <c r="BJ20" s="46">
        <v>7006.73</v>
      </c>
      <c r="BK20" s="46">
        <f t="shared" si="14"/>
        <v>1689105.94</v>
      </c>
      <c r="BL20" s="46" t="str">
        <f t="shared" si="28"/>
        <v xml:space="preserve"> </v>
      </c>
      <c r="BM20" s="46" t="e">
        <f t="shared" si="29"/>
        <v>#DIV/0!</v>
      </c>
      <c r="BN20" s="46" t="e">
        <f t="shared" si="30"/>
        <v>#DIV/0!</v>
      </c>
      <c r="BO20" s="46" t="e">
        <f t="shared" si="31"/>
        <v>#DIV/0!</v>
      </c>
      <c r="BP20" s="46" t="e">
        <f t="shared" si="32"/>
        <v>#DIV/0!</v>
      </c>
      <c r="BQ20" s="46" t="e">
        <f t="shared" si="33"/>
        <v>#DIV/0!</v>
      </c>
      <c r="BR20" s="46" t="e">
        <f t="shared" si="34"/>
        <v>#DIV/0!</v>
      </c>
      <c r="BS20" s="46" t="str">
        <f t="shared" si="35"/>
        <v xml:space="preserve"> </v>
      </c>
      <c r="BT20" s="46" t="e">
        <f t="shared" si="36"/>
        <v>#DIV/0!</v>
      </c>
      <c r="BU20" s="46" t="e">
        <f t="shared" si="37"/>
        <v>#DIV/0!</v>
      </c>
      <c r="BV20" s="46" t="e">
        <f t="shared" si="38"/>
        <v>#DIV/0!</v>
      </c>
      <c r="BW20" s="46" t="str">
        <f t="shared" si="39"/>
        <v xml:space="preserve"> </v>
      </c>
      <c r="BY20" s="52"/>
      <c r="BZ20" s="293"/>
      <c r="CA20" s="46">
        <f t="shared" si="40"/>
        <v>4769.2698790810155</v>
      </c>
      <c r="CB20" s="46">
        <f t="shared" si="41"/>
        <v>5085.92</v>
      </c>
      <c r="CC20" s="46">
        <f t="shared" si="42"/>
        <v>-316.65012091898461</v>
      </c>
    </row>
    <row r="21" spans="1:81" s="45" customFormat="1" ht="12" customHeight="1">
      <c r="A21" s="284">
        <v>5</v>
      </c>
      <c r="B21" s="170" t="s">
        <v>300</v>
      </c>
      <c r="C21" s="286"/>
      <c r="D21" s="43"/>
      <c r="E21" s="288"/>
      <c r="F21" s="294"/>
      <c r="G21" s="286">
        <f t="shared" si="45"/>
        <v>3852162.18</v>
      </c>
      <c r="H21" s="280">
        <f t="shared" si="46"/>
        <v>0</v>
      </c>
      <c r="I21" s="286">
        <v>0</v>
      </c>
      <c r="J21" s="286">
        <v>0</v>
      </c>
      <c r="K21" s="286">
        <v>0</v>
      </c>
      <c r="L21" s="286">
        <v>0</v>
      </c>
      <c r="M21" s="286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90">
        <v>0</v>
      </c>
      <c r="U21" s="280">
        <v>0</v>
      </c>
      <c r="V21" s="291" t="s">
        <v>106</v>
      </c>
      <c r="W21" s="280">
        <v>818.36</v>
      </c>
      <c r="X21" s="280">
        <v>3708412.8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57">
        <v>95832.92</v>
      </c>
      <c r="AK21" s="57">
        <v>47916.46</v>
      </c>
      <c r="AL21" s="57">
        <v>0</v>
      </c>
      <c r="AN21" s="46">
        <f>I21/'Приложение 1'!I19</f>
        <v>0</v>
      </c>
      <c r="AO21" s="46" t="e">
        <f t="shared" si="16"/>
        <v>#DIV/0!</v>
      </c>
      <c r="AP21" s="46" t="e">
        <f t="shared" si="17"/>
        <v>#DIV/0!</v>
      </c>
      <c r="AQ21" s="46" t="e">
        <f t="shared" si="18"/>
        <v>#DIV/0!</v>
      </c>
      <c r="AR21" s="46" t="e">
        <f t="shared" si="19"/>
        <v>#DIV/0!</v>
      </c>
      <c r="AS21" s="46" t="e">
        <f t="shared" si="20"/>
        <v>#DIV/0!</v>
      </c>
      <c r="AT21" s="46" t="e">
        <f t="shared" si="21"/>
        <v>#DIV/0!</v>
      </c>
      <c r="AU21" s="46">
        <f t="shared" si="22"/>
        <v>4531.5176694853117</v>
      </c>
      <c r="AV21" s="46" t="e">
        <f t="shared" si="23"/>
        <v>#DIV/0!</v>
      </c>
      <c r="AW21" s="46" t="e">
        <f t="shared" si="24"/>
        <v>#DIV/0!</v>
      </c>
      <c r="AX21" s="46" t="e">
        <f t="shared" si="25"/>
        <v>#DIV/0!</v>
      </c>
      <c r="AY21" s="52">
        <f t="shared" si="26"/>
        <v>0</v>
      </c>
      <c r="AZ21" s="46">
        <v>823.21</v>
      </c>
      <c r="BA21" s="46">
        <v>2105.13</v>
      </c>
      <c r="BB21" s="46">
        <v>2608.0100000000002</v>
      </c>
      <c r="BC21" s="46">
        <v>902.03</v>
      </c>
      <c r="BD21" s="46">
        <v>1781.42</v>
      </c>
      <c r="BE21" s="46">
        <v>1188.47</v>
      </c>
      <c r="BF21" s="46">
        <v>2445034.0299999998</v>
      </c>
      <c r="BG21" s="46">
        <f t="shared" si="27"/>
        <v>4866.91</v>
      </c>
      <c r="BH21" s="46">
        <v>1206.3800000000001</v>
      </c>
      <c r="BI21" s="46">
        <v>3444.44</v>
      </c>
      <c r="BJ21" s="46">
        <v>7006.73</v>
      </c>
      <c r="BK21" s="46">
        <f t="shared" si="14"/>
        <v>1689105.94</v>
      </c>
      <c r="BL21" s="46" t="str">
        <f t="shared" si="28"/>
        <v xml:space="preserve"> </v>
      </c>
      <c r="BM21" s="46" t="e">
        <f t="shared" si="29"/>
        <v>#DIV/0!</v>
      </c>
      <c r="BN21" s="46" t="e">
        <f t="shared" si="30"/>
        <v>#DIV/0!</v>
      </c>
      <c r="BO21" s="46" t="e">
        <f t="shared" si="31"/>
        <v>#DIV/0!</v>
      </c>
      <c r="BP21" s="46" t="e">
        <f t="shared" si="32"/>
        <v>#DIV/0!</v>
      </c>
      <c r="BQ21" s="46" t="e">
        <f t="shared" si="33"/>
        <v>#DIV/0!</v>
      </c>
      <c r="BR21" s="46" t="e">
        <f t="shared" si="34"/>
        <v>#DIV/0!</v>
      </c>
      <c r="BS21" s="46" t="str">
        <f t="shared" si="35"/>
        <v xml:space="preserve"> </v>
      </c>
      <c r="BT21" s="46" t="e">
        <f t="shared" si="36"/>
        <v>#DIV/0!</v>
      </c>
      <c r="BU21" s="46" t="e">
        <f t="shared" si="37"/>
        <v>#DIV/0!</v>
      </c>
      <c r="BV21" s="46" t="e">
        <f t="shared" si="38"/>
        <v>#DIV/0!</v>
      </c>
      <c r="BW21" s="46" t="str">
        <f t="shared" si="39"/>
        <v xml:space="preserve"> </v>
      </c>
      <c r="BY21" s="52"/>
      <c r="BZ21" s="293"/>
      <c r="CA21" s="46">
        <f t="shared" si="40"/>
        <v>4707.1731023021657</v>
      </c>
      <c r="CB21" s="46">
        <f t="shared" si="41"/>
        <v>5085.92</v>
      </c>
      <c r="CC21" s="46">
        <f t="shared" si="42"/>
        <v>-378.74689769783436</v>
      </c>
    </row>
    <row r="22" spans="1:81" s="45" customFormat="1" ht="12" customHeight="1">
      <c r="A22" s="284">
        <v>6</v>
      </c>
      <c r="B22" s="170" t="s">
        <v>302</v>
      </c>
      <c r="C22" s="286"/>
      <c r="D22" s="43"/>
      <c r="E22" s="288"/>
      <c r="F22" s="294"/>
      <c r="G22" s="286">
        <f t="shared" si="45"/>
        <v>2452713.4500000002</v>
      </c>
      <c r="H22" s="280">
        <f t="shared" si="46"/>
        <v>0</v>
      </c>
      <c r="I22" s="286">
        <v>0</v>
      </c>
      <c r="J22" s="286">
        <v>0</v>
      </c>
      <c r="K22" s="286">
        <v>0</v>
      </c>
      <c r="L22" s="286">
        <v>0</v>
      </c>
      <c r="M22" s="286"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90">
        <v>0</v>
      </c>
      <c r="U22" s="280">
        <v>0</v>
      </c>
      <c r="V22" s="291" t="s">
        <v>106</v>
      </c>
      <c r="W22" s="280">
        <v>509.01</v>
      </c>
      <c r="X22" s="280">
        <v>2349308.4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57">
        <v>68936.7</v>
      </c>
      <c r="AK22" s="57">
        <v>34468.35</v>
      </c>
      <c r="AL22" s="57">
        <v>0</v>
      </c>
      <c r="AN22" s="46">
        <f>I22/'Приложение 1'!I20</f>
        <v>0</v>
      </c>
      <c r="AO22" s="46" t="e">
        <f t="shared" si="16"/>
        <v>#DIV/0!</v>
      </c>
      <c r="AP22" s="46" t="e">
        <f t="shared" si="17"/>
        <v>#DIV/0!</v>
      </c>
      <c r="AQ22" s="46" t="e">
        <f t="shared" si="18"/>
        <v>#DIV/0!</v>
      </c>
      <c r="AR22" s="46" t="e">
        <f t="shared" si="19"/>
        <v>#DIV/0!</v>
      </c>
      <c r="AS22" s="46" t="e">
        <f t="shared" si="20"/>
        <v>#DIV/0!</v>
      </c>
      <c r="AT22" s="46" t="e">
        <f t="shared" si="21"/>
        <v>#DIV/0!</v>
      </c>
      <c r="AU22" s="46">
        <f t="shared" si="22"/>
        <v>4615.4464548830083</v>
      </c>
      <c r="AV22" s="46" t="e">
        <f t="shared" si="23"/>
        <v>#DIV/0!</v>
      </c>
      <c r="AW22" s="46" t="e">
        <f t="shared" si="24"/>
        <v>#DIV/0!</v>
      </c>
      <c r="AX22" s="46" t="e">
        <f t="shared" si="25"/>
        <v>#DIV/0!</v>
      </c>
      <c r="AY22" s="52">
        <f t="shared" si="26"/>
        <v>0</v>
      </c>
      <c r="AZ22" s="46">
        <v>823.21</v>
      </c>
      <c r="BA22" s="46">
        <v>2105.13</v>
      </c>
      <c r="BB22" s="46">
        <v>2608.0100000000002</v>
      </c>
      <c r="BC22" s="46">
        <v>902.03</v>
      </c>
      <c r="BD22" s="46">
        <v>1781.42</v>
      </c>
      <c r="BE22" s="46">
        <v>1188.47</v>
      </c>
      <c r="BF22" s="46">
        <v>2445034.0299999998</v>
      </c>
      <c r="BG22" s="46">
        <f t="shared" si="27"/>
        <v>4866.91</v>
      </c>
      <c r="BH22" s="46">
        <v>1206.3800000000001</v>
      </c>
      <c r="BI22" s="46">
        <v>3444.44</v>
      </c>
      <c r="BJ22" s="46">
        <v>7006.73</v>
      </c>
      <c r="BK22" s="46">
        <f t="shared" si="14"/>
        <v>1689105.94</v>
      </c>
      <c r="BL22" s="46" t="str">
        <f t="shared" si="28"/>
        <v xml:space="preserve"> </v>
      </c>
      <c r="BM22" s="46" t="e">
        <f t="shared" si="29"/>
        <v>#DIV/0!</v>
      </c>
      <c r="BN22" s="46" t="e">
        <f t="shared" si="30"/>
        <v>#DIV/0!</v>
      </c>
      <c r="BO22" s="46" t="e">
        <f t="shared" si="31"/>
        <v>#DIV/0!</v>
      </c>
      <c r="BP22" s="46" t="e">
        <f t="shared" si="32"/>
        <v>#DIV/0!</v>
      </c>
      <c r="BQ22" s="46" t="e">
        <f t="shared" si="33"/>
        <v>#DIV/0!</v>
      </c>
      <c r="BR22" s="46" t="e">
        <f t="shared" si="34"/>
        <v>#DIV/0!</v>
      </c>
      <c r="BS22" s="46" t="str">
        <f t="shared" si="35"/>
        <v xml:space="preserve"> </v>
      </c>
      <c r="BT22" s="46" t="e">
        <f t="shared" si="36"/>
        <v>#DIV/0!</v>
      </c>
      <c r="BU22" s="46" t="e">
        <f t="shared" si="37"/>
        <v>#DIV/0!</v>
      </c>
      <c r="BV22" s="46" t="e">
        <f t="shared" si="38"/>
        <v>#DIV/0!</v>
      </c>
      <c r="BW22" s="46" t="str">
        <f t="shared" si="39"/>
        <v xml:space="preserve"> </v>
      </c>
      <c r="BY22" s="52"/>
      <c r="BZ22" s="293"/>
      <c r="CA22" s="46">
        <f t="shared" si="40"/>
        <v>4818.5958036187894</v>
      </c>
      <c r="CB22" s="46">
        <f t="shared" si="41"/>
        <v>5085.92</v>
      </c>
      <c r="CC22" s="46">
        <f t="shared" si="42"/>
        <v>-267.32419638121064</v>
      </c>
    </row>
    <row r="23" spans="1:81" s="45" customFormat="1" ht="12" customHeight="1">
      <c r="A23" s="284">
        <v>7</v>
      </c>
      <c r="B23" s="285" t="s">
        <v>186</v>
      </c>
      <c r="C23" s="286"/>
      <c r="D23" s="43"/>
      <c r="E23" s="288"/>
      <c r="F23" s="294"/>
      <c r="G23" s="286">
        <f t="shared" si="45"/>
        <v>2446276.81</v>
      </c>
      <c r="H23" s="280">
        <f t="shared" si="46"/>
        <v>1817041.81</v>
      </c>
      <c r="I23" s="286">
        <f>ROUND(242.99*'Приложение 1'!J21,2)</f>
        <v>486611.77</v>
      </c>
      <c r="J23" s="286">
        <v>750</v>
      </c>
      <c r="K23" s="289">
        <f>ROUND(J23*1176.73,2)</f>
        <v>882547.5</v>
      </c>
      <c r="L23" s="286">
        <v>233.5</v>
      </c>
      <c r="M23" s="286">
        <f>ROUND(L23*891.36*0.96,2)</f>
        <v>199807.26</v>
      </c>
      <c r="N23" s="280">
        <v>162</v>
      </c>
      <c r="O23" s="280">
        <f>ROUND(N23*627.71,2)</f>
        <v>101689.02</v>
      </c>
      <c r="P23" s="280">
        <v>0</v>
      </c>
      <c r="Q23" s="280">
        <v>0</v>
      </c>
      <c r="R23" s="280">
        <v>171</v>
      </c>
      <c r="S23" s="280">
        <f>ROUND(R23*856.06,2)</f>
        <v>146386.26</v>
      </c>
      <c r="T23" s="290">
        <v>0</v>
      </c>
      <c r="U23" s="280">
        <v>0</v>
      </c>
      <c r="V23" s="291"/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>ROUND(429276+89876.55,2)</f>
        <v>519152.55</v>
      </c>
      <c r="AJ23" s="57">
        <f>ROUND((X23+H23+AI23)/95.5*3,2)</f>
        <v>73388.3</v>
      </c>
      <c r="AK23" s="57">
        <f>ROUND((X23+H23+AI23)/95.5*1.5,2)</f>
        <v>36694.15</v>
      </c>
      <c r="AL23" s="57">
        <v>0</v>
      </c>
      <c r="AN23" s="46">
        <f>I23/'Приложение 1'!I21</f>
        <v>226.37317175288428</v>
      </c>
      <c r="AO23" s="46">
        <f t="shared" si="16"/>
        <v>1176.73</v>
      </c>
      <c r="AP23" s="46">
        <f t="shared" si="17"/>
        <v>855.70561027837266</v>
      </c>
      <c r="AQ23" s="46">
        <f t="shared" si="18"/>
        <v>627.71</v>
      </c>
      <c r="AR23" s="46" t="e">
        <f t="shared" si="19"/>
        <v>#DIV/0!</v>
      </c>
      <c r="AS23" s="46">
        <f t="shared" si="20"/>
        <v>856.06000000000006</v>
      </c>
      <c r="AT23" s="46" t="e">
        <f t="shared" si="21"/>
        <v>#DIV/0!</v>
      </c>
      <c r="AU23" s="46" t="e">
        <f t="shared" si="22"/>
        <v>#DIV/0!</v>
      </c>
      <c r="AV23" s="46" t="e">
        <f t="shared" si="23"/>
        <v>#DIV/0!</v>
      </c>
      <c r="AW23" s="46" t="e">
        <f t="shared" si="24"/>
        <v>#DIV/0!</v>
      </c>
      <c r="AX23" s="46" t="e">
        <f t="shared" si="25"/>
        <v>#DIV/0!</v>
      </c>
      <c r="AY23" s="52">
        <f t="shared" si="26"/>
        <v>519152.55</v>
      </c>
      <c r="AZ23" s="46">
        <v>823.21</v>
      </c>
      <c r="BA23" s="46">
        <v>2105.13</v>
      </c>
      <c r="BB23" s="46">
        <v>2608.0100000000002</v>
      </c>
      <c r="BC23" s="46">
        <v>902.03</v>
      </c>
      <c r="BD23" s="46">
        <v>1781.42</v>
      </c>
      <c r="BE23" s="46">
        <v>1188.47</v>
      </c>
      <c r="BF23" s="46">
        <v>2445034.0299999998</v>
      </c>
      <c r="BG23" s="46">
        <f t="shared" si="27"/>
        <v>4866.91</v>
      </c>
      <c r="BH23" s="46">
        <v>1206.3800000000001</v>
      </c>
      <c r="BI23" s="46">
        <v>3444.44</v>
      </c>
      <c r="BJ23" s="46">
        <v>7006.73</v>
      </c>
      <c r="BK23" s="46">
        <f t="shared" si="14"/>
        <v>1689105.94</v>
      </c>
      <c r="BL23" s="46" t="str">
        <f t="shared" si="28"/>
        <v xml:space="preserve"> </v>
      </c>
      <c r="BM23" s="46" t="str">
        <f t="shared" si="29"/>
        <v xml:space="preserve"> </v>
      </c>
      <c r="BN23" s="46" t="str">
        <f t="shared" si="30"/>
        <v xml:space="preserve"> </v>
      </c>
      <c r="BO23" s="46" t="str">
        <f t="shared" si="31"/>
        <v xml:space="preserve"> </v>
      </c>
      <c r="BP23" s="46" t="e">
        <f t="shared" si="32"/>
        <v>#DIV/0!</v>
      </c>
      <c r="BQ23" s="46" t="str">
        <f t="shared" si="33"/>
        <v xml:space="preserve"> </v>
      </c>
      <c r="BR23" s="46" t="e">
        <f t="shared" si="34"/>
        <v>#DIV/0!</v>
      </c>
      <c r="BS23" s="46" t="e">
        <f t="shared" si="35"/>
        <v>#DIV/0!</v>
      </c>
      <c r="BT23" s="46" t="e">
        <f t="shared" si="36"/>
        <v>#DIV/0!</v>
      </c>
      <c r="BU23" s="46" t="e">
        <f t="shared" si="37"/>
        <v>#DIV/0!</v>
      </c>
      <c r="BV23" s="46" t="e">
        <f t="shared" si="38"/>
        <v>#DIV/0!</v>
      </c>
      <c r="BW23" s="46" t="str">
        <f t="shared" si="39"/>
        <v xml:space="preserve"> </v>
      </c>
      <c r="BY23" s="52"/>
      <c r="BZ23" s="293"/>
      <c r="CA23" s="46" t="e">
        <f t="shared" si="40"/>
        <v>#DIV/0!</v>
      </c>
      <c r="CB23" s="46">
        <f t="shared" si="41"/>
        <v>5085.92</v>
      </c>
      <c r="CC23" s="46" t="e">
        <f t="shared" si="42"/>
        <v>#DIV/0!</v>
      </c>
    </row>
    <row r="24" spans="1:81" s="45" customFormat="1" ht="12" customHeight="1">
      <c r="A24" s="284">
        <v>8</v>
      </c>
      <c r="B24" s="285" t="s">
        <v>187</v>
      </c>
      <c r="C24" s="286"/>
      <c r="D24" s="43"/>
      <c r="E24" s="288"/>
      <c r="F24" s="294"/>
      <c r="G24" s="286">
        <f t="shared" si="45"/>
        <v>4800159.16</v>
      </c>
      <c r="H24" s="280">
        <f t="shared" si="46"/>
        <v>0</v>
      </c>
      <c r="I24" s="286">
        <v>0</v>
      </c>
      <c r="J24" s="286">
        <v>0</v>
      </c>
      <c r="K24" s="286">
        <v>0</v>
      </c>
      <c r="L24" s="286">
        <v>0</v>
      </c>
      <c r="M24" s="286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90">
        <v>0</v>
      </c>
      <c r="U24" s="280">
        <v>0</v>
      </c>
      <c r="V24" s="291" t="s">
        <v>105</v>
      </c>
      <c r="W24" s="280">
        <v>991</v>
      </c>
      <c r="X24" s="280">
        <v>4619572.8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57">
        <v>120390.91</v>
      </c>
      <c r="AK24" s="57">
        <v>60195.45</v>
      </c>
      <c r="AL24" s="57">
        <v>0</v>
      </c>
      <c r="AN24" s="46">
        <f>I24/'Приложение 1'!I22</f>
        <v>0</v>
      </c>
      <c r="AO24" s="46" t="e">
        <f t="shared" si="16"/>
        <v>#DIV/0!</v>
      </c>
      <c r="AP24" s="46" t="e">
        <f t="shared" si="17"/>
        <v>#DIV/0!</v>
      </c>
      <c r="AQ24" s="46" t="e">
        <f t="shared" si="18"/>
        <v>#DIV/0!</v>
      </c>
      <c r="AR24" s="46" t="e">
        <f t="shared" si="19"/>
        <v>#DIV/0!</v>
      </c>
      <c r="AS24" s="46" t="e">
        <f t="shared" si="20"/>
        <v>#DIV/0!</v>
      </c>
      <c r="AT24" s="46" t="e">
        <f t="shared" si="21"/>
        <v>#DIV/0!</v>
      </c>
      <c r="AU24" s="46">
        <f t="shared" si="22"/>
        <v>4661.5265388496464</v>
      </c>
      <c r="AV24" s="46" t="e">
        <f t="shared" si="23"/>
        <v>#DIV/0!</v>
      </c>
      <c r="AW24" s="46" t="e">
        <f t="shared" si="24"/>
        <v>#DIV/0!</v>
      </c>
      <c r="AX24" s="46" t="e">
        <f t="shared" si="25"/>
        <v>#DIV/0!</v>
      </c>
      <c r="AY24" s="52">
        <f t="shared" si="26"/>
        <v>0</v>
      </c>
      <c r="AZ24" s="46">
        <v>823.21</v>
      </c>
      <c r="BA24" s="46">
        <v>2105.13</v>
      </c>
      <c r="BB24" s="46">
        <v>2608.0100000000002</v>
      </c>
      <c r="BC24" s="46">
        <v>902.03</v>
      </c>
      <c r="BD24" s="46">
        <v>1781.42</v>
      </c>
      <c r="BE24" s="46">
        <v>1188.47</v>
      </c>
      <c r="BF24" s="46">
        <v>2445034.0299999998</v>
      </c>
      <c r="BG24" s="46">
        <f t="shared" si="27"/>
        <v>5070.2</v>
      </c>
      <c r="BH24" s="46">
        <v>1206.3800000000001</v>
      </c>
      <c r="BI24" s="46">
        <v>3444.44</v>
      </c>
      <c r="BJ24" s="46">
        <v>7006.73</v>
      </c>
      <c r="BK24" s="46">
        <f t="shared" si="14"/>
        <v>1689105.94</v>
      </c>
      <c r="BL24" s="46" t="str">
        <f t="shared" si="28"/>
        <v xml:space="preserve"> </v>
      </c>
      <c r="BM24" s="46" t="e">
        <f t="shared" si="29"/>
        <v>#DIV/0!</v>
      </c>
      <c r="BN24" s="46" t="e">
        <f t="shared" si="30"/>
        <v>#DIV/0!</v>
      </c>
      <c r="BO24" s="46" t="e">
        <f t="shared" si="31"/>
        <v>#DIV/0!</v>
      </c>
      <c r="BP24" s="46" t="e">
        <f t="shared" si="32"/>
        <v>#DIV/0!</v>
      </c>
      <c r="BQ24" s="46" t="e">
        <f t="shared" si="33"/>
        <v>#DIV/0!</v>
      </c>
      <c r="BR24" s="46" t="e">
        <f t="shared" si="34"/>
        <v>#DIV/0!</v>
      </c>
      <c r="BS24" s="46" t="str">
        <f t="shared" si="35"/>
        <v xml:space="preserve"> </v>
      </c>
      <c r="BT24" s="46" t="e">
        <f t="shared" si="36"/>
        <v>#DIV/0!</v>
      </c>
      <c r="BU24" s="46" t="e">
        <f t="shared" si="37"/>
        <v>#DIV/0!</v>
      </c>
      <c r="BV24" s="46" t="e">
        <f t="shared" si="38"/>
        <v>#DIV/0!</v>
      </c>
      <c r="BW24" s="46" t="str">
        <f t="shared" si="39"/>
        <v xml:space="preserve"> </v>
      </c>
      <c r="BY24" s="52"/>
      <c r="BZ24" s="293"/>
      <c r="CA24" s="46">
        <f t="shared" si="40"/>
        <v>4843.7529364278507</v>
      </c>
      <c r="CB24" s="46">
        <f t="shared" si="41"/>
        <v>5298.36</v>
      </c>
      <c r="CC24" s="46">
        <f t="shared" si="42"/>
        <v>-454.60706357214895</v>
      </c>
    </row>
    <row r="25" spans="1:81" s="45" customFormat="1" ht="12" customHeight="1">
      <c r="A25" s="284">
        <v>9</v>
      </c>
      <c r="B25" s="285" t="s">
        <v>188</v>
      </c>
      <c r="C25" s="286"/>
      <c r="D25" s="43"/>
      <c r="E25" s="288"/>
      <c r="F25" s="294"/>
      <c r="G25" s="286">
        <f t="shared" si="45"/>
        <v>3077980.53</v>
      </c>
      <c r="H25" s="280">
        <f t="shared" si="46"/>
        <v>2420318.85</v>
      </c>
      <c r="I25" s="286">
        <f>ROUND(242.99*'Приложение 1'!J23,2)</f>
        <v>943967.55</v>
      </c>
      <c r="J25" s="286">
        <v>824</v>
      </c>
      <c r="K25" s="289">
        <f>ROUND(J25*1176.73,2)</f>
        <v>969625.52</v>
      </c>
      <c r="L25" s="286">
        <v>140</v>
      </c>
      <c r="M25" s="286">
        <f>ROUND(L25*891.36*0.96,2)</f>
        <v>119798.78</v>
      </c>
      <c r="N25" s="280">
        <v>180</v>
      </c>
      <c r="O25" s="280">
        <f>ROUND(N25*627.71,2)</f>
        <v>112987.8</v>
      </c>
      <c r="P25" s="280">
        <v>0</v>
      </c>
      <c r="Q25" s="280">
        <v>0</v>
      </c>
      <c r="R25" s="280">
        <v>320</v>
      </c>
      <c r="S25" s="280">
        <f>ROUND(R25*856.06,2)</f>
        <v>273939.20000000001</v>
      </c>
      <c r="T25" s="290">
        <v>0</v>
      </c>
      <c r="U25" s="280">
        <v>0</v>
      </c>
      <c r="V25" s="291"/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>ROUND(429276+89876.55,2)</f>
        <v>519152.55</v>
      </c>
      <c r="AJ25" s="57">
        <f>ROUND((X25+H25+AI25)/95.5*3,2)</f>
        <v>92339.42</v>
      </c>
      <c r="AK25" s="57">
        <f>ROUND((X25+H25+AI25)/95.5*1.5,2)</f>
        <v>46169.71</v>
      </c>
      <c r="AL25" s="57">
        <v>0</v>
      </c>
      <c r="AN25" s="46">
        <f>I25/'Приложение 1'!I23</f>
        <v>225.24757802806147</v>
      </c>
      <c r="AO25" s="46">
        <f t="shared" si="16"/>
        <v>1176.73</v>
      </c>
      <c r="AP25" s="46">
        <f t="shared" si="17"/>
        <v>855.70557142857137</v>
      </c>
      <c r="AQ25" s="46">
        <f t="shared" si="18"/>
        <v>627.71</v>
      </c>
      <c r="AR25" s="46" t="e">
        <f t="shared" si="19"/>
        <v>#DIV/0!</v>
      </c>
      <c r="AS25" s="46">
        <f t="shared" si="20"/>
        <v>856.06000000000006</v>
      </c>
      <c r="AT25" s="46" t="e">
        <f t="shared" si="21"/>
        <v>#DIV/0!</v>
      </c>
      <c r="AU25" s="46" t="e">
        <f t="shared" si="22"/>
        <v>#DIV/0!</v>
      </c>
      <c r="AV25" s="46" t="e">
        <f t="shared" si="23"/>
        <v>#DIV/0!</v>
      </c>
      <c r="AW25" s="46" t="e">
        <f t="shared" si="24"/>
        <v>#DIV/0!</v>
      </c>
      <c r="AX25" s="46" t="e">
        <f t="shared" si="25"/>
        <v>#DIV/0!</v>
      </c>
      <c r="AY25" s="52">
        <f t="shared" si="26"/>
        <v>519152.55</v>
      </c>
      <c r="AZ25" s="46">
        <v>823.21</v>
      </c>
      <c r="BA25" s="46">
        <v>2105.13</v>
      </c>
      <c r="BB25" s="46">
        <v>2608.0100000000002</v>
      </c>
      <c r="BC25" s="46">
        <v>902.03</v>
      </c>
      <c r="BD25" s="46">
        <v>1781.42</v>
      </c>
      <c r="BE25" s="46">
        <v>1188.47</v>
      </c>
      <c r="BF25" s="46">
        <v>2445034.0299999998</v>
      </c>
      <c r="BG25" s="46">
        <f t="shared" si="27"/>
        <v>4866.91</v>
      </c>
      <c r="BH25" s="46">
        <v>1206.3800000000001</v>
      </c>
      <c r="BI25" s="46">
        <v>3444.44</v>
      </c>
      <c r="BJ25" s="46">
        <v>7006.73</v>
      </c>
      <c r="BK25" s="46">
        <f t="shared" si="14"/>
        <v>1689105.94</v>
      </c>
      <c r="BL25" s="46" t="str">
        <f t="shared" si="28"/>
        <v xml:space="preserve"> </v>
      </c>
      <c r="BM25" s="46" t="str">
        <f t="shared" si="29"/>
        <v xml:space="preserve"> </v>
      </c>
      <c r="BN25" s="46" t="str">
        <f t="shared" si="30"/>
        <v xml:space="preserve"> </v>
      </c>
      <c r="BO25" s="46" t="str">
        <f t="shared" si="31"/>
        <v xml:space="preserve"> </v>
      </c>
      <c r="BP25" s="46" t="e">
        <f t="shared" si="32"/>
        <v>#DIV/0!</v>
      </c>
      <c r="BQ25" s="46" t="str">
        <f t="shared" si="33"/>
        <v xml:space="preserve"> </v>
      </c>
      <c r="BR25" s="46" t="e">
        <f t="shared" si="34"/>
        <v>#DIV/0!</v>
      </c>
      <c r="BS25" s="46" t="e">
        <f t="shared" si="35"/>
        <v>#DIV/0!</v>
      </c>
      <c r="BT25" s="46" t="e">
        <f t="shared" si="36"/>
        <v>#DIV/0!</v>
      </c>
      <c r="BU25" s="46" t="e">
        <f t="shared" si="37"/>
        <v>#DIV/0!</v>
      </c>
      <c r="BV25" s="46" t="e">
        <f t="shared" si="38"/>
        <v>#DIV/0!</v>
      </c>
      <c r="BW25" s="46" t="str">
        <f t="shared" si="39"/>
        <v xml:space="preserve"> </v>
      </c>
      <c r="BY25" s="52"/>
      <c r="BZ25" s="293"/>
      <c r="CA25" s="46" t="e">
        <f t="shared" si="40"/>
        <v>#DIV/0!</v>
      </c>
      <c r="CB25" s="46">
        <f t="shared" si="41"/>
        <v>5085.92</v>
      </c>
      <c r="CC25" s="46" t="e">
        <f t="shared" si="42"/>
        <v>#DIV/0!</v>
      </c>
    </row>
    <row r="26" spans="1:81" s="45" customFormat="1" ht="12" customHeight="1">
      <c r="A26" s="284">
        <v>10</v>
      </c>
      <c r="B26" s="285" t="s">
        <v>189</v>
      </c>
      <c r="C26" s="286"/>
      <c r="D26" s="43"/>
      <c r="E26" s="288"/>
      <c r="F26" s="294"/>
      <c r="G26" s="286">
        <f t="shared" si="45"/>
        <v>2305593.36</v>
      </c>
      <c r="H26" s="280">
        <f>I26+K26+M26+O26+Q26+S26</f>
        <v>1772565.6600000001</v>
      </c>
      <c r="I26" s="286">
        <f>ROUND(242.99*'Приложение 1'!J24,2)</f>
        <v>1047699.98</v>
      </c>
      <c r="J26" s="286">
        <v>616</v>
      </c>
      <c r="K26" s="286">
        <f>ROUND(J26*1176.73,2)</f>
        <v>724865.68</v>
      </c>
      <c r="L26" s="286">
        <v>0</v>
      </c>
      <c r="M26" s="286">
        <v>0</v>
      </c>
      <c r="N26" s="280">
        <v>0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90">
        <v>0</v>
      </c>
      <c r="U26" s="280">
        <v>0</v>
      </c>
      <c r="V26" s="291"/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>ROUND(429276,2)</f>
        <v>429276</v>
      </c>
      <c r="AJ26" s="57">
        <f>ROUND((H26+AI26)/95.5*3,2)</f>
        <v>69167.8</v>
      </c>
      <c r="AK26" s="57">
        <f>ROUND((H26+AI26)/95.5*1.5,2)</f>
        <v>34583.9</v>
      </c>
      <c r="AL26" s="57">
        <v>0</v>
      </c>
      <c r="AN26" s="46">
        <f>I26/'Приложение 1'!I24</f>
        <v>214.09158305576557</v>
      </c>
      <c r="AO26" s="46">
        <f t="shared" si="16"/>
        <v>1176.73</v>
      </c>
      <c r="AP26" s="46" t="e">
        <f t="shared" si="17"/>
        <v>#DIV/0!</v>
      </c>
      <c r="AQ26" s="46" t="e">
        <f t="shared" si="18"/>
        <v>#DIV/0!</v>
      </c>
      <c r="AR26" s="46" t="e">
        <f t="shared" si="19"/>
        <v>#DIV/0!</v>
      </c>
      <c r="AS26" s="46" t="e">
        <f t="shared" si="20"/>
        <v>#DIV/0!</v>
      </c>
      <c r="AT26" s="46" t="e">
        <f t="shared" si="21"/>
        <v>#DIV/0!</v>
      </c>
      <c r="AU26" s="46" t="e">
        <f t="shared" si="22"/>
        <v>#DIV/0!</v>
      </c>
      <c r="AV26" s="46" t="e">
        <f t="shared" si="23"/>
        <v>#DIV/0!</v>
      </c>
      <c r="AW26" s="46" t="e">
        <f t="shared" si="24"/>
        <v>#DIV/0!</v>
      </c>
      <c r="AX26" s="46" t="e">
        <f t="shared" si="25"/>
        <v>#DIV/0!</v>
      </c>
      <c r="AY26" s="52">
        <f t="shared" si="26"/>
        <v>429276</v>
      </c>
      <c r="AZ26" s="46">
        <v>823.21</v>
      </c>
      <c r="BA26" s="46">
        <v>2105.13</v>
      </c>
      <c r="BB26" s="46">
        <v>2608.0100000000002</v>
      </c>
      <c r="BC26" s="46">
        <v>902.03</v>
      </c>
      <c r="BD26" s="46">
        <v>1781.42</v>
      </c>
      <c r="BE26" s="46">
        <v>1188.47</v>
      </c>
      <c r="BF26" s="46">
        <v>2445034.0299999998</v>
      </c>
      <c r="BG26" s="46">
        <f t="shared" si="27"/>
        <v>4866.91</v>
      </c>
      <c r="BH26" s="46">
        <v>1206.3800000000001</v>
      </c>
      <c r="BI26" s="46">
        <v>3444.44</v>
      </c>
      <c r="BJ26" s="46">
        <v>7006.73</v>
      </c>
      <c r="BK26" s="46">
        <f t="shared" si="14"/>
        <v>1689105.94</v>
      </c>
      <c r="BL26" s="46" t="str">
        <f t="shared" si="28"/>
        <v xml:space="preserve"> </v>
      </c>
      <c r="BM26" s="46" t="str">
        <f t="shared" si="29"/>
        <v xml:space="preserve"> </v>
      </c>
      <c r="BN26" s="46" t="e">
        <f t="shared" si="30"/>
        <v>#DIV/0!</v>
      </c>
      <c r="BO26" s="46" t="e">
        <f t="shared" si="31"/>
        <v>#DIV/0!</v>
      </c>
      <c r="BP26" s="46" t="e">
        <f t="shared" si="32"/>
        <v>#DIV/0!</v>
      </c>
      <c r="BQ26" s="46" t="e">
        <f t="shared" si="33"/>
        <v>#DIV/0!</v>
      </c>
      <c r="BR26" s="46" t="e">
        <f t="shared" si="34"/>
        <v>#DIV/0!</v>
      </c>
      <c r="BS26" s="46" t="e">
        <f t="shared" si="35"/>
        <v>#DIV/0!</v>
      </c>
      <c r="BT26" s="46" t="e">
        <f t="shared" si="36"/>
        <v>#DIV/0!</v>
      </c>
      <c r="BU26" s="46" t="e">
        <f t="shared" si="37"/>
        <v>#DIV/0!</v>
      </c>
      <c r="BV26" s="46" t="e">
        <f t="shared" si="38"/>
        <v>#DIV/0!</v>
      </c>
      <c r="BW26" s="46" t="str">
        <f t="shared" si="39"/>
        <v xml:space="preserve"> </v>
      </c>
      <c r="BY26" s="52"/>
      <c r="BZ26" s="293"/>
      <c r="CA26" s="46" t="e">
        <f t="shared" si="40"/>
        <v>#DIV/0!</v>
      </c>
      <c r="CB26" s="46">
        <f t="shared" si="41"/>
        <v>5085.92</v>
      </c>
      <c r="CC26" s="46" t="e">
        <f t="shared" si="42"/>
        <v>#DIV/0!</v>
      </c>
    </row>
    <row r="27" spans="1:81" s="45" customFormat="1" ht="12" customHeight="1">
      <c r="A27" s="284">
        <v>11</v>
      </c>
      <c r="B27" s="285" t="s">
        <v>191</v>
      </c>
      <c r="C27" s="286"/>
      <c r="D27" s="43"/>
      <c r="E27" s="288"/>
      <c r="F27" s="294"/>
      <c r="G27" s="286">
        <f t="shared" si="45"/>
        <v>10252815.210000001</v>
      </c>
      <c r="H27" s="280">
        <f t="shared" si="46"/>
        <v>0</v>
      </c>
      <c r="I27" s="286">
        <v>0</v>
      </c>
      <c r="J27" s="286">
        <v>0</v>
      </c>
      <c r="K27" s="286">
        <v>0</v>
      </c>
      <c r="L27" s="286">
        <v>0</v>
      </c>
      <c r="M27" s="286"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90">
        <v>0</v>
      </c>
      <c r="U27" s="280">
        <v>0</v>
      </c>
      <c r="V27" s="291" t="s">
        <v>106</v>
      </c>
      <c r="W27" s="280">
        <v>2493</v>
      </c>
      <c r="X27" s="280">
        <v>9798487.1999999993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57">
        <v>302885.34000000003</v>
      </c>
      <c r="AK27" s="57">
        <v>151442.67000000001</v>
      </c>
      <c r="AL27" s="57">
        <v>0</v>
      </c>
      <c r="AN27" s="46">
        <f>I27/'Приложение 1'!I25</f>
        <v>0</v>
      </c>
      <c r="AO27" s="46" t="e">
        <f t="shared" si="16"/>
        <v>#DIV/0!</v>
      </c>
      <c r="AP27" s="46" t="e">
        <f t="shared" si="17"/>
        <v>#DIV/0!</v>
      </c>
      <c r="AQ27" s="46" t="e">
        <f t="shared" si="18"/>
        <v>#DIV/0!</v>
      </c>
      <c r="AR27" s="46" t="e">
        <f t="shared" si="19"/>
        <v>#DIV/0!</v>
      </c>
      <c r="AS27" s="46" t="e">
        <f t="shared" si="20"/>
        <v>#DIV/0!</v>
      </c>
      <c r="AT27" s="46" t="e">
        <f t="shared" si="21"/>
        <v>#DIV/0!</v>
      </c>
      <c r="AU27" s="46">
        <f t="shared" si="22"/>
        <v>3930.3999999999996</v>
      </c>
      <c r="AV27" s="46" t="e">
        <f t="shared" si="23"/>
        <v>#DIV/0!</v>
      </c>
      <c r="AW27" s="46" t="e">
        <f t="shared" si="24"/>
        <v>#DIV/0!</v>
      </c>
      <c r="AX27" s="46" t="e">
        <f t="shared" si="25"/>
        <v>#DIV/0!</v>
      </c>
      <c r="AY27" s="52">
        <f t="shared" si="26"/>
        <v>0</v>
      </c>
      <c r="AZ27" s="46">
        <v>823.21</v>
      </c>
      <c r="BA27" s="46">
        <v>2105.13</v>
      </c>
      <c r="BB27" s="46">
        <v>2608.0100000000002</v>
      </c>
      <c r="BC27" s="46">
        <v>902.03</v>
      </c>
      <c r="BD27" s="46">
        <v>1781.42</v>
      </c>
      <c r="BE27" s="46">
        <v>1188.47</v>
      </c>
      <c r="BF27" s="46">
        <v>2445034.0299999998</v>
      </c>
      <c r="BG27" s="46">
        <f t="shared" si="27"/>
        <v>4866.91</v>
      </c>
      <c r="BH27" s="46">
        <v>1206.3800000000001</v>
      </c>
      <c r="BI27" s="46">
        <v>3444.44</v>
      </c>
      <c r="BJ27" s="46">
        <v>7006.73</v>
      </c>
      <c r="BK27" s="46">
        <f t="shared" si="14"/>
        <v>1689105.94</v>
      </c>
      <c r="BL27" s="46" t="str">
        <f t="shared" si="28"/>
        <v xml:space="preserve"> </v>
      </c>
      <c r="BM27" s="46" t="e">
        <f t="shared" si="29"/>
        <v>#DIV/0!</v>
      </c>
      <c r="BN27" s="46" t="e">
        <f t="shared" si="30"/>
        <v>#DIV/0!</v>
      </c>
      <c r="BO27" s="46" t="e">
        <f t="shared" si="31"/>
        <v>#DIV/0!</v>
      </c>
      <c r="BP27" s="46" t="e">
        <f t="shared" si="32"/>
        <v>#DIV/0!</v>
      </c>
      <c r="BQ27" s="46" t="e">
        <f t="shared" si="33"/>
        <v>#DIV/0!</v>
      </c>
      <c r="BR27" s="46" t="e">
        <f t="shared" si="34"/>
        <v>#DIV/0!</v>
      </c>
      <c r="BS27" s="46" t="str">
        <f t="shared" si="35"/>
        <v xml:space="preserve"> </v>
      </c>
      <c r="BT27" s="46" t="e">
        <f t="shared" si="36"/>
        <v>#DIV/0!</v>
      </c>
      <c r="BU27" s="46" t="e">
        <f t="shared" si="37"/>
        <v>#DIV/0!</v>
      </c>
      <c r="BV27" s="46" t="e">
        <f t="shared" si="38"/>
        <v>#DIV/0!</v>
      </c>
      <c r="BW27" s="46" t="str">
        <f t="shared" si="39"/>
        <v xml:space="preserve"> </v>
      </c>
      <c r="BY27" s="52"/>
      <c r="BZ27" s="293"/>
      <c r="CA27" s="46">
        <f t="shared" si="40"/>
        <v>4112.6414801444043</v>
      </c>
      <c r="CB27" s="46">
        <f t="shared" si="41"/>
        <v>5085.92</v>
      </c>
      <c r="CC27" s="46">
        <f t="shared" si="42"/>
        <v>-973.27851985559573</v>
      </c>
    </row>
    <row r="28" spans="1:81" s="45" customFormat="1" ht="12" customHeight="1">
      <c r="A28" s="284">
        <v>12</v>
      </c>
      <c r="B28" s="285" t="s">
        <v>193</v>
      </c>
      <c r="C28" s="286"/>
      <c r="D28" s="43"/>
      <c r="E28" s="288"/>
      <c r="F28" s="294"/>
      <c r="G28" s="286">
        <f t="shared" si="45"/>
        <v>4478989.7699999996</v>
      </c>
      <c r="H28" s="280">
        <f t="shared" si="46"/>
        <v>0</v>
      </c>
      <c r="I28" s="286">
        <v>0</v>
      </c>
      <c r="J28" s="286">
        <v>0</v>
      </c>
      <c r="K28" s="286">
        <v>0</v>
      </c>
      <c r="L28" s="286">
        <v>0</v>
      </c>
      <c r="M28" s="286"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90">
        <v>0</v>
      </c>
      <c r="U28" s="280">
        <v>0</v>
      </c>
      <c r="V28" s="291" t="s">
        <v>106</v>
      </c>
      <c r="W28" s="280">
        <v>883.9</v>
      </c>
      <c r="X28" s="280">
        <v>4242739.2000000002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57">
        <v>157500.38</v>
      </c>
      <c r="AK28" s="57">
        <v>78750.19</v>
      </c>
      <c r="AL28" s="57">
        <v>0</v>
      </c>
      <c r="AN28" s="46">
        <f>I28/'Приложение 1'!I26</f>
        <v>0</v>
      </c>
      <c r="AO28" s="46" t="e">
        <f t="shared" si="16"/>
        <v>#DIV/0!</v>
      </c>
      <c r="AP28" s="46" t="e">
        <f t="shared" si="17"/>
        <v>#DIV/0!</v>
      </c>
      <c r="AQ28" s="46" t="e">
        <f t="shared" si="18"/>
        <v>#DIV/0!</v>
      </c>
      <c r="AR28" s="46" t="e">
        <f t="shared" si="19"/>
        <v>#DIV/0!</v>
      </c>
      <c r="AS28" s="46" t="e">
        <f t="shared" si="20"/>
        <v>#DIV/0!</v>
      </c>
      <c r="AT28" s="46" t="e">
        <f t="shared" si="21"/>
        <v>#DIV/0!</v>
      </c>
      <c r="AU28" s="46">
        <f t="shared" si="22"/>
        <v>4800.0217219142442</v>
      </c>
      <c r="AV28" s="46" t="e">
        <f t="shared" si="23"/>
        <v>#DIV/0!</v>
      </c>
      <c r="AW28" s="46" t="e">
        <f t="shared" si="24"/>
        <v>#DIV/0!</v>
      </c>
      <c r="AX28" s="46" t="e">
        <f t="shared" si="25"/>
        <v>#DIV/0!</v>
      </c>
      <c r="AY28" s="52">
        <f t="shared" si="26"/>
        <v>0</v>
      </c>
      <c r="AZ28" s="46">
        <v>823.21</v>
      </c>
      <c r="BA28" s="46">
        <v>2105.13</v>
      </c>
      <c r="BB28" s="46">
        <v>2608.0100000000002</v>
      </c>
      <c r="BC28" s="46">
        <v>902.03</v>
      </c>
      <c r="BD28" s="46">
        <v>1781.42</v>
      </c>
      <c r="BE28" s="46">
        <v>1188.47</v>
      </c>
      <c r="BF28" s="46">
        <v>2445034.0299999998</v>
      </c>
      <c r="BG28" s="46">
        <f t="shared" si="27"/>
        <v>4866.91</v>
      </c>
      <c r="BH28" s="46">
        <v>1206.3800000000001</v>
      </c>
      <c r="BI28" s="46">
        <v>3444.44</v>
      </c>
      <c r="BJ28" s="46">
        <v>7006.73</v>
      </c>
      <c r="BK28" s="46">
        <f t="shared" si="14"/>
        <v>1689105.94</v>
      </c>
      <c r="BL28" s="46" t="str">
        <f t="shared" si="28"/>
        <v xml:space="preserve"> </v>
      </c>
      <c r="BM28" s="46" t="e">
        <f t="shared" si="29"/>
        <v>#DIV/0!</v>
      </c>
      <c r="BN28" s="46" t="e">
        <f t="shared" si="30"/>
        <v>#DIV/0!</v>
      </c>
      <c r="BO28" s="46" t="e">
        <f t="shared" si="31"/>
        <v>#DIV/0!</v>
      </c>
      <c r="BP28" s="46" t="e">
        <f t="shared" si="32"/>
        <v>#DIV/0!</v>
      </c>
      <c r="BQ28" s="46" t="e">
        <f t="shared" si="33"/>
        <v>#DIV/0!</v>
      </c>
      <c r="BR28" s="46" t="e">
        <f t="shared" si="34"/>
        <v>#DIV/0!</v>
      </c>
      <c r="BS28" s="46" t="str">
        <f t="shared" si="35"/>
        <v xml:space="preserve"> </v>
      </c>
      <c r="BT28" s="46" t="e">
        <f t="shared" si="36"/>
        <v>#DIV/0!</v>
      </c>
      <c r="BU28" s="46" t="e">
        <f t="shared" si="37"/>
        <v>#DIV/0!</v>
      </c>
      <c r="BV28" s="46" t="e">
        <f t="shared" si="38"/>
        <v>#DIV/0!</v>
      </c>
      <c r="BW28" s="46" t="str">
        <f t="shared" si="39"/>
        <v xml:space="preserve"> </v>
      </c>
      <c r="BY28" s="52"/>
      <c r="BZ28" s="293"/>
      <c r="CA28" s="46">
        <f t="shared" si="40"/>
        <v>5067.3037334540104</v>
      </c>
      <c r="CB28" s="46">
        <f t="shared" si="41"/>
        <v>5085.92</v>
      </c>
      <c r="CC28" s="46">
        <f t="shared" si="42"/>
        <v>-18.616266545989674</v>
      </c>
    </row>
    <row r="29" spans="1:81" s="45" customFormat="1" ht="12" customHeight="1">
      <c r="A29" s="284">
        <v>13</v>
      </c>
      <c r="B29" s="285" t="s">
        <v>194</v>
      </c>
      <c r="C29" s="286"/>
      <c r="D29" s="43"/>
      <c r="E29" s="288"/>
      <c r="F29" s="294"/>
      <c r="G29" s="286">
        <f t="shared" si="45"/>
        <v>2870397.67</v>
      </c>
      <c r="H29" s="280">
        <f t="shared" si="46"/>
        <v>0</v>
      </c>
      <c r="I29" s="286">
        <v>0</v>
      </c>
      <c r="J29" s="286">
        <v>0</v>
      </c>
      <c r="K29" s="286">
        <v>0</v>
      </c>
      <c r="L29" s="286">
        <v>0</v>
      </c>
      <c r="M29" s="286"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90">
        <v>0</v>
      </c>
      <c r="U29" s="280">
        <v>0</v>
      </c>
      <c r="V29" s="291" t="s">
        <v>106</v>
      </c>
      <c r="W29" s="280">
        <v>568.29999999999995</v>
      </c>
      <c r="X29" s="280">
        <v>2762812.8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57">
        <v>71723.25</v>
      </c>
      <c r="AK29" s="57">
        <v>35861.620000000003</v>
      </c>
      <c r="AL29" s="57">
        <v>0</v>
      </c>
      <c r="AN29" s="46">
        <f>I29/'Приложение 1'!I27</f>
        <v>0</v>
      </c>
      <c r="AO29" s="46" t="e">
        <f t="shared" si="16"/>
        <v>#DIV/0!</v>
      </c>
      <c r="AP29" s="46" t="e">
        <f t="shared" si="17"/>
        <v>#DIV/0!</v>
      </c>
      <c r="AQ29" s="46" t="e">
        <f t="shared" si="18"/>
        <v>#DIV/0!</v>
      </c>
      <c r="AR29" s="46" t="e">
        <f t="shared" si="19"/>
        <v>#DIV/0!</v>
      </c>
      <c r="AS29" s="46" t="e">
        <f t="shared" si="20"/>
        <v>#DIV/0!</v>
      </c>
      <c r="AT29" s="46" t="e">
        <f t="shared" si="21"/>
        <v>#DIV/0!</v>
      </c>
      <c r="AU29" s="46">
        <f t="shared" si="22"/>
        <v>4861.5393278198135</v>
      </c>
      <c r="AV29" s="46" t="e">
        <f t="shared" si="23"/>
        <v>#DIV/0!</v>
      </c>
      <c r="AW29" s="46" t="e">
        <f t="shared" si="24"/>
        <v>#DIV/0!</v>
      </c>
      <c r="AX29" s="46" t="e">
        <f t="shared" si="25"/>
        <v>#DIV/0!</v>
      </c>
      <c r="AY29" s="52">
        <f t="shared" si="26"/>
        <v>0</v>
      </c>
      <c r="AZ29" s="46">
        <v>823.21</v>
      </c>
      <c r="BA29" s="46">
        <v>2105.13</v>
      </c>
      <c r="BB29" s="46">
        <v>2608.0100000000002</v>
      </c>
      <c r="BC29" s="46">
        <v>902.03</v>
      </c>
      <c r="BD29" s="46">
        <v>1781.42</v>
      </c>
      <c r="BE29" s="46">
        <v>1188.47</v>
      </c>
      <c r="BF29" s="46">
        <v>2445034.0299999998</v>
      </c>
      <c r="BG29" s="46">
        <f t="shared" si="27"/>
        <v>4866.91</v>
      </c>
      <c r="BH29" s="46">
        <v>1206.3800000000001</v>
      </c>
      <c r="BI29" s="46">
        <v>3444.44</v>
      </c>
      <c r="BJ29" s="46">
        <v>7006.73</v>
      </c>
      <c r="BK29" s="46">
        <f t="shared" si="14"/>
        <v>1689105.94</v>
      </c>
      <c r="BL29" s="46" t="str">
        <f t="shared" si="28"/>
        <v xml:space="preserve"> </v>
      </c>
      <c r="BM29" s="46" t="e">
        <f t="shared" si="29"/>
        <v>#DIV/0!</v>
      </c>
      <c r="BN29" s="46" t="e">
        <f t="shared" si="30"/>
        <v>#DIV/0!</v>
      </c>
      <c r="BO29" s="46" t="e">
        <f t="shared" si="31"/>
        <v>#DIV/0!</v>
      </c>
      <c r="BP29" s="46" t="e">
        <f t="shared" si="32"/>
        <v>#DIV/0!</v>
      </c>
      <c r="BQ29" s="46" t="e">
        <f t="shared" si="33"/>
        <v>#DIV/0!</v>
      </c>
      <c r="BR29" s="46" t="e">
        <f t="shared" si="34"/>
        <v>#DIV/0!</v>
      </c>
      <c r="BS29" s="46" t="str">
        <f t="shared" si="35"/>
        <v xml:space="preserve"> </v>
      </c>
      <c r="BT29" s="46" t="e">
        <f t="shared" si="36"/>
        <v>#DIV/0!</v>
      </c>
      <c r="BU29" s="46" t="e">
        <f t="shared" si="37"/>
        <v>#DIV/0!</v>
      </c>
      <c r="BV29" s="46" t="e">
        <f t="shared" si="38"/>
        <v>#DIV/0!</v>
      </c>
      <c r="BW29" s="46" t="str">
        <f t="shared" si="39"/>
        <v xml:space="preserve"> </v>
      </c>
      <c r="BY29" s="52"/>
      <c r="BZ29" s="293"/>
      <c r="CA29" s="46">
        <f t="shared" si="40"/>
        <v>5050.849322540912</v>
      </c>
      <c r="CB29" s="46">
        <f t="shared" si="41"/>
        <v>5085.92</v>
      </c>
      <c r="CC29" s="46">
        <f t="shared" si="42"/>
        <v>-35.070677459088074</v>
      </c>
    </row>
    <row r="30" spans="1:81" s="45" customFormat="1" ht="12" customHeight="1">
      <c r="A30" s="284">
        <v>14</v>
      </c>
      <c r="B30" s="285" t="s">
        <v>195</v>
      </c>
      <c r="C30" s="286"/>
      <c r="D30" s="43"/>
      <c r="E30" s="288"/>
      <c r="F30" s="294"/>
      <c r="G30" s="286">
        <f t="shared" si="45"/>
        <v>22085740.5</v>
      </c>
      <c r="H30" s="280">
        <f t="shared" si="46"/>
        <v>0</v>
      </c>
      <c r="I30" s="286">
        <v>0</v>
      </c>
      <c r="J30" s="286">
        <v>0</v>
      </c>
      <c r="K30" s="286">
        <v>0</v>
      </c>
      <c r="L30" s="286">
        <v>0</v>
      </c>
      <c r="M30" s="286"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90">
        <v>9</v>
      </c>
      <c r="U30" s="280">
        <v>21161154</v>
      </c>
      <c r="V30" s="291"/>
      <c r="W30" s="280">
        <v>0</v>
      </c>
      <c r="X30" s="280">
        <f t="shared" ref="X30:X58" si="47">ROUND(IF(V30="СК",3856.74,3886.86)*W30,2)</f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57">
        <v>616391</v>
      </c>
      <c r="AK30" s="57">
        <v>308195.5</v>
      </c>
      <c r="AL30" s="57">
        <v>0</v>
      </c>
      <c r="AN30" s="46">
        <f>I30/'Приложение 1'!I28</f>
        <v>0</v>
      </c>
      <c r="AO30" s="46" t="e">
        <f t="shared" si="16"/>
        <v>#DIV/0!</v>
      </c>
      <c r="AP30" s="46" t="e">
        <f t="shared" si="17"/>
        <v>#DIV/0!</v>
      </c>
      <c r="AQ30" s="46" t="e">
        <f t="shared" si="18"/>
        <v>#DIV/0!</v>
      </c>
      <c r="AR30" s="46" t="e">
        <f t="shared" si="19"/>
        <v>#DIV/0!</v>
      </c>
      <c r="AS30" s="46" t="e">
        <f t="shared" si="20"/>
        <v>#DIV/0!</v>
      </c>
      <c r="AT30" s="46">
        <f t="shared" si="21"/>
        <v>2351239.3333333335</v>
      </c>
      <c r="AU30" s="46" t="e">
        <f t="shared" si="22"/>
        <v>#DIV/0!</v>
      </c>
      <c r="AV30" s="46" t="e">
        <f t="shared" si="23"/>
        <v>#DIV/0!</v>
      </c>
      <c r="AW30" s="46" t="e">
        <f t="shared" si="24"/>
        <v>#DIV/0!</v>
      </c>
      <c r="AX30" s="46" t="e">
        <f t="shared" si="25"/>
        <v>#DIV/0!</v>
      </c>
      <c r="AY30" s="52">
        <f t="shared" si="26"/>
        <v>0</v>
      </c>
      <c r="AZ30" s="46">
        <v>823.21</v>
      </c>
      <c r="BA30" s="46">
        <v>2105.13</v>
      </c>
      <c r="BB30" s="46">
        <v>2608.0100000000002</v>
      </c>
      <c r="BC30" s="46">
        <v>902.03</v>
      </c>
      <c r="BD30" s="46">
        <v>1781.42</v>
      </c>
      <c r="BE30" s="46">
        <v>1188.47</v>
      </c>
      <c r="BF30" s="46">
        <v>2445034.0299999998</v>
      </c>
      <c r="BG30" s="46">
        <f t="shared" si="27"/>
        <v>4866.91</v>
      </c>
      <c r="BH30" s="46">
        <v>1206.3800000000001</v>
      </c>
      <c r="BI30" s="46">
        <v>3444.44</v>
      </c>
      <c r="BJ30" s="46">
        <v>7006.73</v>
      </c>
      <c r="BK30" s="46">
        <f t="shared" si="14"/>
        <v>1689105.94</v>
      </c>
      <c r="BL30" s="46" t="str">
        <f t="shared" si="28"/>
        <v xml:space="preserve"> </v>
      </c>
      <c r="BM30" s="46" t="e">
        <f t="shared" si="29"/>
        <v>#DIV/0!</v>
      </c>
      <c r="BN30" s="46" t="e">
        <f t="shared" si="30"/>
        <v>#DIV/0!</v>
      </c>
      <c r="BO30" s="46" t="e">
        <f t="shared" si="31"/>
        <v>#DIV/0!</v>
      </c>
      <c r="BP30" s="46" t="e">
        <f t="shared" si="32"/>
        <v>#DIV/0!</v>
      </c>
      <c r="BQ30" s="46" t="e">
        <f t="shared" si="33"/>
        <v>#DIV/0!</v>
      </c>
      <c r="BR30" s="46" t="str">
        <f t="shared" si="34"/>
        <v xml:space="preserve"> </v>
      </c>
      <c r="BS30" s="46" t="e">
        <f t="shared" si="35"/>
        <v>#DIV/0!</v>
      </c>
      <c r="BT30" s="46" t="e">
        <f t="shared" si="36"/>
        <v>#DIV/0!</v>
      </c>
      <c r="BU30" s="46" t="e">
        <f t="shared" si="37"/>
        <v>#DIV/0!</v>
      </c>
      <c r="BV30" s="46" t="e">
        <f t="shared" si="38"/>
        <v>#DIV/0!</v>
      </c>
      <c r="BW30" s="46" t="str">
        <f t="shared" si="39"/>
        <v xml:space="preserve"> </v>
      </c>
      <c r="BY30" s="52"/>
      <c r="BZ30" s="293"/>
      <c r="CA30" s="46" t="e">
        <f t="shared" si="40"/>
        <v>#DIV/0!</v>
      </c>
      <c r="CB30" s="46">
        <f t="shared" si="41"/>
        <v>5085.92</v>
      </c>
      <c r="CC30" s="46" t="e">
        <f t="shared" si="42"/>
        <v>#DIV/0!</v>
      </c>
    </row>
    <row r="31" spans="1:81" s="45" customFormat="1" ht="12" customHeight="1">
      <c r="A31" s="284">
        <v>15</v>
      </c>
      <c r="B31" s="285" t="s">
        <v>196</v>
      </c>
      <c r="C31" s="286"/>
      <c r="D31" s="43"/>
      <c r="E31" s="288"/>
      <c r="F31" s="294"/>
      <c r="G31" s="286">
        <f t="shared" si="45"/>
        <v>5559484.79</v>
      </c>
      <c r="H31" s="280">
        <f t="shared" si="46"/>
        <v>0</v>
      </c>
      <c r="I31" s="286">
        <v>0</v>
      </c>
      <c r="J31" s="286">
        <v>0</v>
      </c>
      <c r="K31" s="286">
        <v>0</v>
      </c>
      <c r="L31" s="286">
        <v>0</v>
      </c>
      <c r="M31" s="286"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90">
        <v>0</v>
      </c>
      <c r="U31" s="280">
        <v>0</v>
      </c>
      <c r="V31" s="291" t="s">
        <v>106</v>
      </c>
      <c r="W31" s="280">
        <v>1100.8399999999999</v>
      </c>
      <c r="X31" s="280">
        <v>5353401.5999999996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57">
        <v>137388.79</v>
      </c>
      <c r="AK31" s="57">
        <v>68694.399999999994</v>
      </c>
      <c r="AL31" s="57">
        <v>0</v>
      </c>
      <c r="AN31" s="46">
        <f>I31/'Приложение 1'!I29</f>
        <v>0</v>
      </c>
      <c r="AO31" s="46" t="e">
        <f t="shared" si="16"/>
        <v>#DIV/0!</v>
      </c>
      <c r="AP31" s="46" t="e">
        <f t="shared" si="17"/>
        <v>#DIV/0!</v>
      </c>
      <c r="AQ31" s="46" t="e">
        <f t="shared" si="18"/>
        <v>#DIV/0!</v>
      </c>
      <c r="AR31" s="46" t="e">
        <f t="shared" si="19"/>
        <v>#DIV/0!</v>
      </c>
      <c r="AS31" s="46" t="e">
        <f t="shared" si="20"/>
        <v>#DIV/0!</v>
      </c>
      <c r="AT31" s="46" t="e">
        <f t="shared" si="21"/>
        <v>#DIV/0!</v>
      </c>
      <c r="AU31" s="46">
        <f t="shared" si="22"/>
        <v>4863.0151520656955</v>
      </c>
      <c r="AV31" s="46" t="e">
        <f t="shared" si="23"/>
        <v>#DIV/0!</v>
      </c>
      <c r="AW31" s="46" t="e">
        <f t="shared" si="24"/>
        <v>#DIV/0!</v>
      </c>
      <c r="AX31" s="46" t="e">
        <f t="shared" si="25"/>
        <v>#DIV/0!</v>
      </c>
      <c r="AY31" s="52">
        <f t="shared" si="26"/>
        <v>0</v>
      </c>
      <c r="AZ31" s="46">
        <v>823.21</v>
      </c>
      <c r="BA31" s="46">
        <v>2105.13</v>
      </c>
      <c r="BB31" s="46">
        <v>2608.0100000000002</v>
      </c>
      <c r="BC31" s="46">
        <v>902.03</v>
      </c>
      <c r="BD31" s="46">
        <v>1781.42</v>
      </c>
      <c r="BE31" s="46">
        <v>1188.47</v>
      </c>
      <c r="BF31" s="46">
        <v>2445034.0299999998</v>
      </c>
      <c r="BG31" s="46">
        <f t="shared" si="27"/>
        <v>4866.91</v>
      </c>
      <c r="BH31" s="46">
        <v>1206.3800000000001</v>
      </c>
      <c r="BI31" s="46">
        <v>3444.44</v>
      </c>
      <c r="BJ31" s="46">
        <v>7006.73</v>
      </c>
      <c r="BK31" s="46">
        <f t="shared" si="14"/>
        <v>1689105.94</v>
      </c>
      <c r="BL31" s="46" t="str">
        <f t="shared" si="28"/>
        <v xml:space="preserve"> </v>
      </c>
      <c r="BM31" s="46" t="e">
        <f t="shared" si="29"/>
        <v>#DIV/0!</v>
      </c>
      <c r="BN31" s="46" t="e">
        <f t="shared" si="30"/>
        <v>#DIV/0!</v>
      </c>
      <c r="BO31" s="46" t="e">
        <f t="shared" si="31"/>
        <v>#DIV/0!</v>
      </c>
      <c r="BP31" s="46" t="e">
        <f t="shared" si="32"/>
        <v>#DIV/0!</v>
      </c>
      <c r="BQ31" s="46" t="e">
        <f t="shared" si="33"/>
        <v>#DIV/0!</v>
      </c>
      <c r="BR31" s="46" t="e">
        <f t="shared" si="34"/>
        <v>#DIV/0!</v>
      </c>
      <c r="BS31" s="46" t="str">
        <f t="shared" si="35"/>
        <v xml:space="preserve"> </v>
      </c>
      <c r="BT31" s="46" t="e">
        <f t="shared" si="36"/>
        <v>#DIV/0!</v>
      </c>
      <c r="BU31" s="46" t="e">
        <f t="shared" si="37"/>
        <v>#DIV/0!</v>
      </c>
      <c r="BV31" s="46" t="e">
        <f t="shared" si="38"/>
        <v>#DIV/0!</v>
      </c>
      <c r="BW31" s="46" t="str">
        <f t="shared" si="39"/>
        <v xml:space="preserve"> </v>
      </c>
      <c r="BY31" s="52"/>
      <c r="BZ31" s="293"/>
      <c r="CA31" s="46">
        <f t="shared" si="40"/>
        <v>5050.2205497620007</v>
      </c>
      <c r="CB31" s="46">
        <f t="shared" si="41"/>
        <v>5085.92</v>
      </c>
      <c r="CC31" s="46">
        <f t="shared" si="42"/>
        <v>-35.699450237999372</v>
      </c>
    </row>
    <row r="32" spans="1:81" s="45" customFormat="1" ht="12" customHeight="1">
      <c r="A32" s="284">
        <v>16</v>
      </c>
      <c r="B32" s="285" t="s">
        <v>197</v>
      </c>
      <c r="C32" s="286"/>
      <c r="D32" s="43"/>
      <c r="E32" s="288"/>
      <c r="F32" s="294"/>
      <c r="G32" s="286">
        <f t="shared" si="45"/>
        <v>2450847.98</v>
      </c>
      <c r="H32" s="280">
        <f t="shared" si="46"/>
        <v>0</v>
      </c>
      <c r="I32" s="286">
        <v>0</v>
      </c>
      <c r="J32" s="286">
        <v>0</v>
      </c>
      <c r="K32" s="286">
        <v>0</v>
      </c>
      <c r="L32" s="286">
        <v>0</v>
      </c>
      <c r="M32" s="286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90">
        <v>0</v>
      </c>
      <c r="U32" s="280">
        <v>0</v>
      </c>
      <c r="V32" s="291" t="s">
        <v>106</v>
      </c>
      <c r="W32" s="280">
        <v>539.25</v>
      </c>
      <c r="X32" s="280">
        <v>2346716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57">
        <v>69421.320000000007</v>
      </c>
      <c r="AK32" s="57">
        <v>34710.660000000003</v>
      </c>
      <c r="AL32" s="57">
        <v>0</v>
      </c>
      <c r="AN32" s="46">
        <f>I32/'Приложение 1'!I30</f>
        <v>0</v>
      </c>
      <c r="AO32" s="46" t="e">
        <f t="shared" si="16"/>
        <v>#DIV/0!</v>
      </c>
      <c r="AP32" s="46" t="e">
        <f t="shared" si="17"/>
        <v>#DIV/0!</v>
      </c>
      <c r="AQ32" s="46" t="e">
        <f t="shared" si="18"/>
        <v>#DIV/0!</v>
      </c>
      <c r="AR32" s="46" t="e">
        <f t="shared" si="19"/>
        <v>#DIV/0!</v>
      </c>
      <c r="AS32" s="46" t="e">
        <f t="shared" si="20"/>
        <v>#DIV/0!</v>
      </c>
      <c r="AT32" s="46" t="e">
        <f t="shared" si="21"/>
        <v>#DIV/0!</v>
      </c>
      <c r="AU32" s="46">
        <f t="shared" si="22"/>
        <v>4351.8145572554477</v>
      </c>
      <c r="AV32" s="46" t="e">
        <f t="shared" si="23"/>
        <v>#DIV/0!</v>
      </c>
      <c r="AW32" s="46" t="e">
        <f t="shared" si="24"/>
        <v>#DIV/0!</v>
      </c>
      <c r="AX32" s="46" t="e">
        <f t="shared" si="25"/>
        <v>#DIV/0!</v>
      </c>
      <c r="AY32" s="52">
        <f t="shared" si="26"/>
        <v>0</v>
      </c>
      <c r="AZ32" s="46">
        <v>823.21</v>
      </c>
      <c r="BA32" s="46">
        <v>2105.13</v>
      </c>
      <c r="BB32" s="46">
        <v>2608.0100000000002</v>
      </c>
      <c r="BC32" s="46">
        <v>902.03</v>
      </c>
      <c r="BD32" s="46">
        <v>1781.42</v>
      </c>
      <c r="BE32" s="46">
        <v>1188.47</v>
      </c>
      <c r="BF32" s="46">
        <v>2445034.0299999998</v>
      </c>
      <c r="BG32" s="46">
        <f t="shared" si="27"/>
        <v>4866.91</v>
      </c>
      <c r="BH32" s="46">
        <v>1206.3800000000001</v>
      </c>
      <c r="BI32" s="46">
        <v>3444.44</v>
      </c>
      <c r="BJ32" s="46">
        <v>7006.73</v>
      </c>
      <c r="BK32" s="46">
        <f t="shared" si="14"/>
        <v>1689105.94</v>
      </c>
      <c r="BL32" s="46" t="str">
        <f t="shared" si="28"/>
        <v xml:space="preserve"> </v>
      </c>
      <c r="BM32" s="46" t="e">
        <f t="shared" si="29"/>
        <v>#DIV/0!</v>
      </c>
      <c r="BN32" s="46" t="e">
        <f t="shared" si="30"/>
        <v>#DIV/0!</v>
      </c>
      <c r="BO32" s="46" t="e">
        <f t="shared" si="31"/>
        <v>#DIV/0!</v>
      </c>
      <c r="BP32" s="46" t="e">
        <f t="shared" si="32"/>
        <v>#DIV/0!</v>
      </c>
      <c r="BQ32" s="46" t="e">
        <f t="shared" si="33"/>
        <v>#DIV/0!</v>
      </c>
      <c r="BR32" s="46" t="e">
        <f t="shared" si="34"/>
        <v>#DIV/0!</v>
      </c>
      <c r="BS32" s="46" t="str">
        <f t="shared" si="35"/>
        <v xml:space="preserve"> </v>
      </c>
      <c r="BT32" s="46" t="e">
        <f t="shared" si="36"/>
        <v>#DIV/0!</v>
      </c>
      <c r="BU32" s="46" t="e">
        <f t="shared" si="37"/>
        <v>#DIV/0!</v>
      </c>
      <c r="BV32" s="46" t="e">
        <f t="shared" si="38"/>
        <v>#DIV/0!</v>
      </c>
      <c r="BW32" s="46" t="str">
        <f t="shared" si="39"/>
        <v xml:space="preserve"> </v>
      </c>
      <c r="BY32" s="52"/>
      <c r="BZ32" s="293"/>
      <c r="CA32" s="46">
        <f t="shared" si="40"/>
        <v>4544.9197589244322</v>
      </c>
      <c r="CB32" s="46">
        <f t="shared" si="41"/>
        <v>5085.92</v>
      </c>
      <c r="CC32" s="46">
        <f t="shared" si="42"/>
        <v>-541.00024107556783</v>
      </c>
    </row>
    <row r="33" spans="1:82" s="45" customFormat="1" ht="12" customHeight="1">
      <c r="A33" s="284">
        <v>17</v>
      </c>
      <c r="B33" s="170" t="s">
        <v>304</v>
      </c>
      <c r="C33" s="286"/>
      <c r="D33" s="43"/>
      <c r="E33" s="288"/>
      <c r="F33" s="294"/>
      <c r="G33" s="286">
        <f t="shared" si="45"/>
        <v>10184879.970000001</v>
      </c>
      <c r="H33" s="280">
        <f t="shared" si="46"/>
        <v>0</v>
      </c>
      <c r="I33" s="286">
        <v>0</v>
      </c>
      <c r="J33" s="286">
        <v>0</v>
      </c>
      <c r="K33" s="286">
        <v>0</v>
      </c>
      <c r="L33" s="286">
        <v>0</v>
      </c>
      <c r="M33" s="286"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90">
        <v>0</v>
      </c>
      <c r="U33" s="280">
        <v>0</v>
      </c>
      <c r="V33" s="291" t="s">
        <v>106</v>
      </c>
      <c r="W33" s="280">
        <v>2250</v>
      </c>
      <c r="X33" s="280">
        <v>9829777.1999999993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57">
        <v>236735.18</v>
      </c>
      <c r="AK33" s="57">
        <v>118367.59</v>
      </c>
      <c r="AL33" s="57">
        <v>0</v>
      </c>
      <c r="AN33" s="46">
        <f>I33/'Приложение 1'!I31</f>
        <v>0</v>
      </c>
      <c r="AO33" s="46" t="e">
        <f t="shared" si="16"/>
        <v>#DIV/0!</v>
      </c>
      <c r="AP33" s="46" t="e">
        <f t="shared" si="17"/>
        <v>#DIV/0!</v>
      </c>
      <c r="AQ33" s="46" t="e">
        <f t="shared" si="18"/>
        <v>#DIV/0!</v>
      </c>
      <c r="AR33" s="46" t="e">
        <f t="shared" si="19"/>
        <v>#DIV/0!</v>
      </c>
      <c r="AS33" s="46" t="e">
        <f t="shared" si="20"/>
        <v>#DIV/0!</v>
      </c>
      <c r="AT33" s="46" t="e">
        <f t="shared" si="21"/>
        <v>#DIV/0!</v>
      </c>
      <c r="AU33" s="46">
        <f t="shared" si="22"/>
        <v>4368.7898666666661</v>
      </c>
      <c r="AV33" s="46" t="e">
        <f t="shared" si="23"/>
        <v>#DIV/0!</v>
      </c>
      <c r="AW33" s="46" t="e">
        <f t="shared" si="24"/>
        <v>#DIV/0!</v>
      </c>
      <c r="AX33" s="46" t="e">
        <f t="shared" si="25"/>
        <v>#DIV/0!</v>
      </c>
      <c r="AY33" s="52">
        <f t="shared" si="26"/>
        <v>0</v>
      </c>
      <c r="AZ33" s="46">
        <v>823.21</v>
      </c>
      <c r="BA33" s="46">
        <v>2105.13</v>
      </c>
      <c r="BB33" s="46">
        <v>2608.0100000000002</v>
      </c>
      <c r="BC33" s="46">
        <v>902.03</v>
      </c>
      <c r="BD33" s="46">
        <v>1781.42</v>
      </c>
      <c r="BE33" s="46">
        <v>1188.47</v>
      </c>
      <c r="BF33" s="46">
        <v>2445034.0299999998</v>
      </c>
      <c r="BG33" s="46">
        <f t="shared" si="27"/>
        <v>4866.91</v>
      </c>
      <c r="BH33" s="46">
        <v>1206.3800000000001</v>
      </c>
      <c r="BI33" s="46">
        <v>3444.44</v>
      </c>
      <c r="BJ33" s="46">
        <v>7006.73</v>
      </c>
      <c r="BK33" s="46">
        <f t="shared" si="14"/>
        <v>1689105.94</v>
      </c>
      <c r="BL33" s="46" t="str">
        <f t="shared" si="28"/>
        <v xml:space="preserve"> </v>
      </c>
      <c r="BM33" s="46" t="e">
        <f t="shared" si="29"/>
        <v>#DIV/0!</v>
      </c>
      <c r="BN33" s="46" t="e">
        <f t="shared" si="30"/>
        <v>#DIV/0!</v>
      </c>
      <c r="BO33" s="46" t="e">
        <f t="shared" si="31"/>
        <v>#DIV/0!</v>
      </c>
      <c r="BP33" s="46" t="e">
        <f t="shared" si="32"/>
        <v>#DIV/0!</v>
      </c>
      <c r="BQ33" s="46" t="e">
        <f t="shared" si="33"/>
        <v>#DIV/0!</v>
      </c>
      <c r="BR33" s="46" t="e">
        <f t="shared" si="34"/>
        <v>#DIV/0!</v>
      </c>
      <c r="BS33" s="46" t="str">
        <f t="shared" si="35"/>
        <v xml:space="preserve"> </v>
      </c>
      <c r="BT33" s="46" t="e">
        <f t="shared" si="36"/>
        <v>#DIV/0!</v>
      </c>
      <c r="BU33" s="46" t="e">
        <f t="shared" si="37"/>
        <v>#DIV/0!</v>
      </c>
      <c r="BV33" s="46" t="e">
        <f t="shared" si="38"/>
        <v>#DIV/0!</v>
      </c>
      <c r="BW33" s="46" t="str">
        <f t="shared" si="39"/>
        <v xml:space="preserve"> </v>
      </c>
      <c r="BY33" s="52"/>
      <c r="BZ33" s="293"/>
      <c r="CA33" s="46">
        <f t="shared" si="40"/>
        <v>4526.6133200000004</v>
      </c>
      <c r="CB33" s="46">
        <f t="shared" si="41"/>
        <v>5085.92</v>
      </c>
      <c r="CC33" s="46">
        <f t="shared" si="42"/>
        <v>-559.30667999999969</v>
      </c>
    </row>
    <row r="34" spans="1:82" s="45" customFormat="1" ht="12" customHeight="1">
      <c r="A34" s="284">
        <v>18</v>
      </c>
      <c r="B34" s="170" t="s">
        <v>306</v>
      </c>
      <c r="C34" s="286"/>
      <c r="D34" s="43"/>
      <c r="E34" s="288"/>
      <c r="F34" s="294"/>
      <c r="G34" s="286">
        <f t="shared" si="45"/>
        <v>3619900.11</v>
      </c>
      <c r="H34" s="280">
        <f t="shared" si="46"/>
        <v>0</v>
      </c>
      <c r="I34" s="286">
        <v>0</v>
      </c>
      <c r="J34" s="286">
        <v>0</v>
      </c>
      <c r="K34" s="286">
        <v>0</v>
      </c>
      <c r="L34" s="286">
        <v>0</v>
      </c>
      <c r="M34" s="286"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90">
        <v>0</v>
      </c>
      <c r="U34" s="280">
        <v>0</v>
      </c>
      <c r="V34" s="291" t="s">
        <v>106</v>
      </c>
      <c r="W34" s="280">
        <v>720</v>
      </c>
      <c r="X34" s="280">
        <v>3481784.4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57">
        <v>92077.14</v>
      </c>
      <c r="AK34" s="57">
        <v>46038.57</v>
      </c>
      <c r="AL34" s="57">
        <v>0</v>
      </c>
      <c r="AN34" s="46">
        <f>I34/'Приложение 1'!I32</f>
        <v>0</v>
      </c>
      <c r="AO34" s="46" t="e">
        <f t="shared" si="16"/>
        <v>#DIV/0!</v>
      </c>
      <c r="AP34" s="46" t="e">
        <f t="shared" si="17"/>
        <v>#DIV/0!</v>
      </c>
      <c r="AQ34" s="46" t="e">
        <f t="shared" si="18"/>
        <v>#DIV/0!</v>
      </c>
      <c r="AR34" s="46" t="e">
        <f t="shared" si="19"/>
        <v>#DIV/0!</v>
      </c>
      <c r="AS34" s="46" t="e">
        <f t="shared" si="20"/>
        <v>#DIV/0!</v>
      </c>
      <c r="AT34" s="46" t="e">
        <f t="shared" si="21"/>
        <v>#DIV/0!</v>
      </c>
      <c r="AU34" s="46">
        <f t="shared" si="22"/>
        <v>4835.8116666666665</v>
      </c>
      <c r="AV34" s="46" t="e">
        <f t="shared" si="23"/>
        <v>#DIV/0!</v>
      </c>
      <c r="AW34" s="46" t="e">
        <f t="shared" si="24"/>
        <v>#DIV/0!</v>
      </c>
      <c r="AX34" s="46" t="e">
        <f t="shared" si="25"/>
        <v>#DIV/0!</v>
      </c>
      <c r="AY34" s="52">
        <f t="shared" si="26"/>
        <v>0</v>
      </c>
      <c r="AZ34" s="46">
        <v>823.21</v>
      </c>
      <c r="BA34" s="46">
        <v>2105.13</v>
      </c>
      <c r="BB34" s="46">
        <v>2608.0100000000002</v>
      </c>
      <c r="BC34" s="46">
        <v>902.03</v>
      </c>
      <c r="BD34" s="46">
        <v>1781.42</v>
      </c>
      <c r="BE34" s="46">
        <v>1188.47</v>
      </c>
      <c r="BF34" s="46">
        <v>2445034.0299999998</v>
      </c>
      <c r="BG34" s="46">
        <f t="shared" si="27"/>
        <v>4866.91</v>
      </c>
      <c r="BH34" s="46">
        <v>1206.3800000000001</v>
      </c>
      <c r="BI34" s="46">
        <v>3444.44</v>
      </c>
      <c r="BJ34" s="46">
        <v>7006.73</v>
      </c>
      <c r="BK34" s="46">
        <f t="shared" si="14"/>
        <v>1689105.94</v>
      </c>
      <c r="BL34" s="46" t="str">
        <f t="shared" si="28"/>
        <v xml:space="preserve"> </v>
      </c>
      <c r="BM34" s="46" t="e">
        <f t="shared" si="29"/>
        <v>#DIV/0!</v>
      </c>
      <c r="BN34" s="46" t="e">
        <f t="shared" si="30"/>
        <v>#DIV/0!</v>
      </c>
      <c r="BO34" s="46" t="e">
        <f t="shared" si="31"/>
        <v>#DIV/0!</v>
      </c>
      <c r="BP34" s="46" t="e">
        <f t="shared" si="32"/>
        <v>#DIV/0!</v>
      </c>
      <c r="BQ34" s="46" t="e">
        <f t="shared" si="33"/>
        <v>#DIV/0!</v>
      </c>
      <c r="BR34" s="46" t="e">
        <f t="shared" si="34"/>
        <v>#DIV/0!</v>
      </c>
      <c r="BS34" s="46" t="str">
        <f t="shared" si="35"/>
        <v xml:space="preserve"> </v>
      </c>
      <c r="BT34" s="46" t="e">
        <f t="shared" si="36"/>
        <v>#DIV/0!</v>
      </c>
      <c r="BU34" s="46" t="e">
        <f t="shared" si="37"/>
        <v>#DIV/0!</v>
      </c>
      <c r="BV34" s="46" t="e">
        <f t="shared" si="38"/>
        <v>#DIV/0!</v>
      </c>
      <c r="BW34" s="46" t="str">
        <f t="shared" si="39"/>
        <v xml:space="preserve"> </v>
      </c>
      <c r="BY34" s="52"/>
      <c r="BZ34" s="293"/>
      <c r="CA34" s="46">
        <f t="shared" si="40"/>
        <v>5027.6390416666663</v>
      </c>
      <c r="CB34" s="46">
        <f t="shared" si="41"/>
        <v>5085.92</v>
      </c>
      <c r="CC34" s="46">
        <f t="shared" si="42"/>
        <v>-58.280958333333729</v>
      </c>
    </row>
    <row r="35" spans="1:82" s="45" customFormat="1" ht="12" customHeight="1">
      <c r="A35" s="284">
        <v>19</v>
      </c>
      <c r="B35" s="170" t="s">
        <v>309</v>
      </c>
      <c r="C35" s="286"/>
      <c r="D35" s="43"/>
      <c r="E35" s="288"/>
      <c r="F35" s="294"/>
      <c r="G35" s="286">
        <f t="shared" si="45"/>
        <v>5716576.5499999998</v>
      </c>
      <c r="H35" s="280">
        <f t="shared" si="46"/>
        <v>0</v>
      </c>
      <c r="I35" s="286">
        <v>0</v>
      </c>
      <c r="J35" s="286">
        <v>0</v>
      </c>
      <c r="K35" s="286">
        <v>0</v>
      </c>
      <c r="L35" s="286">
        <v>0</v>
      </c>
      <c r="M35" s="286"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90">
        <v>0</v>
      </c>
      <c r="U35" s="280">
        <v>0</v>
      </c>
      <c r="V35" s="291" t="s">
        <v>105</v>
      </c>
      <c r="W35" s="280">
        <v>1385</v>
      </c>
      <c r="X35" s="280">
        <v>5465660.4000000004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57">
        <v>167277.43</v>
      </c>
      <c r="AK35" s="57">
        <v>83638.720000000001</v>
      </c>
      <c r="AL35" s="57">
        <v>0</v>
      </c>
      <c r="AN35" s="46">
        <f>I35/'Приложение 1'!I33</f>
        <v>0</v>
      </c>
      <c r="AO35" s="46" t="e">
        <f t="shared" si="16"/>
        <v>#DIV/0!</v>
      </c>
      <c r="AP35" s="46" t="e">
        <f t="shared" si="17"/>
        <v>#DIV/0!</v>
      </c>
      <c r="AQ35" s="46" t="e">
        <f t="shared" si="18"/>
        <v>#DIV/0!</v>
      </c>
      <c r="AR35" s="46" t="e">
        <f t="shared" si="19"/>
        <v>#DIV/0!</v>
      </c>
      <c r="AS35" s="46" t="e">
        <f t="shared" si="20"/>
        <v>#DIV/0!</v>
      </c>
      <c r="AT35" s="46" t="e">
        <f t="shared" si="21"/>
        <v>#DIV/0!</v>
      </c>
      <c r="AU35" s="46">
        <f t="shared" si="22"/>
        <v>3946.3251985559568</v>
      </c>
      <c r="AV35" s="46" t="e">
        <f t="shared" si="23"/>
        <v>#DIV/0!</v>
      </c>
      <c r="AW35" s="46" t="e">
        <f t="shared" si="24"/>
        <v>#DIV/0!</v>
      </c>
      <c r="AX35" s="46" t="e">
        <f t="shared" si="25"/>
        <v>#DIV/0!</v>
      </c>
      <c r="AY35" s="52">
        <f t="shared" si="26"/>
        <v>0</v>
      </c>
      <c r="AZ35" s="46">
        <v>823.21</v>
      </c>
      <c r="BA35" s="46">
        <v>2105.13</v>
      </c>
      <c r="BB35" s="46">
        <v>2608.0100000000002</v>
      </c>
      <c r="BC35" s="46">
        <v>902.03</v>
      </c>
      <c r="BD35" s="46">
        <v>1781.42</v>
      </c>
      <c r="BE35" s="46">
        <v>1188.47</v>
      </c>
      <c r="BF35" s="46">
        <v>2445034.0299999998</v>
      </c>
      <c r="BG35" s="46">
        <f t="shared" si="27"/>
        <v>5070.2</v>
      </c>
      <c r="BH35" s="46">
        <v>1206.3800000000001</v>
      </c>
      <c r="BI35" s="46">
        <v>3444.44</v>
      </c>
      <c r="BJ35" s="46">
        <v>7006.73</v>
      </c>
      <c r="BK35" s="46">
        <f t="shared" si="14"/>
        <v>1689105.94</v>
      </c>
      <c r="BL35" s="46" t="str">
        <f t="shared" si="28"/>
        <v xml:space="preserve"> </v>
      </c>
      <c r="BM35" s="46" t="e">
        <f t="shared" si="29"/>
        <v>#DIV/0!</v>
      </c>
      <c r="BN35" s="46" t="e">
        <f t="shared" si="30"/>
        <v>#DIV/0!</v>
      </c>
      <c r="BO35" s="46" t="e">
        <f t="shared" si="31"/>
        <v>#DIV/0!</v>
      </c>
      <c r="BP35" s="46" t="e">
        <f t="shared" si="32"/>
        <v>#DIV/0!</v>
      </c>
      <c r="BQ35" s="46" t="e">
        <f t="shared" si="33"/>
        <v>#DIV/0!</v>
      </c>
      <c r="BR35" s="46" t="e">
        <f t="shared" si="34"/>
        <v>#DIV/0!</v>
      </c>
      <c r="BS35" s="46" t="str">
        <f t="shared" si="35"/>
        <v xml:space="preserve"> </v>
      </c>
      <c r="BT35" s="46" t="e">
        <f t="shared" si="36"/>
        <v>#DIV/0!</v>
      </c>
      <c r="BU35" s="46" t="e">
        <f t="shared" si="37"/>
        <v>#DIV/0!</v>
      </c>
      <c r="BV35" s="46" t="e">
        <f t="shared" si="38"/>
        <v>#DIV/0!</v>
      </c>
      <c r="BW35" s="46" t="str">
        <f t="shared" si="39"/>
        <v xml:space="preserve"> </v>
      </c>
      <c r="BY35" s="52"/>
      <c r="BZ35" s="293"/>
      <c r="CA35" s="46">
        <f t="shared" si="40"/>
        <v>4127.4920938628156</v>
      </c>
      <c r="CB35" s="46">
        <f t="shared" si="41"/>
        <v>5298.36</v>
      </c>
      <c r="CC35" s="46">
        <f t="shared" si="42"/>
        <v>-1170.867906137184</v>
      </c>
    </row>
    <row r="36" spans="1:82" s="45" customFormat="1" ht="12" customHeight="1">
      <c r="A36" s="284">
        <v>20</v>
      </c>
      <c r="B36" s="170" t="s">
        <v>310</v>
      </c>
      <c r="C36" s="286"/>
      <c r="D36" s="43"/>
      <c r="E36" s="288"/>
      <c r="F36" s="294"/>
      <c r="G36" s="286">
        <f t="shared" si="45"/>
        <v>4361866.29</v>
      </c>
      <c r="H36" s="280">
        <f t="shared" si="46"/>
        <v>0</v>
      </c>
      <c r="I36" s="286">
        <v>0</v>
      </c>
      <c r="J36" s="286">
        <v>0</v>
      </c>
      <c r="K36" s="286">
        <v>0</v>
      </c>
      <c r="L36" s="286">
        <v>0</v>
      </c>
      <c r="M36" s="286">
        <v>0</v>
      </c>
      <c r="N36" s="280">
        <v>0</v>
      </c>
      <c r="O36" s="280">
        <v>0</v>
      </c>
      <c r="P36" s="280">
        <v>0</v>
      </c>
      <c r="Q36" s="280">
        <v>0</v>
      </c>
      <c r="R36" s="280">
        <v>0</v>
      </c>
      <c r="S36" s="280">
        <v>0</v>
      </c>
      <c r="T36" s="290">
        <v>0</v>
      </c>
      <c r="U36" s="280">
        <v>0</v>
      </c>
      <c r="V36" s="291" t="s">
        <v>105</v>
      </c>
      <c r="W36" s="280">
        <v>922.32</v>
      </c>
      <c r="X36" s="280">
        <v>4207653.5999999996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57">
        <v>102808.46</v>
      </c>
      <c r="AK36" s="57">
        <v>51404.23</v>
      </c>
      <c r="AL36" s="57">
        <v>0</v>
      </c>
      <c r="AN36" s="46">
        <f>I36/'Приложение 1'!I34</f>
        <v>0</v>
      </c>
      <c r="AO36" s="46" t="e">
        <f t="shared" si="16"/>
        <v>#DIV/0!</v>
      </c>
      <c r="AP36" s="46" t="e">
        <f t="shared" si="17"/>
        <v>#DIV/0!</v>
      </c>
      <c r="AQ36" s="46" t="e">
        <f t="shared" si="18"/>
        <v>#DIV/0!</v>
      </c>
      <c r="AR36" s="46" t="e">
        <f t="shared" si="19"/>
        <v>#DIV/0!</v>
      </c>
      <c r="AS36" s="46" t="e">
        <f t="shared" si="20"/>
        <v>#DIV/0!</v>
      </c>
      <c r="AT36" s="46" t="e">
        <f t="shared" si="21"/>
        <v>#DIV/0!</v>
      </c>
      <c r="AU36" s="46">
        <f t="shared" si="22"/>
        <v>4562.0322664584955</v>
      </c>
      <c r="AV36" s="46" t="e">
        <f t="shared" si="23"/>
        <v>#DIV/0!</v>
      </c>
      <c r="AW36" s="46" t="e">
        <f t="shared" si="24"/>
        <v>#DIV/0!</v>
      </c>
      <c r="AX36" s="46" t="e">
        <f t="shared" si="25"/>
        <v>#DIV/0!</v>
      </c>
      <c r="AY36" s="52">
        <f t="shared" si="26"/>
        <v>0</v>
      </c>
      <c r="AZ36" s="46">
        <v>823.21</v>
      </c>
      <c r="BA36" s="46">
        <v>2105.13</v>
      </c>
      <c r="BB36" s="46">
        <v>2608.0100000000002</v>
      </c>
      <c r="BC36" s="46">
        <v>902.03</v>
      </c>
      <c r="BD36" s="46">
        <v>1781.42</v>
      </c>
      <c r="BE36" s="46">
        <v>1188.47</v>
      </c>
      <c r="BF36" s="46">
        <v>2445034.0299999998</v>
      </c>
      <c r="BG36" s="46">
        <f t="shared" si="27"/>
        <v>5070.2</v>
      </c>
      <c r="BH36" s="46">
        <v>1206.3800000000001</v>
      </c>
      <c r="BI36" s="46">
        <v>3444.44</v>
      </c>
      <c r="BJ36" s="46">
        <v>7006.73</v>
      </c>
      <c r="BK36" s="46">
        <f t="shared" si="14"/>
        <v>1689105.94</v>
      </c>
      <c r="BL36" s="46" t="str">
        <f t="shared" si="28"/>
        <v xml:space="preserve"> </v>
      </c>
      <c r="BM36" s="46" t="e">
        <f t="shared" si="29"/>
        <v>#DIV/0!</v>
      </c>
      <c r="BN36" s="46" t="e">
        <f t="shared" si="30"/>
        <v>#DIV/0!</v>
      </c>
      <c r="BO36" s="46" t="e">
        <f t="shared" si="31"/>
        <v>#DIV/0!</v>
      </c>
      <c r="BP36" s="46" t="e">
        <f t="shared" si="32"/>
        <v>#DIV/0!</v>
      </c>
      <c r="BQ36" s="46" t="e">
        <f t="shared" si="33"/>
        <v>#DIV/0!</v>
      </c>
      <c r="BR36" s="46" t="e">
        <f t="shared" si="34"/>
        <v>#DIV/0!</v>
      </c>
      <c r="BS36" s="46" t="str">
        <f t="shared" si="35"/>
        <v xml:space="preserve"> </v>
      </c>
      <c r="BT36" s="46" t="e">
        <f t="shared" si="36"/>
        <v>#DIV/0!</v>
      </c>
      <c r="BU36" s="46" t="e">
        <f t="shared" si="37"/>
        <v>#DIV/0!</v>
      </c>
      <c r="BV36" s="46" t="e">
        <f t="shared" si="38"/>
        <v>#DIV/0!</v>
      </c>
      <c r="BW36" s="46" t="str">
        <f t="shared" si="39"/>
        <v xml:space="preserve"> </v>
      </c>
      <c r="BY36" s="52"/>
      <c r="BZ36" s="293"/>
      <c r="CA36" s="46">
        <f t="shared" si="40"/>
        <v>4729.2331186572992</v>
      </c>
      <c r="CB36" s="46">
        <f t="shared" si="41"/>
        <v>5298.36</v>
      </c>
      <c r="CC36" s="46">
        <f t="shared" si="42"/>
        <v>-569.12688134270047</v>
      </c>
    </row>
    <row r="37" spans="1:82" s="45" customFormat="1" ht="12" customHeight="1">
      <c r="A37" s="284">
        <v>21</v>
      </c>
      <c r="B37" s="170" t="s">
        <v>311</v>
      </c>
      <c r="C37" s="286"/>
      <c r="D37" s="43"/>
      <c r="E37" s="288"/>
      <c r="F37" s="294"/>
      <c r="G37" s="286">
        <f t="shared" si="45"/>
        <v>3711692.2</v>
      </c>
      <c r="H37" s="280">
        <f t="shared" si="46"/>
        <v>0</v>
      </c>
      <c r="I37" s="286">
        <v>0</v>
      </c>
      <c r="J37" s="286">
        <v>0</v>
      </c>
      <c r="K37" s="286">
        <v>0</v>
      </c>
      <c r="L37" s="286">
        <v>0</v>
      </c>
      <c r="M37" s="286"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T37" s="290">
        <v>0</v>
      </c>
      <c r="U37" s="280">
        <v>0</v>
      </c>
      <c r="V37" s="291" t="s">
        <v>105</v>
      </c>
      <c r="W37" s="280">
        <v>899</v>
      </c>
      <c r="X37" s="280">
        <v>3440263.2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57">
        <v>180952.67</v>
      </c>
      <c r="AK37" s="57">
        <v>90476.33</v>
      </c>
      <c r="AL37" s="57">
        <v>0</v>
      </c>
      <c r="AN37" s="46">
        <f>I37/'Приложение 1'!I35</f>
        <v>0</v>
      </c>
      <c r="AO37" s="46" t="e">
        <f t="shared" si="16"/>
        <v>#DIV/0!</v>
      </c>
      <c r="AP37" s="46" t="e">
        <f t="shared" si="17"/>
        <v>#DIV/0!</v>
      </c>
      <c r="AQ37" s="46" t="e">
        <f t="shared" si="18"/>
        <v>#DIV/0!</v>
      </c>
      <c r="AR37" s="46" t="e">
        <f t="shared" si="19"/>
        <v>#DIV/0!</v>
      </c>
      <c r="AS37" s="46" t="e">
        <f t="shared" si="20"/>
        <v>#DIV/0!</v>
      </c>
      <c r="AT37" s="46" t="e">
        <f t="shared" si="21"/>
        <v>#DIV/0!</v>
      </c>
      <c r="AU37" s="46">
        <f t="shared" si="22"/>
        <v>3826.7666295884319</v>
      </c>
      <c r="AV37" s="46" t="e">
        <f t="shared" si="23"/>
        <v>#DIV/0!</v>
      </c>
      <c r="AW37" s="46" t="e">
        <f t="shared" si="24"/>
        <v>#DIV/0!</v>
      </c>
      <c r="AX37" s="46" t="e">
        <f t="shared" si="25"/>
        <v>#DIV/0!</v>
      </c>
      <c r="AY37" s="52">
        <f t="shared" si="26"/>
        <v>0</v>
      </c>
      <c r="AZ37" s="46">
        <v>823.21</v>
      </c>
      <c r="BA37" s="46">
        <v>2105.13</v>
      </c>
      <c r="BB37" s="46">
        <v>2608.0100000000002</v>
      </c>
      <c r="BC37" s="46">
        <v>902.03</v>
      </c>
      <c r="BD37" s="46">
        <v>1781.42</v>
      </c>
      <c r="BE37" s="46">
        <v>1188.47</v>
      </c>
      <c r="BF37" s="46">
        <v>2445034.0299999998</v>
      </c>
      <c r="BG37" s="46">
        <f t="shared" si="27"/>
        <v>5070.2</v>
      </c>
      <c r="BH37" s="46">
        <v>1206.3800000000001</v>
      </c>
      <c r="BI37" s="46">
        <v>3444.44</v>
      </c>
      <c r="BJ37" s="46">
        <v>7006.73</v>
      </c>
      <c r="BK37" s="46">
        <f t="shared" si="14"/>
        <v>1689105.94</v>
      </c>
      <c r="BL37" s="46" t="str">
        <f t="shared" si="28"/>
        <v xml:space="preserve"> </v>
      </c>
      <c r="BM37" s="46" t="e">
        <f t="shared" si="29"/>
        <v>#DIV/0!</v>
      </c>
      <c r="BN37" s="46" t="e">
        <f t="shared" si="30"/>
        <v>#DIV/0!</v>
      </c>
      <c r="BO37" s="46" t="e">
        <f t="shared" si="31"/>
        <v>#DIV/0!</v>
      </c>
      <c r="BP37" s="46" t="e">
        <f t="shared" si="32"/>
        <v>#DIV/0!</v>
      </c>
      <c r="BQ37" s="46" t="e">
        <f t="shared" si="33"/>
        <v>#DIV/0!</v>
      </c>
      <c r="BR37" s="46" t="e">
        <f t="shared" si="34"/>
        <v>#DIV/0!</v>
      </c>
      <c r="BS37" s="46" t="str">
        <f t="shared" si="35"/>
        <v xml:space="preserve"> </v>
      </c>
      <c r="BT37" s="46" t="e">
        <f t="shared" si="36"/>
        <v>#DIV/0!</v>
      </c>
      <c r="BU37" s="46" t="e">
        <f t="shared" si="37"/>
        <v>#DIV/0!</v>
      </c>
      <c r="BV37" s="46" t="e">
        <f t="shared" si="38"/>
        <v>#DIV/0!</v>
      </c>
      <c r="BW37" s="46" t="str">
        <f t="shared" si="39"/>
        <v xml:space="preserve"> </v>
      </c>
      <c r="BY37" s="52"/>
      <c r="BZ37" s="293"/>
      <c r="CA37" s="46">
        <f t="shared" si="40"/>
        <v>4128.6898776418248</v>
      </c>
      <c r="CB37" s="46">
        <f t="shared" si="41"/>
        <v>5298.36</v>
      </c>
      <c r="CC37" s="46">
        <f t="shared" si="42"/>
        <v>-1169.6701223581749</v>
      </c>
    </row>
    <row r="38" spans="1:82" s="45" customFormat="1" ht="12" customHeight="1">
      <c r="A38" s="284">
        <v>22</v>
      </c>
      <c r="B38" s="170" t="s">
        <v>312</v>
      </c>
      <c r="C38" s="286"/>
      <c r="D38" s="43"/>
      <c r="E38" s="288"/>
      <c r="F38" s="294"/>
      <c r="G38" s="286">
        <f t="shared" si="45"/>
        <v>4403191.71</v>
      </c>
      <c r="H38" s="280">
        <f t="shared" si="46"/>
        <v>0</v>
      </c>
      <c r="I38" s="286">
        <v>0</v>
      </c>
      <c r="J38" s="286">
        <v>0</v>
      </c>
      <c r="K38" s="286">
        <v>0</v>
      </c>
      <c r="L38" s="286">
        <v>0</v>
      </c>
      <c r="M38" s="286">
        <v>0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90">
        <v>0</v>
      </c>
      <c r="U38" s="280">
        <v>0</v>
      </c>
      <c r="V38" s="291" t="s">
        <v>105</v>
      </c>
      <c r="W38" s="280">
        <v>922.9</v>
      </c>
      <c r="X38" s="280">
        <v>4205389.2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57">
        <v>131868.34</v>
      </c>
      <c r="AK38" s="57">
        <v>65934.17</v>
      </c>
      <c r="AL38" s="57">
        <v>0</v>
      </c>
      <c r="AN38" s="46">
        <f>I38/'Приложение 1'!I36</f>
        <v>0</v>
      </c>
      <c r="AO38" s="46" t="e">
        <f t="shared" si="16"/>
        <v>#DIV/0!</v>
      </c>
      <c r="AP38" s="46" t="e">
        <f t="shared" si="17"/>
        <v>#DIV/0!</v>
      </c>
      <c r="AQ38" s="46" t="e">
        <f t="shared" si="18"/>
        <v>#DIV/0!</v>
      </c>
      <c r="AR38" s="46" t="e">
        <f t="shared" si="19"/>
        <v>#DIV/0!</v>
      </c>
      <c r="AS38" s="46" t="e">
        <f t="shared" si="20"/>
        <v>#DIV/0!</v>
      </c>
      <c r="AT38" s="46" t="e">
        <f t="shared" si="21"/>
        <v>#DIV/0!</v>
      </c>
      <c r="AU38" s="46">
        <f t="shared" si="22"/>
        <v>4556.7116697367001</v>
      </c>
      <c r="AV38" s="46" t="e">
        <f t="shared" si="23"/>
        <v>#DIV/0!</v>
      </c>
      <c r="AW38" s="46" t="e">
        <f t="shared" si="24"/>
        <v>#DIV/0!</v>
      </c>
      <c r="AX38" s="46" t="e">
        <f t="shared" si="25"/>
        <v>#DIV/0!</v>
      </c>
      <c r="AY38" s="52">
        <f t="shared" si="26"/>
        <v>0</v>
      </c>
      <c r="AZ38" s="46">
        <v>823.21</v>
      </c>
      <c r="BA38" s="46">
        <v>2105.13</v>
      </c>
      <c r="BB38" s="46">
        <v>2608.0100000000002</v>
      </c>
      <c r="BC38" s="46">
        <v>902.03</v>
      </c>
      <c r="BD38" s="46">
        <v>1781.42</v>
      </c>
      <c r="BE38" s="46">
        <v>1188.47</v>
      </c>
      <c r="BF38" s="46">
        <v>2445034.0299999998</v>
      </c>
      <c r="BG38" s="46">
        <f t="shared" si="27"/>
        <v>5070.2</v>
      </c>
      <c r="BH38" s="46">
        <v>1206.3800000000001</v>
      </c>
      <c r="BI38" s="46">
        <v>3444.44</v>
      </c>
      <c r="BJ38" s="46">
        <v>7006.73</v>
      </c>
      <c r="BK38" s="46">
        <f t="shared" si="14"/>
        <v>1689105.94</v>
      </c>
      <c r="BL38" s="46" t="str">
        <f t="shared" si="28"/>
        <v xml:space="preserve"> </v>
      </c>
      <c r="BM38" s="46" t="e">
        <f t="shared" si="29"/>
        <v>#DIV/0!</v>
      </c>
      <c r="BN38" s="46" t="e">
        <f t="shared" si="30"/>
        <v>#DIV/0!</v>
      </c>
      <c r="BO38" s="46" t="e">
        <f t="shared" si="31"/>
        <v>#DIV/0!</v>
      </c>
      <c r="BP38" s="46" t="e">
        <f t="shared" si="32"/>
        <v>#DIV/0!</v>
      </c>
      <c r="BQ38" s="46" t="e">
        <f t="shared" si="33"/>
        <v>#DIV/0!</v>
      </c>
      <c r="BR38" s="46" t="e">
        <f t="shared" si="34"/>
        <v>#DIV/0!</v>
      </c>
      <c r="BS38" s="46" t="str">
        <f t="shared" si="35"/>
        <v xml:space="preserve"> </v>
      </c>
      <c r="BT38" s="46" t="e">
        <f t="shared" si="36"/>
        <v>#DIV/0!</v>
      </c>
      <c r="BU38" s="46" t="e">
        <f t="shared" si="37"/>
        <v>#DIV/0!</v>
      </c>
      <c r="BV38" s="46" t="e">
        <f t="shared" si="38"/>
        <v>#DIV/0!</v>
      </c>
      <c r="BW38" s="46" t="str">
        <f t="shared" si="39"/>
        <v xml:space="preserve"> </v>
      </c>
      <c r="BY38" s="52"/>
      <c r="BZ38" s="293"/>
      <c r="CA38" s="46">
        <f t="shared" si="40"/>
        <v>4771.0388016036404</v>
      </c>
      <c r="CB38" s="46">
        <f t="shared" si="41"/>
        <v>5298.36</v>
      </c>
      <c r="CC38" s="46">
        <f t="shared" si="42"/>
        <v>-527.32119839635925</v>
      </c>
    </row>
    <row r="39" spans="1:82" s="45" customFormat="1" ht="12" customHeight="1">
      <c r="A39" s="284">
        <v>23</v>
      </c>
      <c r="B39" s="170" t="s">
        <v>313</v>
      </c>
      <c r="C39" s="286"/>
      <c r="D39" s="43"/>
      <c r="E39" s="288"/>
      <c r="F39" s="294"/>
      <c r="G39" s="286">
        <f t="shared" si="45"/>
        <v>9686755.7100000009</v>
      </c>
      <c r="H39" s="280">
        <f t="shared" si="46"/>
        <v>0</v>
      </c>
      <c r="I39" s="286">
        <v>0</v>
      </c>
      <c r="J39" s="286">
        <v>0</v>
      </c>
      <c r="K39" s="286">
        <v>0</v>
      </c>
      <c r="L39" s="286">
        <v>0</v>
      </c>
      <c r="M39" s="286">
        <v>0</v>
      </c>
      <c r="N39" s="280">
        <v>0</v>
      </c>
      <c r="O39" s="280">
        <v>0</v>
      </c>
      <c r="P39" s="280">
        <v>0</v>
      </c>
      <c r="Q39" s="280">
        <v>0</v>
      </c>
      <c r="R39" s="280">
        <v>0</v>
      </c>
      <c r="S39" s="280">
        <v>0</v>
      </c>
      <c r="T39" s="290">
        <v>0</v>
      </c>
      <c r="U39" s="280">
        <v>0</v>
      </c>
      <c r="V39" s="291" t="s">
        <v>105</v>
      </c>
      <c r="W39" s="280">
        <v>2195.8000000000002</v>
      </c>
      <c r="X39" s="280">
        <v>9312945.5999999996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57">
        <v>249206.74</v>
      </c>
      <c r="AK39" s="57">
        <v>124603.37</v>
      </c>
      <c r="AL39" s="57">
        <v>0</v>
      </c>
      <c r="AN39" s="46">
        <f>I39/'Приложение 1'!I37</f>
        <v>0</v>
      </c>
      <c r="AO39" s="46" t="e">
        <f t="shared" si="16"/>
        <v>#DIV/0!</v>
      </c>
      <c r="AP39" s="46" t="e">
        <f t="shared" si="17"/>
        <v>#DIV/0!</v>
      </c>
      <c r="AQ39" s="46" t="e">
        <f t="shared" si="18"/>
        <v>#DIV/0!</v>
      </c>
      <c r="AR39" s="46" t="e">
        <f t="shared" si="19"/>
        <v>#DIV/0!</v>
      </c>
      <c r="AS39" s="46" t="e">
        <f t="shared" si="20"/>
        <v>#DIV/0!</v>
      </c>
      <c r="AT39" s="46" t="e">
        <f t="shared" si="21"/>
        <v>#DIV/0!</v>
      </c>
      <c r="AU39" s="46">
        <f t="shared" si="22"/>
        <v>4241.2540304217137</v>
      </c>
      <c r="AV39" s="46" t="e">
        <f t="shared" si="23"/>
        <v>#DIV/0!</v>
      </c>
      <c r="AW39" s="46" t="e">
        <f t="shared" si="24"/>
        <v>#DIV/0!</v>
      </c>
      <c r="AX39" s="46" t="e">
        <f t="shared" si="25"/>
        <v>#DIV/0!</v>
      </c>
      <c r="AY39" s="52">
        <f t="shared" si="26"/>
        <v>0</v>
      </c>
      <c r="AZ39" s="46">
        <v>823.21</v>
      </c>
      <c r="BA39" s="46">
        <v>2105.13</v>
      </c>
      <c r="BB39" s="46">
        <v>2608.0100000000002</v>
      </c>
      <c r="BC39" s="46">
        <v>902.03</v>
      </c>
      <c r="BD39" s="46">
        <v>1781.42</v>
      </c>
      <c r="BE39" s="46">
        <v>1188.47</v>
      </c>
      <c r="BF39" s="46">
        <v>2445034.0299999998</v>
      </c>
      <c r="BG39" s="46">
        <f t="shared" si="27"/>
        <v>5070.2</v>
      </c>
      <c r="BH39" s="46">
        <v>1206.3800000000001</v>
      </c>
      <c r="BI39" s="46">
        <v>3444.44</v>
      </c>
      <c r="BJ39" s="46">
        <v>7006.73</v>
      </c>
      <c r="BK39" s="46">
        <f t="shared" si="14"/>
        <v>1689105.94</v>
      </c>
      <c r="BL39" s="46" t="str">
        <f t="shared" si="28"/>
        <v xml:space="preserve"> </v>
      </c>
      <c r="BM39" s="46" t="e">
        <f t="shared" si="29"/>
        <v>#DIV/0!</v>
      </c>
      <c r="BN39" s="46" t="e">
        <f t="shared" si="30"/>
        <v>#DIV/0!</v>
      </c>
      <c r="BO39" s="46" t="e">
        <f t="shared" si="31"/>
        <v>#DIV/0!</v>
      </c>
      <c r="BP39" s="46" t="e">
        <f t="shared" si="32"/>
        <v>#DIV/0!</v>
      </c>
      <c r="BQ39" s="46" t="e">
        <f t="shared" si="33"/>
        <v>#DIV/0!</v>
      </c>
      <c r="BR39" s="46" t="e">
        <f t="shared" si="34"/>
        <v>#DIV/0!</v>
      </c>
      <c r="BS39" s="46" t="str">
        <f t="shared" si="35"/>
        <v xml:space="preserve"> </v>
      </c>
      <c r="BT39" s="46" t="e">
        <f t="shared" si="36"/>
        <v>#DIV/0!</v>
      </c>
      <c r="BU39" s="46" t="e">
        <f t="shared" si="37"/>
        <v>#DIV/0!</v>
      </c>
      <c r="BV39" s="46" t="e">
        <f t="shared" si="38"/>
        <v>#DIV/0!</v>
      </c>
      <c r="BW39" s="46" t="str">
        <f t="shared" si="39"/>
        <v xml:space="preserve"> </v>
      </c>
      <c r="BY39" s="52"/>
      <c r="BZ39" s="293"/>
      <c r="CA39" s="46">
        <f t="shared" si="40"/>
        <v>4411.4927179160213</v>
      </c>
      <c r="CB39" s="46">
        <f t="shared" si="41"/>
        <v>5298.36</v>
      </c>
      <c r="CC39" s="46">
        <f t="shared" si="42"/>
        <v>-886.86728208397835</v>
      </c>
    </row>
    <row r="40" spans="1:82" s="45" customFormat="1" ht="12" customHeight="1">
      <c r="A40" s="284">
        <v>24</v>
      </c>
      <c r="B40" s="170" t="s">
        <v>317</v>
      </c>
      <c r="C40" s="286"/>
      <c r="D40" s="43"/>
      <c r="E40" s="288"/>
      <c r="F40" s="294"/>
      <c r="G40" s="286">
        <f>ROUND(H40+U40+X40+Z40+AB40+AD40+AF40+AH40+AI40+AJ40+AK40+AL40,2)</f>
        <v>1443620.95</v>
      </c>
      <c r="H40" s="280">
        <f>I40+K40+M40+O40+Q40+S40</f>
        <v>1378658.01</v>
      </c>
      <c r="I40" s="286">
        <v>0</v>
      </c>
      <c r="J40" s="286">
        <v>0</v>
      </c>
      <c r="K40" s="286">
        <v>0</v>
      </c>
      <c r="L40" s="286">
        <v>0</v>
      </c>
      <c r="M40" s="286">
        <v>0</v>
      </c>
      <c r="N40" s="280">
        <f>74.9+43+190</f>
        <v>307.89999999999998</v>
      </c>
      <c r="O40" s="280">
        <f>ROUND(N40*627.71,2)</f>
        <v>193271.91</v>
      </c>
      <c r="P40" s="280">
        <f>44+119+74.9+360</f>
        <v>597.9</v>
      </c>
      <c r="Q40" s="280">
        <f>ROUND(P40*1699.83*0.97,2)</f>
        <v>985838.51</v>
      </c>
      <c r="R40" s="280">
        <f>38.1+180+15</f>
        <v>233.1</v>
      </c>
      <c r="S40" s="280">
        <f>ROUND(R40*856.06,2)</f>
        <v>199547.59</v>
      </c>
      <c r="T40" s="290">
        <v>0</v>
      </c>
      <c r="U40" s="280">
        <v>0</v>
      </c>
      <c r="V40" s="291"/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57">
        <f>ROUND(H40/95.5*3,2)</f>
        <v>43308.63</v>
      </c>
      <c r="AK40" s="57">
        <f>ROUND(H40/95.5*1.5,2)</f>
        <v>21654.31</v>
      </c>
      <c r="AL40" s="57">
        <v>0</v>
      </c>
      <c r="AN40" s="46">
        <f>I40/'Приложение 1'!I38</f>
        <v>0</v>
      </c>
      <c r="AO40" s="46" t="e">
        <f t="shared" si="16"/>
        <v>#DIV/0!</v>
      </c>
      <c r="AP40" s="46" t="e">
        <f t="shared" si="17"/>
        <v>#DIV/0!</v>
      </c>
      <c r="AQ40" s="46">
        <f t="shared" si="18"/>
        <v>627.71000324780778</v>
      </c>
      <c r="AR40" s="46">
        <f t="shared" si="19"/>
        <v>1648.835106205051</v>
      </c>
      <c r="AS40" s="46">
        <f t="shared" si="20"/>
        <v>856.0600171600172</v>
      </c>
      <c r="AT40" s="46" t="e">
        <f t="shared" si="21"/>
        <v>#DIV/0!</v>
      </c>
      <c r="AU40" s="46" t="e">
        <f t="shared" si="22"/>
        <v>#DIV/0!</v>
      </c>
      <c r="AV40" s="46" t="e">
        <f t="shared" si="23"/>
        <v>#DIV/0!</v>
      </c>
      <c r="AW40" s="46" t="e">
        <f t="shared" si="24"/>
        <v>#DIV/0!</v>
      </c>
      <c r="AX40" s="46" t="e">
        <f t="shared" si="25"/>
        <v>#DIV/0!</v>
      </c>
      <c r="AY40" s="52">
        <f t="shared" si="26"/>
        <v>0</v>
      </c>
      <c r="AZ40" s="46">
        <v>823.21</v>
      </c>
      <c r="BA40" s="46">
        <v>2105.13</v>
      </c>
      <c r="BB40" s="46">
        <v>2608.0100000000002</v>
      </c>
      <c r="BC40" s="46">
        <v>902.03</v>
      </c>
      <c r="BD40" s="46">
        <v>1781.42</v>
      </c>
      <c r="BE40" s="46">
        <v>1188.47</v>
      </c>
      <c r="BF40" s="46">
        <v>2445034.0299999998</v>
      </c>
      <c r="BG40" s="46">
        <f t="shared" si="27"/>
        <v>4866.91</v>
      </c>
      <c r="BH40" s="46">
        <v>1206.3800000000001</v>
      </c>
      <c r="BI40" s="46">
        <v>3444.44</v>
      </c>
      <c r="BJ40" s="46">
        <v>7006.73</v>
      </c>
      <c r="BK40" s="46">
        <f t="shared" si="14"/>
        <v>1689105.94</v>
      </c>
      <c r="BL40" s="46" t="str">
        <f t="shared" si="28"/>
        <v xml:space="preserve"> </v>
      </c>
      <c r="BM40" s="46" t="e">
        <f t="shared" si="29"/>
        <v>#DIV/0!</v>
      </c>
      <c r="BN40" s="46" t="e">
        <f t="shared" si="30"/>
        <v>#DIV/0!</v>
      </c>
      <c r="BO40" s="46" t="str">
        <f t="shared" si="31"/>
        <v xml:space="preserve"> </v>
      </c>
      <c r="BP40" s="46" t="str">
        <f t="shared" si="32"/>
        <v xml:space="preserve"> </v>
      </c>
      <c r="BQ40" s="46" t="str">
        <f t="shared" si="33"/>
        <v xml:space="preserve"> </v>
      </c>
      <c r="BR40" s="46" t="e">
        <f t="shared" si="34"/>
        <v>#DIV/0!</v>
      </c>
      <c r="BS40" s="46" t="e">
        <f t="shared" si="35"/>
        <v>#DIV/0!</v>
      </c>
      <c r="BT40" s="46" t="e">
        <f t="shared" si="36"/>
        <v>#DIV/0!</v>
      </c>
      <c r="BU40" s="46" t="e">
        <f t="shared" si="37"/>
        <v>#DIV/0!</v>
      </c>
      <c r="BV40" s="46" t="e">
        <f t="shared" si="38"/>
        <v>#DIV/0!</v>
      </c>
      <c r="BW40" s="46" t="str">
        <f t="shared" si="39"/>
        <v xml:space="preserve"> </v>
      </c>
      <c r="BY40" s="52"/>
      <c r="BZ40" s="293"/>
      <c r="CA40" s="46" t="e">
        <f t="shared" si="40"/>
        <v>#DIV/0!</v>
      </c>
      <c r="CB40" s="46">
        <f t="shared" si="41"/>
        <v>5085.92</v>
      </c>
      <c r="CC40" s="46" t="e">
        <f t="shared" si="42"/>
        <v>#DIV/0!</v>
      </c>
    </row>
    <row r="41" spans="1:82" s="45" customFormat="1" ht="12" customHeight="1">
      <c r="A41" s="284">
        <v>25</v>
      </c>
      <c r="B41" s="170" t="s">
        <v>327</v>
      </c>
      <c r="C41" s="286"/>
      <c r="D41" s="43"/>
      <c r="E41" s="288"/>
      <c r="F41" s="294"/>
      <c r="G41" s="286">
        <f t="shared" si="45"/>
        <v>3417918.06</v>
      </c>
      <c r="H41" s="280">
        <f t="shared" si="46"/>
        <v>0</v>
      </c>
      <c r="I41" s="286">
        <v>0</v>
      </c>
      <c r="J41" s="286">
        <v>0</v>
      </c>
      <c r="K41" s="286">
        <v>0</v>
      </c>
      <c r="L41" s="286">
        <v>0</v>
      </c>
      <c r="M41" s="286"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90">
        <v>0</v>
      </c>
      <c r="U41" s="280">
        <v>0</v>
      </c>
      <c r="V41" s="291" t="s">
        <v>105</v>
      </c>
      <c r="W41" s="280">
        <v>711.98</v>
      </c>
      <c r="X41" s="280">
        <v>3280555.2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57">
        <v>91575.24</v>
      </c>
      <c r="AK41" s="57">
        <v>45787.62</v>
      </c>
      <c r="AL41" s="57">
        <v>0</v>
      </c>
      <c r="AN41" s="46">
        <f>I41/'Приложение 1'!I39</f>
        <v>0</v>
      </c>
      <c r="AO41" s="46" t="e">
        <f t="shared" si="16"/>
        <v>#DIV/0!</v>
      </c>
      <c r="AP41" s="46" t="e">
        <f t="shared" si="17"/>
        <v>#DIV/0!</v>
      </c>
      <c r="AQ41" s="46" t="e">
        <f t="shared" si="18"/>
        <v>#DIV/0!</v>
      </c>
      <c r="AR41" s="46" t="e">
        <f t="shared" si="19"/>
        <v>#DIV/0!</v>
      </c>
      <c r="AS41" s="46" t="e">
        <f t="shared" si="20"/>
        <v>#DIV/0!</v>
      </c>
      <c r="AT41" s="46" t="e">
        <f t="shared" si="21"/>
        <v>#DIV/0!</v>
      </c>
      <c r="AU41" s="46">
        <f t="shared" si="22"/>
        <v>4607.6507767072108</v>
      </c>
      <c r="AV41" s="46" t="e">
        <f t="shared" si="23"/>
        <v>#DIV/0!</v>
      </c>
      <c r="AW41" s="46" t="e">
        <f t="shared" si="24"/>
        <v>#DIV/0!</v>
      </c>
      <c r="AX41" s="46" t="e">
        <f t="shared" si="25"/>
        <v>#DIV/0!</v>
      </c>
      <c r="AY41" s="52">
        <f t="shared" si="26"/>
        <v>0</v>
      </c>
      <c r="AZ41" s="46">
        <v>823.21</v>
      </c>
      <c r="BA41" s="46">
        <v>2105.13</v>
      </c>
      <c r="BB41" s="46">
        <v>2608.0100000000002</v>
      </c>
      <c r="BC41" s="46">
        <v>902.03</v>
      </c>
      <c r="BD41" s="46">
        <v>1781.42</v>
      </c>
      <c r="BE41" s="46">
        <v>1188.47</v>
      </c>
      <c r="BF41" s="46">
        <v>2445034.0299999998</v>
      </c>
      <c r="BG41" s="46">
        <f t="shared" si="27"/>
        <v>5070.2</v>
      </c>
      <c r="BH41" s="46">
        <v>1206.3800000000001</v>
      </c>
      <c r="BI41" s="46">
        <v>3444.44</v>
      </c>
      <c r="BJ41" s="46">
        <v>7006.73</v>
      </c>
      <c r="BK41" s="46">
        <f t="shared" si="14"/>
        <v>1689105.94</v>
      </c>
      <c r="BL41" s="46" t="str">
        <f t="shared" si="28"/>
        <v xml:space="preserve"> </v>
      </c>
      <c r="BM41" s="46" t="e">
        <f t="shared" si="29"/>
        <v>#DIV/0!</v>
      </c>
      <c r="BN41" s="46" t="e">
        <f t="shared" si="30"/>
        <v>#DIV/0!</v>
      </c>
      <c r="BO41" s="46" t="e">
        <f t="shared" si="31"/>
        <v>#DIV/0!</v>
      </c>
      <c r="BP41" s="46" t="e">
        <f t="shared" si="32"/>
        <v>#DIV/0!</v>
      </c>
      <c r="BQ41" s="46" t="e">
        <f t="shared" si="33"/>
        <v>#DIV/0!</v>
      </c>
      <c r="BR41" s="46" t="e">
        <f t="shared" si="34"/>
        <v>#DIV/0!</v>
      </c>
      <c r="BS41" s="46" t="str">
        <f t="shared" si="35"/>
        <v xml:space="preserve"> </v>
      </c>
      <c r="BT41" s="46" t="e">
        <f t="shared" si="36"/>
        <v>#DIV/0!</v>
      </c>
      <c r="BU41" s="46" t="e">
        <f t="shared" si="37"/>
        <v>#DIV/0!</v>
      </c>
      <c r="BV41" s="46" t="e">
        <f t="shared" si="38"/>
        <v>#DIV/0!</v>
      </c>
      <c r="BW41" s="46" t="str">
        <f t="shared" si="39"/>
        <v xml:space="preserve"> </v>
      </c>
      <c r="BY41" s="52"/>
      <c r="BZ41" s="293"/>
      <c r="CA41" s="46">
        <f t="shared" si="40"/>
        <v>4800.5815612798115</v>
      </c>
      <c r="CB41" s="46">
        <f t="shared" si="41"/>
        <v>5298.36</v>
      </c>
      <c r="CC41" s="46">
        <f t="shared" si="42"/>
        <v>-497.77843872018821</v>
      </c>
    </row>
    <row r="42" spans="1:82" s="45" customFormat="1" ht="12" customHeight="1">
      <c r="A42" s="284">
        <v>26</v>
      </c>
      <c r="B42" s="170" t="s">
        <v>328</v>
      </c>
      <c r="C42" s="286"/>
      <c r="D42" s="43"/>
      <c r="E42" s="288"/>
      <c r="F42" s="294"/>
      <c r="G42" s="286">
        <f t="shared" si="45"/>
        <v>3459194.46</v>
      </c>
      <c r="H42" s="280">
        <f t="shared" si="46"/>
        <v>0</v>
      </c>
      <c r="I42" s="286">
        <v>0</v>
      </c>
      <c r="J42" s="286">
        <v>0</v>
      </c>
      <c r="K42" s="286">
        <v>0</v>
      </c>
      <c r="L42" s="286">
        <v>0</v>
      </c>
      <c r="M42" s="286">
        <v>0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80">
        <v>0</v>
      </c>
      <c r="T42" s="290">
        <v>0</v>
      </c>
      <c r="U42" s="280">
        <v>0</v>
      </c>
      <c r="V42" s="291" t="s">
        <v>105</v>
      </c>
      <c r="W42" s="280">
        <v>725.92</v>
      </c>
      <c r="X42" s="280">
        <v>3321831.6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57">
        <v>91575.24</v>
      </c>
      <c r="AK42" s="57">
        <v>45787.62</v>
      </c>
      <c r="AL42" s="57">
        <v>0</v>
      </c>
      <c r="AN42" s="46">
        <f>I42/'Приложение 1'!I40</f>
        <v>0</v>
      </c>
      <c r="AO42" s="46" t="e">
        <f t="shared" si="16"/>
        <v>#DIV/0!</v>
      </c>
      <c r="AP42" s="46" t="e">
        <f t="shared" si="17"/>
        <v>#DIV/0!</v>
      </c>
      <c r="AQ42" s="46" t="e">
        <f t="shared" si="18"/>
        <v>#DIV/0!</v>
      </c>
      <c r="AR42" s="46" t="e">
        <f t="shared" si="19"/>
        <v>#DIV/0!</v>
      </c>
      <c r="AS42" s="46" t="e">
        <f t="shared" si="20"/>
        <v>#DIV/0!</v>
      </c>
      <c r="AT42" s="46" t="e">
        <f t="shared" si="21"/>
        <v>#DIV/0!</v>
      </c>
      <c r="AU42" s="46">
        <f t="shared" si="22"/>
        <v>4576.0298655499237</v>
      </c>
      <c r="AV42" s="46" t="e">
        <f t="shared" si="23"/>
        <v>#DIV/0!</v>
      </c>
      <c r="AW42" s="46" t="e">
        <f t="shared" si="24"/>
        <v>#DIV/0!</v>
      </c>
      <c r="AX42" s="46" t="e">
        <f t="shared" si="25"/>
        <v>#DIV/0!</v>
      </c>
      <c r="AY42" s="52">
        <f t="shared" si="26"/>
        <v>0</v>
      </c>
      <c r="AZ42" s="46">
        <v>823.21</v>
      </c>
      <c r="BA42" s="46">
        <v>2105.13</v>
      </c>
      <c r="BB42" s="46">
        <v>2608.0100000000002</v>
      </c>
      <c r="BC42" s="46">
        <v>902.03</v>
      </c>
      <c r="BD42" s="46">
        <v>1781.42</v>
      </c>
      <c r="BE42" s="46">
        <v>1188.47</v>
      </c>
      <c r="BF42" s="46">
        <v>2445034.0299999998</v>
      </c>
      <c r="BG42" s="46">
        <f t="shared" si="27"/>
        <v>5070.2</v>
      </c>
      <c r="BH42" s="46">
        <v>1206.3800000000001</v>
      </c>
      <c r="BI42" s="46">
        <v>3444.44</v>
      </c>
      <c r="BJ42" s="46">
        <v>7006.73</v>
      </c>
      <c r="BK42" s="46">
        <f t="shared" si="14"/>
        <v>1689105.94</v>
      </c>
      <c r="BL42" s="46" t="str">
        <f t="shared" si="28"/>
        <v xml:space="preserve"> </v>
      </c>
      <c r="BM42" s="46" t="e">
        <f t="shared" si="29"/>
        <v>#DIV/0!</v>
      </c>
      <c r="BN42" s="46" t="e">
        <f t="shared" si="30"/>
        <v>#DIV/0!</v>
      </c>
      <c r="BO42" s="46" t="e">
        <f t="shared" si="31"/>
        <v>#DIV/0!</v>
      </c>
      <c r="BP42" s="46" t="e">
        <f t="shared" si="32"/>
        <v>#DIV/0!</v>
      </c>
      <c r="BQ42" s="46" t="e">
        <f t="shared" si="33"/>
        <v>#DIV/0!</v>
      </c>
      <c r="BR42" s="46" t="e">
        <f t="shared" si="34"/>
        <v>#DIV/0!</v>
      </c>
      <c r="BS42" s="46" t="str">
        <f t="shared" si="35"/>
        <v xml:space="preserve"> </v>
      </c>
      <c r="BT42" s="46" t="e">
        <f t="shared" si="36"/>
        <v>#DIV/0!</v>
      </c>
      <c r="BU42" s="46" t="e">
        <f t="shared" si="37"/>
        <v>#DIV/0!</v>
      </c>
      <c r="BV42" s="46" t="e">
        <f t="shared" si="38"/>
        <v>#DIV/0!</v>
      </c>
      <c r="BW42" s="46" t="str">
        <f t="shared" si="39"/>
        <v xml:space="preserve"> </v>
      </c>
      <c r="BY42" s="52"/>
      <c r="BZ42" s="293"/>
      <c r="CA42" s="46">
        <f t="shared" si="40"/>
        <v>4765.2557582102709</v>
      </c>
      <c r="CB42" s="46">
        <f t="shared" si="41"/>
        <v>5298.36</v>
      </c>
      <c r="CC42" s="46">
        <f t="shared" si="42"/>
        <v>-533.1042417897288</v>
      </c>
    </row>
    <row r="43" spans="1:82" s="45" customFormat="1" ht="12" customHeight="1">
      <c r="A43" s="284">
        <v>27</v>
      </c>
      <c r="B43" s="170" t="s">
        <v>331</v>
      </c>
      <c r="C43" s="286"/>
      <c r="D43" s="43"/>
      <c r="E43" s="288"/>
      <c r="F43" s="294"/>
      <c r="G43" s="286">
        <f t="shared" si="45"/>
        <v>8511484.4299999997</v>
      </c>
      <c r="H43" s="280">
        <f t="shared" si="46"/>
        <v>0</v>
      </c>
      <c r="I43" s="286">
        <v>0</v>
      </c>
      <c r="J43" s="286">
        <v>0</v>
      </c>
      <c r="K43" s="286">
        <v>0</v>
      </c>
      <c r="L43" s="286">
        <v>0</v>
      </c>
      <c r="M43" s="286">
        <v>0</v>
      </c>
      <c r="N43" s="280">
        <v>0</v>
      </c>
      <c r="O43" s="280">
        <v>0</v>
      </c>
      <c r="P43" s="280">
        <v>0</v>
      </c>
      <c r="Q43" s="280">
        <v>0</v>
      </c>
      <c r="R43" s="280">
        <v>0</v>
      </c>
      <c r="S43" s="280">
        <v>0</v>
      </c>
      <c r="T43" s="290">
        <v>0</v>
      </c>
      <c r="U43" s="280">
        <v>0</v>
      </c>
      <c r="V43" s="291" t="s">
        <v>105</v>
      </c>
      <c r="W43" s="280">
        <v>1843.1</v>
      </c>
      <c r="X43" s="280">
        <v>8150678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57">
        <v>240537.62</v>
      </c>
      <c r="AK43" s="57">
        <v>120268.81</v>
      </c>
      <c r="AL43" s="57">
        <v>0</v>
      </c>
      <c r="AN43" s="46">
        <f>I43/'Приложение 1'!I41</f>
        <v>0</v>
      </c>
      <c r="AO43" s="46" t="e">
        <f t="shared" si="16"/>
        <v>#DIV/0!</v>
      </c>
      <c r="AP43" s="46" t="e">
        <f t="shared" si="17"/>
        <v>#DIV/0!</v>
      </c>
      <c r="AQ43" s="46" t="e">
        <f t="shared" si="18"/>
        <v>#DIV/0!</v>
      </c>
      <c r="AR43" s="46" t="e">
        <f t="shared" si="19"/>
        <v>#DIV/0!</v>
      </c>
      <c r="AS43" s="46" t="e">
        <f t="shared" si="20"/>
        <v>#DIV/0!</v>
      </c>
      <c r="AT43" s="46" t="e">
        <f t="shared" si="21"/>
        <v>#DIV/0!</v>
      </c>
      <c r="AU43" s="46">
        <f t="shared" si="22"/>
        <v>4422.2657479246927</v>
      </c>
      <c r="AV43" s="46" t="e">
        <f t="shared" si="23"/>
        <v>#DIV/0!</v>
      </c>
      <c r="AW43" s="46" t="e">
        <f t="shared" si="24"/>
        <v>#DIV/0!</v>
      </c>
      <c r="AX43" s="46" t="e">
        <f t="shared" si="25"/>
        <v>#DIV/0!</v>
      </c>
      <c r="AY43" s="52">
        <f t="shared" si="26"/>
        <v>0</v>
      </c>
      <c r="AZ43" s="46">
        <v>823.21</v>
      </c>
      <c r="BA43" s="46">
        <v>2105.13</v>
      </c>
      <c r="BB43" s="46">
        <v>2608.0100000000002</v>
      </c>
      <c r="BC43" s="46">
        <v>902.03</v>
      </c>
      <c r="BD43" s="46">
        <v>1781.42</v>
      </c>
      <c r="BE43" s="46">
        <v>1188.47</v>
      </c>
      <c r="BF43" s="46">
        <v>2445034.0299999998</v>
      </c>
      <c r="BG43" s="46">
        <f t="shared" si="27"/>
        <v>5070.2</v>
      </c>
      <c r="BH43" s="46">
        <v>1206.3800000000001</v>
      </c>
      <c r="BI43" s="46">
        <v>3444.44</v>
      </c>
      <c r="BJ43" s="46">
        <v>7006.73</v>
      </c>
      <c r="BK43" s="46">
        <f t="shared" si="14"/>
        <v>1689105.94</v>
      </c>
      <c r="BL43" s="46" t="str">
        <f t="shared" si="28"/>
        <v xml:space="preserve"> </v>
      </c>
      <c r="BM43" s="46" t="e">
        <f t="shared" si="29"/>
        <v>#DIV/0!</v>
      </c>
      <c r="BN43" s="46" t="e">
        <f t="shared" si="30"/>
        <v>#DIV/0!</v>
      </c>
      <c r="BO43" s="46" t="e">
        <f t="shared" si="31"/>
        <v>#DIV/0!</v>
      </c>
      <c r="BP43" s="46" t="e">
        <f t="shared" si="32"/>
        <v>#DIV/0!</v>
      </c>
      <c r="BQ43" s="46" t="e">
        <f t="shared" si="33"/>
        <v>#DIV/0!</v>
      </c>
      <c r="BR43" s="46" t="e">
        <f t="shared" si="34"/>
        <v>#DIV/0!</v>
      </c>
      <c r="BS43" s="46" t="str">
        <f t="shared" si="35"/>
        <v xml:space="preserve"> </v>
      </c>
      <c r="BT43" s="46" t="e">
        <f t="shared" si="36"/>
        <v>#DIV/0!</v>
      </c>
      <c r="BU43" s="46" t="e">
        <f t="shared" si="37"/>
        <v>#DIV/0!</v>
      </c>
      <c r="BV43" s="46" t="e">
        <f t="shared" si="38"/>
        <v>#DIV/0!</v>
      </c>
      <c r="BW43" s="46" t="str">
        <f t="shared" si="39"/>
        <v xml:space="preserve"> </v>
      </c>
      <c r="BY43" s="52"/>
      <c r="BZ43" s="293"/>
      <c r="CA43" s="46">
        <f t="shared" si="40"/>
        <v>4618.0263848950135</v>
      </c>
      <c r="CB43" s="46">
        <f t="shared" si="41"/>
        <v>5298.36</v>
      </c>
      <c r="CC43" s="46">
        <f t="shared" si="42"/>
        <v>-680.33361510498617</v>
      </c>
    </row>
    <row r="44" spans="1:82" s="45" customFormat="1" ht="12" customHeight="1">
      <c r="A44" s="284">
        <v>28</v>
      </c>
      <c r="B44" s="170" t="s">
        <v>332</v>
      </c>
      <c r="C44" s="286"/>
      <c r="D44" s="43"/>
      <c r="E44" s="288"/>
      <c r="F44" s="294"/>
      <c r="G44" s="286">
        <f t="shared" si="45"/>
        <v>3585679.26</v>
      </c>
      <c r="H44" s="280">
        <f t="shared" si="46"/>
        <v>0</v>
      </c>
      <c r="I44" s="286">
        <v>0</v>
      </c>
      <c r="J44" s="286">
        <v>0</v>
      </c>
      <c r="K44" s="286">
        <v>0</v>
      </c>
      <c r="L44" s="286">
        <v>0</v>
      </c>
      <c r="M44" s="286">
        <v>0</v>
      </c>
      <c r="N44" s="280">
        <v>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  <c r="T44" s="290">
        <v>0</v>
      </c>
      <c r="U44" s="280">
        <v>0</v>
      </c>
      <c r="V44" s="291" t="s">
        <v>105</v>
      </c>
      <c r="W44" s="280">
        <v>792.61</v>
      </c>
      <c r="X44" s="280">
        <v>3448316.4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57">
        <v>91575.24</v>
      </c>
      <c r="AK44" s="57">
        <v>45787.62</v>
      </c>
      <c r="AL44" s="57">
        <v>0</v>
      </c>
      <c r="AN44" s="46">
        <f>I44/'Приложение 1'!I42</f>
        <v>0</v>
      </c>
      <c r="AO44" s="46" t="e">
        <f t="shared" si="16"/>
        <v>#DIV/0!</v>
      </c>
      <c r="AP44" s="46" t="e">
        <f t="shared" si="17"/>
        <v>#DIV/0!</v>
      </c>
      <c r="AQ44" s="46" t="e">
        <f t="shared" si="18"/>
        <v>#DIV/0!</v>
      </c>
      <c r="AR44" s="46" t="e">
        <f t="shared" si="19"/>
        <v>#DIV/0!</v>
      </c>
      <c r="AS44" s="46" t="e">
        <f t="shared" si="20"/>
        <v>#DIV/0!</v>
      </c>
      <c r="AT44" s="46" t="e">
        <f t="shared" si="21"/>
        <v>#DIV/0!</v>
      </c>
      <c r="AU44" s="46">
        <f t="shared" si="22"/>
        <v>4350.584019883675</v>
      </c>
      <c r="AV44" s="46" t="e">
        <f t="shared" si="23"/>
        <v>#DIV/0!</v>
      </c>
      <c r="AW44" s="46" t="e">
        <f t="shared" si="24"/>
        <v>#DIV/0!</v>
      </c>
      <c r="AX44" s="46" t="e">
        <f t="shared" si="25"/>
        <v>#DIV/0!</v>
      </c>
      <c r="AY44" s="52">
        <f t="shared" si="26"/>
        <v>0</v>
      </c>
      <c r="AZ44" s="46">
        <v>823.21</v>
      </c>
      <c r="BA44" s="46">
        <v>2105.13</v>
      </c>
      <c r="BB44" s="46">
        <v>2608.0100000000002</v>
      </c>
      <c r="BC44" s="46">
        <v>902.03</v>
      </c>
      <c r="BD44" s="46">
        <v>1781.42</v>
      </c>
      <c r="BE44" s="46">
        <v>1188.47</v>
      </c>
      <c r="BF44" s="46">
        <v>2445034.0299999998</v>
      </c>
      <c r="BG44" s="46">
        <f t="shared" si="27"/>
        <v>5070.2</v>
      </c>
      <c r="BH44" s="46">
        <v>1206.3800000000001</v>
      </c>
      <c r="BI44" s="46">
        <v>3444.44</v>
      </c>
      <c r="BJ44" s="46">
        <v>7006.73</v>
      </c>
      <c r="BK44" s="46">
        <f t="shared" si="14"/>
        <v>1689105.94</v>
      </c>
      <c r="BL44" s="46" t="str">
        <f t="shared" si="28"/>
        <v xml:space="preserve"> </v>
      </c>
      <c r="BM44" s="46" t="e">
        <f t="shared" si="29"/>
        <v>#DIV/0!</v>
      </c>
      <c r="BN44" s="46" t="e">
        <f t="shared" si="30"/>
        <v>#DIV/0!</v>
      </c>
      <c r="BO44" s="46" t="e">
        <f t="shared" si="31"/>
        <v>#DIV/0!</v>
      </c>
      <c r="BP44" s="46" t="e">
        <f t="shared" si="32"/>
        <v>#DIV/0!</v>
      </c>
      <c r="BQ44" s="46" t="e">
        <f t="shared" si="33"/>
        <v>#DIV/0!</v>
      </c>
      <c r="BR44" s="46" t="e">
        <f t="shared" si="34"/>
        <v>#DIV/0!</v>
      </c>
      <c r="BS44" s="46" t="str">
        <f t="shared" si="35"/>
        <v xml:space="preserve"> </v>
      </c>
      <c r="BT44" s="46" t="e">
        <f t="shared" si="36"/>
        <v>#DIV/0!</v>
      </c>
      <c r="BU44" s="46" t="e">
        <f t="shared" si="37"/>
        <v>#DIV/0!</v>
      </c>
      <c r="BV44" s="46" t="e">
        <f t="shared" si="38"/>
        <v>#DIV/0!</v>
      </c>
      <c r="BW44" s="46" t="str">
        <f t="shared" si="39"/>
        <v xml:space="preserve"> </v>
      </c>
      <c r="BY44" s="52"/>
      <c r="BZ44" s="293"/>
      <c r="CA44" s="46">
        <f t="shared" si="40"/>
        <v>4523.888494972306</v>
      </c>
      <c r="CB44" s="46">
        <f t="shared" si="41"/>
        <v>5298.36</v>
      </c>
      <c r="CC44" s="46">
        <f t="shared" si="42"/>
        <v>-774.47150502769364</v>
      </c>
    </row>
    <row r="45" spans="1:82" s="45" customFormat="1" ht="12" customHeight="1">
      <c r="A45" s="284">
        <v>29</v>
      </c>
      <c r="B45" s="170" t="s">
        <v>441</v>
      </c>
      <c r="C45" s="295"/>
      <c r="D45" s="295"/>
      <c r="E45" s="296"/>
      <c r="F45" s="296"/>
      <c r="G45" s="286">
        <f t="shared" si="45"/>
        <v>6651870.4299999997</v>
      </c>
      <c r="H45" s="280">
        <f t="shared" si="46"/>
        <v>0</v>
      </c>
      <c r="I45" s="289">
        <v>0</v>
      </c>
      <c r="J45" s="289">
        <v>0</v>
      </c>
      <c r="K45" s="289">
        <v>0</v>
      </c>
      <c r="L45" s="289">
        <v>0</v>
      </c>
      <c r="M45" s="289">
        <v>0</v>
      </c>
      <c r="N45" s="280">
        <v>0</v>
      </c>
      <c r="O45" s="280">
        <v>0</v>
      </c>
      <c r="P45" s="280">
        <v>0</v>
      </c>
      <c r="Q45" s="280">
        <v>0</v>
      </c>
      <c r="R45" s="280">
        <v>0</v>
      </c>
      <c r="S45" s="280">
        <v>0</v>
      </c>
      <c r="T45" s="290">
        <v>0</v>
      </c>
      <c r="U45" s="280">
        <v>0</v>
      </c>
      <c r="V45" s="296" t="s">
        <v>105</v>
      </c>
      <c r="W45" s="57">
        <v>1603</v>
      </c>
      <c r="X45" s="280">
        <v>6366522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190232.29</v>
      </c>
      <c r="AK45" s="57">
        <v>95116.14</v>
      </c>
      <c r="AL45" s="57">
        <v>0</v>
      </c>
      <c r="AN45" s="46">
        <f>I45/'Приложение 1'!I43</f>
        <v>0</v>
      </c>
      <c r="AO45" s="46" t="e">
        <f t="shared" si="16"/>
        <v>#DIV/0!</v>
      </c>
      <c r="AP45" s="46" t="e">
        <f t="shared" si="17"/>
        <v>#DIV/0!</v>
      </c>
      <c r="AQ45" s="46" t="e">
        <f t="shared" si="18"/>
        <v>#DIV/0!</v>
      </c>
      <c r="AR45" s="46" t="e">
        <f t="shared" si="19"/>
        <v>#DIV/0!</v>
      </c>
      <c r="AS45" s="46" t="e">
        <f t="shared" si="20"/>
        <v>#DIV/0!</v>
      </c>
      <c r="AT45" s="46" t="e">
        <f t="shared" si="21"/>
        <v>#DIV/0!</v>
      </c>
      <c r="AU45" s="46">
        <f t="shared" si="22"/>
        <v>3971.6294447910168</v>
      </c>
      <c r="AV45" s="46" t="e">
        <f t="shared" si="23"/>
        <v>#DIV/0!</v>
      </c>
      <c r="AW45" s="46" t="e">
        <f t="shared" si="24"/>
        <v>#DIV/0!</v>
      </c>
      <c r="AX45" s="46" t="e">
        <f t="shared" si="25"/>
        <v>#DIV/0!</v>
      </c>
      <c r="AY45" s="52">
        <f t="shared" si="26"/>
        <v>0</v>
      </c>
      <c r="AZ45" s="46">
        <v>823.21</v>
      </c>
      <c r="BA45" s="46">
        <v>2105.13</v>
      </c>
      <c r="BB45" s="46">
        <v>2608.0100000000002</v>
      </c>
      <c r="BC45" s="46">
        <v>902.03</v>
      </c>
      <c r="BD45" s="46">
        <v>1781.42</v>
      </c>
      <c r="BE45" s="46">
        <v>1188.47</v>
      </c>
      <c r="BF45" s="46">
        <v>2445034.0299999998</v>
      </c>
      <c r="BG45" s="46">
        <f t="shared" si="27"/>
        <v>5070.2</v>
      </c>
      <c r="BH45" s="46">
        <v>1206.3800000000001</v>
      </c>
      <c r="BI45" s="46">
        <v>3444.44</v>
      </c>
      <c r="BJ45" s="46">
        <v>7006.73</v>
      </c>
      <c r="BK45" s="46">
        <f t="shared" si="14"/>
        <v>1689105.94</v>
      </c>
      <c r="BL45" s="46" t="str">
        <f t="shared" si="28"/>
        <v xml:space="preserve"> </v>
      </c>
      <c r="BM45" s="46" t="e">
        <f t="shared" si="29"/>
        <v>#DIV/0!</v>
      </c>
      <c r="BN45" s="46" t="e">
        <f t="shared" si="30"/>
        <v>#DIV/0!</v>
      </c>
      <c r="BO45" s="46" t="e">
        <f t="shared" si="31"/>
        <v>#DIV/0!</v>
      </c>
      <c r="BP45" s="46" t="e">
        <f t="shared" si="32"/>
        <v>#DIV/0!</v>
      </c>
      <c r="BQ45" s="46" t="e">
        <f t="shared" si="33"/>
        <v>#DIV/0!</v>
      </c>
      <c r="BR45" s="46" t="e">
        <f t="shared" si="34"/>
        <v>#DIV/0!</v>
      </c>
      <c r="BS45" s="46" t="str">
        <f t="shared" si="35"/>
        <v xml:space="preserve"> </v>
      </c>
      <c r="BT45" s="46" t="e">
        <f t="shared" si="36"/>
        <v>#DIV/0!</v>
      </c>
      <c r="BU45" s="46" t="e">
        <f t="shared" si="37"/>
        <v>#DIV/0!</v>
      </c>
      <c r="BV45" s="46" t="e">
        <f t="shared" si="38"/>
        <v>#DIV/0!</v>
      </c>
      <c r="BW45" s="46" t="str">
        <f t="shared" si="39"/>
        <v xml:space="preserve"> </v>
      </c>
      <c r="BY45" s="52"/>
      <c r="BZ45" s="293"/>
      <c r="CA45" s="46">
        <f t="shared" si="40"/>
        <v>4149.6384466625077</v>
      </c>
      <c r="CB45" s="46">
        <f t="shared" si="41"/>
        <v>5298.36</v>
      </c>
      <c r="CC45" s="46">
        <f t="shared" si="42"/>
        <v>-1148.721553337492</v>
      </c>
      <c r="CD45" s="297"/>
    </row>
    <row r="46" spans="1:82" s="45" customFormat="1" ht="12" customHeight="1">
      <c r="A46" s="284">
        <v>30</v>
      </c>
      <c r="B46" s="170" t="s">
        <v>337</v>
      </c>
      <c r="C46" s="286"/>
      <c r="D46" s="43"/>
      <c r="E46" s="288"/>
      <c r="F46" s="294"/>
      <c r="G46" s="286">
        <f>ROUND(H46+U46+X46+Z46+AB46+AD46+AF46+AH46+AI46+AJ46+AK46+AL46,2)</f>
        <v>8167313.4800000004</v>
      </c>
      <c r="H46" s="280">
        <f t="shared" si="46"/>
        <v>0</v>
      </c>
      <c r="I46" s="286">
        <v>0</v>
      </c>
      <c r="J46" s="286">
        <v>0</v>
      </c>
      <c r="K46" s="286">
        <v>0</v>
      </c>
      <c r="L46" s="286">
        <v>0</v>
      </c>
      <c r="M46" s="286">
        <v>0</v>
      </c>
      <c r="N46" s="280">
        <v>0</v>
      </c>
      <c r="O46" s="280">
        <v>0</v>
      </c>
      <c r="P46" s="280">
        <v>0</v>
      </c>
      <c r="Q46" s="280">
        <v>0</v>
      </c>
      <c r="R46" s="280">
        <v>0</v>
      </c>
      <c r="S46" s="280">
        <v>0</v>
      </c>
      <c r="T46" s="290">
        <v>0</v>
      </c>
      <c r="U46" s="280">
        <v>0</v>
      </c>
      <c r="V46" s="291"/>
      <c r="W46" s="280">
        <v>0</v>
      </c>
      <c r="X46" s="280">
        <v>0</v>
      </c>
      <c r="Y46" s="280">
        <v>0</v>
      </c>
      <c r="Z46" s="280">
        <v>0</v>
      </c>
      <c r="AA46" s="280">
        <v>938</v>
      </c>
      <c r="AB46" s="280">
        <v>8066089.2000000002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57">
        <v>67482.850000000006</v>
      </c>
      <c r="AK46" s="57">
        <v>33741.43</v>
      </c>
      <c r="AL46" s="57">
        <v>0</v>
      </c>
      <c r="AN46" s="46">
        <f>I46/'Приложение 1'!I44</f>
        <v>0</v>
      </c>
      <c r="AO46" s="46" t="e">
        <f t="shared" si="16"/>
        <v>#DIV/0!</v>
      </c>
      <c r="AP46" s="46" t="e">
        <f t="shared" si="17"/>
        <v>#DIV/0!</v>
      </c>
      <c r="AQ46" s="46" t="e">
        <f t="shared" si="18"/>
        <v>#DIV/0!</v>
      </c>
      <c r="AR46" s="46" t="e">
        <f t="shared" si="19"/>
        <v>#DIV/0!</v>
      </c>
      <c r="AS46" s="46" t="e">
        <f t="shared" si="20"/>
        <v>#DIV/0!</v>
      </c>
      <c r="AT46" s="46" t="e">
        <f t="shared" si="21"/>
        <v>#DIV/0!</v>
      </c>
      <c r="AU46" s="46" t="e">
        <f t="shared" si="22"/>
        <v>#DIV/0!</v>
      </c>
      <c r="AV46" s="46" t="e">
        <f t="shared" si="23"/>
        <v>#DIV/0!</v>
      </c>
      <c r="AW46" s="46">
        <f>AB46/AA46</f>
        <v>8599.2422174840085</v>
      </c>
      <c r="AX46" s="46" t="e">
        <f t="shared" si="25"/>
        <v>#DIV/0!</v>
      </c>
      <c r="AY46" s="52">
        <f t="shared" si="26"/>
        <v>0</v>
      </c>
      <c r="AZ46" s="46">
        <v>823.21</v>
      </c>
      <c r="BA46" s="46">
        <v>2105.13</v>
      </c>
      <c r="BB46" s="46">
        <v>2608.0100000000002</v>
      </c>
      <c r="BC46" s="46">
        <v>902.03</v>
      </c>
      <c r="BD46" s="46">
        <v>1781.42</v>
      </c>
      <c r="BE46" s="46">
        <v>1188.47</v>
      </c>
      <c r="BF46" s="46">
        <v>2445034.0299999998</v>
      </c>
      <c r="BG46" s="46">
        <f t="shared" si="27"/>
        <v>4866.91</v>
      </c>
      <c r="BH46" s="46">
        <v>1206.3800000000001</v>
      </c>
      <c r="BI46" s="46">
        <f>3444.44+6028.24</f>
        <v>9472.68</v>
      </c>
      <c r="BJ46" s="46">
        <v>7006.73</v>
      </c>
      <c r="BK46" s="46">
        <f t="shared" si="14"/>
        <v>1689105.94</v>
      </c>
      <c r="BL46" s="46" t="str">
        <f t="shared" si="28"/>
        <v xml:space="preserve"> </v>
      </c>
      <c r="BM46" s="46" t="e">
        <f t="shared" si="29"/>
        <v>#DIV/0!</v>
      </c>
      <c r="BN46" s="46" t="e">
        <f t="shared" si="30"/>
        <v>#DIV/0!</v>
      </c>
      <c r="BO46" s="46" t="e">
        <f t="shared" si="31"/>
        <v>#DIV/0!</v>
      </c>
      <c r="BP46" s="46" t="e">
        <f t="shared" si="32"/>
        <v>#DIV/0!</v>
      </c>
      <c r="BQ46" s="46" t="e">
        <f t="shared" si="33"/>
        <v>#DIV/0!</v>
      </c>
      <c r="BR46" s="46" t="e">
        <f t="shared" si="34"/>
        <v>#DIV/0!</v>
      </c>
      <c r="BS46" s="46" t="e">
        <f t="shared" si="35"/>
        <v>#DIV/0!</v>
      </c>
      <c r="BT46" s="46" t="e">
        <f t="shared" si="36"/>
        <v>#DIV/0!</v>
      </c>
      <c r="BU46" s="46" t="str">
        <f t="shared" si="37"/>
        <v xml:space="preserve"> </v>
      </c>
      <c r="BV46" s="46" t="e">
        <f t="shared" si="38"/>
        <v>#DIV/0!</v>
      </c>
      <c r="BW46" s="46" t="str">
        <f t="shared" si="39"/>
        <v xml:space="preserve"> </v>
      </c>
      <c r="BY46" s="52"/>
      <c r="BZ46" s="293"/>
      <c r="CA46" s="46" t="e">
        <f t="shared" si="40"/>
        <v>#DIV/0!</v>
      </c>
      <c r="CB46" s="46">
        <f t="shared" si="41"/>
        <v>5085.92</v>
      </c>
      <c r="CC46" s="46" t="e">
        <f t="shared" si="42"/>
        <v>#DIV/0!</v>
      </c>
    </row>
    <row r="47" spans="1:82" s="45" customFormat="1" ht="12" customHeight="1">
      <c r="A47" s="284">
        <v>31</v>
      </c>
      <c r="B47" s="170" t="s">
        <v>339</v>
      </c>
      <c r="C47" s="286"/>
      <c r="D47" s="43"/>
      <c r="E47" s="288"/>
      <c r="F47" s="294"/>
      <c r="G47" s="286">
        <f t="shared" si="45"/>
        <v>2494576.21</v>
      </c>
      <c r="H47" s="280">
        <f t="shared" si="46"/>
        <v>0</v>
      </c>
      <c r="I47" s="286">
        <v>0</v>
      </c>
      <c r="J47" s="286">
        <v>0</v>
      </c>
      <c r="K47" s="286">
        <v>0</v>
      </c>
      <c r="L47" s="286">
        <v>0</v>
      </c>
      <c r="M47" s="286">
        <v>0</v>
      </c>
      <c r="N47" s="280">
        <v>0</v>
      </c>
      <c r="O47" s="280">
        <v>0</v>
      </c>
      <c r="P47" s="280">
        <v>0</v>
      </c>
      <c r="Q47" s="280">
        <v>0</v>
      </c>
      <c r="R47" s="280">
        <v>0</v>
      </c>
      <c r="S47" s="280">
        <v>0</v>
      </c>
      <c r="T47" s="290">
        <v>0</v>
      </c>
      <c r="U47" s="280">
        <v>0</v>
      </c>
      <c r="V47" s="291" t="s">
        <v>106</v>
      </c>
      <c r="W47" s="280">
        <v>516.14</v>
      </c>
      <c r="X47" s="280">
        <v>2392625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57">
        <v>67967.47</v>
      </c>
      <c r="AK47" s="57">
        <v>33983.74</v>
      </c>
      <c r="AL47" s="57">
        <v>0</v>
      </c>
      <c r="AN47" s="46">
        <f>I47/'Приложение 1'!I45</f>
        <v>0</v>
      </c>
      <c r="AO47" s="46" t="e">
        <f t="shared" si="16"/>
        <v>#DIV/0!</v>
      </c>
      <c r="AP47" s="46" t="e">
        <f t="shared" si="17"/>
        <v>#DIV/0!</v>
      </c>
      <c r="AQ47" s="46" t="e">
        <f t="shared" si="18"/>
        <v>#DIV/0!</v>
      </c>
      <c r="AR47" s="46" t="e">
        <f t="shared" si="19"/>
        <v>#DIV/0!</v>
      </c>
      <c r="AS47" s="46" t="e">
        <f t="shared" si="20"/>
        <v>#DIV/0!</v>
      </c>
      <c r="AT47" s="46" t="e">
        <f t="shared" si="21"/>
        <v>#DIV/0!</v>
      </c>
      <c r="AU47" s="46">
        <f t="shared" si="22"/>
        <v>4635.6124307358468</v>
      </c>
      <c r="AV47" s="46" t="e">
        <f t="shared" si="23"/>
        <v>#DIV/0!</v>
      </c>
      <c r="AW47" s="46" t="e">
        <f t="shared" si="24"/>
        <v>#DIV/0!</v>
      </c>
      <c r="AX47" s="46" t="e">
        <f t="shared" si="25"/>
        <v>#DIV/0!</v>
      </c>
      <c r="AY47" s="52">
        <f t="shared" si="26"/>
        <v>0</v>
      </c>
      <c r="AZ47" s="46">
        <v>823.21</v>
      </c>
      <c r="BA47" s="46">
        <v>2105.13</v>
      </c>
      <c r="BB47" s="46">
        <v>2608.0100000000002</v>
      </c>
      <c r="BC47" s="46">
        <v>902.03</v>
      </c>
      <c r="BD47" s="46">
        <v>1781.42</v>
      </c>
      <c r="BE47" s="46">
        <v>1188.47</v>
      </c>
      <c r="BF47" s="46">
        <v>2445034.0299999998</v>
      </c>
      <c r="BG47" s="46">
        <f t="shared" si="27"/>
        <v>4866.91</v>
      </c>
      <c r="BH47" s="46">
        <v>1206.3800000000001</v>
      </c>
      <c r="BI47" s="46">
        <v>3444.44</v>
      </c>
      <c r="BJ47" s="46">
        <v>7006.73</v>
      </c>
      <c r="BK47" s="46">
        <f t="shared" si="14"/>
        <v>1689105.94</v>
      </c>
      <c r="BL47" s="46" t="str">
        <f t="shared" si="28"/>
        <v xml:space="preserve"> </v>
      </c>
      <c r="BM47" s="46" t="e">
        <f t="shared" si="29"/>
        <v>#DIV/0!</v>
      </c>
      <c r="BN47" s="46" t="e">
        <f t="shared" si="30"/>
        <v>#DIV/0!</v>
      </c>
      <c r="BO47" s="46" t="e">
        <f t="shared" si="31"/>
        <v>#DIV/0!</v>
      </c>
      <c r="BP47" s="46" t="e">
        <f t="shared" si="32"/>
        <v>#DIV/0!</v>
      </c>
      <c r="BQ47" s="46" t="e">
        <f t="shared" si="33"/>
        <v>#DIV/0!</v>
      </c>
      <c r="BR47" s="46" t="e">
        <f t="shared" si="34"/>
        <v>#DIV/0!</v>
      </c>
      <c r="BS47" s="46" t="str">
        <f t="shared" si="35"/>
        <v xml:space="preserve"> </v>
      </c>
      <c r="BT47" s="46" t="e">
        <f t="shared" si="36"/>
        <v>#DIV/0!</v>
      </c>
      <c r="BU47" s="46" t="e">
        <f t="shared" si="37"/>
        <v>#DIV/0!</v>
      </c>
      <c r="BV47" s="46" t="e">
        <f t="shared" si="38"/>
        <v>#DIV/0!</v>
      </c>
      <c r="BW47" s="46" t="str">
        <f t="shared" si="39"/>
        <v xml:space="preserve"> </v>
      </c>
      <c r="BY47" s="52"/>
      <c r="BZ47" s="293"/>
      <c r="CA47" s="46">
        <f t="shared" si="40"/>
        <v>4833.1387026775683</v>
      </c>
      <c r="CB47" s="46">
        <f t="shared" si="41"/>
        <v>5085.92</v>
      </c>
      <c r="CC47" s="46">
        <f t="shared" si="42"/>
        <v>-252.78129732243178</v>
      </c>
    </row>
    <row r="48" spans="1:82" s="45" customFormat="1" ht="12" customHeight="1">
      <c r="A48" s="284">
        <v>32</v>
      </c>
      <c r="B48" s="170" t="s">
        <v>340</v>
      </c>
      <c r="C48" s="286"/>
      <c r="D48" s="43"/>
      <c r="E48" s="288"/>
      <c r="F48" s="294"/>
      <c r="G48" s="286">
        <f t="shared" si="45"/>
        <v>2660196.9900000002</v>
      </c>
      <c r="H48" s="280">
        <f t="shared" si="46"/>
        <v>0</v>
      </c>
      <c r="I48" s="286">
        <v>0</v>
      </c>
      <c r="J48" s="286">
        <v>0</v>
      </c>
      <c r="K48" s="286">
        <v>0</v>
      </c>
      <c r="L48" s="286">
        <v>0</v>
      </c>
      <c r="M48" s="286">
        <v>0</v>
      </c>
      <c r="N48" s="280">
        <v>0</v>
      </c>
      <c r="O48" s="280">
        <v>0</v>
      </c>
      <c r="P48" s="280">
        <v>0</v>
      </c>
      <c r="Q48" s="280">
        <v>0</v>
      </c>
      <c r="R48" s="280">
        <v>0</v>
      </c>
      <c r="S48" s="280">
        <v>0</v>
      </c>
      <c r="T48" s="290">
        <v>0</v>
      </c>
      <c r="U48" s="280">
        <v>0</v>
      </c>
      <c r="V48" s="291" t="s">
        <v>106</v>
      </c>
      <c r="W48" s="280">
        <v>525.24</v>
      </c>
      <c r="X48" s="280">
        <v>2551340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57">
        <v>72571.33</v>
      </c>
      <c r="AK48" s="57">
        <v>36285.660000000003</v>
      </c>
      <c r="AL48" s="57">
        <v>0</v>
      </c>
      <c r="AN48" s="46">
        <f>I48/'Приложение 1'!I46</f>
        <v>0</v>
      </c>
      <c r="AO48" s="46" t="e">
        <f t="shared" si="16"/>
        <v>#DIV/0!</v>
      </c>
      <c r="AP48" s="46" t="e">
        <f t="shared" si="17"/>
        <v>#DIV/0!</v>
      </c>
      <c r="AQ48" s="46" t="e">
        <f t="shared" si="18"/>
        <v>#DIV/0!</v>
      </c>
      <c r="AR48" s="46" t="e">
        <f t="shared" si="19"/>
        <v>#DIV/0!</v>
      </c>
      <c r="AS48" s="46" t="e">
        <f t="shared" si="20"/>
        <v>#DIV/0!</v>
      </c>
      <c r="AT48" s="46" t="e">
        <f t="shared" si="21"/>
        <v>#DIV/0!</v>
      </c>
      <c r="AU48" s="46">
        <f t="shared" si="22"/>
        <v>4857.4746782423272</v>
      </c>
      <c r="AV48" s="46" t="e">
        <f t="shared" si="23"/>
        <v>#DIV/0!</v>
      </c>
      <c r="AW48" s="46" t="e">
        <f t="shared" si="24"/>
        <v>#DIV/0!</v>
      </c>
      <c r="AX48" s="46" t="e">
        <f t="shared" si="25"/>
        <v>#DIV/0!</v>
      </c>
      <c r="AY48" s="52">
        <f t="shared" si="26"/>
        <v>0</v>
      </c>
      <c r="AZ48" s="46">
        <v>823.21</v>
      </c>
      <c r="BA48" s="46">
        <v>2105.13</v>
      </c>
      <c r="BB48" s="46">
        <v>2608.0100000000002</v>
      </c>
      <c r="BC48" s="46">
        <v>902.03</v>
      </c>
      <c r="BD48" s="46">
        <v>1781.42</v>
      </c>
      <c r="BE48" s="46">
        <v>1188.47</v>
      </c>
      <c r="BF48" s="46">
        <v>2445034.0299999998</v>
      </c>
      <c r="BG48" s="46">
        <f t="shared" si="27"/>
        <v>4866.91</v>
      </c>
      <c r="BH48" s="46">
        <v>1206.3800000000001</v>
      </c>
      <c r="BI48" s="46">
        <v>3444.44</v>
      </c>
      <c r="BJ48" s="46">
        <v>7006.73</v>
      </c>
      <c r="BK48" s="46">
        <f t="shared" si="14"/>
        <v>1689105.94</v>
      </c>
      <c r="BL48" s="46" t="str">
        <f t="shared" si="28"/>
        <v xml:space="preserve"> </v>
      </c>
      <c r="BM48" s="46" t="e">
        <f t="shared" si="29"/>
        <v>#DIV/0!</v>
      </c>
      <c r="BN48" s="46" t="e">
        <f t="shared" si="30"/>
        <v>#DIV/0!</v>
      </c>
      <c r="BO48" s="46" t="e">
        <f t="shared" si="31"/>
        <v>#DIV/0!</v>
      </c>
      <c r="BP48" s="46" t="e">
        <f t="shared" si="32"/>
        <v>#DIV/0!</v>
      </c>
      <c r="BQ48" s="46" t="e">
        <f t="shared" si="33"/>
        <v>#DIV/0!</v>
      </c>
      <c r="BR48" s="46" t="e">
        <f t="shared" si="34"/>
        <v>#DIV/0!</v>
      </c>
      <c r="BS48" s="46" t="str">
        <f t="shared" si="35"/>
        <v xml:space="preserve"> </v>
      </c>
      <c r="BT48" s="46" t="e">
        <f t="shared" si="36"/>
        <v>#DIV/0!</v>
      </c>
      <c r="BU48" s="46" t="e">
        <f t="shared" si="37"/>
        <v>#DIV/0!</v>
      </c>
      <c r="BV48" s="46" t="e">
        <f t="shared" si="38"/>
        <v>#DIV/0!</v>
      </c>
      <c r="BW48" s="46" t="str">
        <f t="shared" si="39"/>
        <v xml:space="preserve"> </v>
      </c>
      <c r="BY48" s="52"/>
      <c r="BZ48" s="293"/>
      <c r="CA48" s="46">
        <f t="shared" si="40"/>
        <v>5064.7265821338824</v>
      </c>
      <c r="CB48" s="46">
        <f t="shared" si="41"/>
        <v>5085.92</v>
      </c>
      <c r="CC48" s="46">
        <f t="shared" si="42"/>
        <v>-21.19341786611767</v>
      </c>
    </row>
    <row r="49" spans="1:82" s="45" customFormat="1" ht="12" customHeight="1">
      <c r="A49" s="284">
        <v>33</v>
      </c>
      <c r="B49" s="170" t="s">
        <v>483</v>
      </c>
      <c r="C49" s="295"/>
      <c r="D49" s="295"/>
      <c r="E49" s="296"/>
      <c r="F49" s="296"/>
      <c r="G49" s="286">
        <f t="shared" si="45"/>
        <v>2693458.22</v>
      </c>
      <c r="H49" s="280">
        <f t="shared" si="46"/>
        <v>0</v>
      </c>
      <c r="I49" s="289">
        <v>0</v>
      </c>
      <c r="J49" s="289">
        <v>0</v>
      </c>
      <c r="K49" s="289">
        <v>0</v>
      </c>
      <c r="L49" s="289">
        <v>0</v>
      </c>
      <c r="M49" s="289">
        <v>0</v>
      </c>
      <c r="N49" s="280">
        <v>0</v>
      </c>
      <c r="O49" s="280">
        <v>0</v>
      </c>
      <c r="P49" s="280">
        <v>0</v>
      </c>
      <c r="Q49" s="280">
        <v>0</v>
      </c>
      <c r="R49" s="280">
        <v>0</v>
      </c>
      <c r="S49" s="280">
        <v>0</v>
      </c>
      <c r="T49" s="290">
        <v>0</v>
      </c>
      <c r="U49" s="280">
        <v>0</v>
      </c>
      <c r="V49" s="298" t="s">
        <v>106</v>
      </c>
      <c r="W49" s="57">
        <v>543.9</v>
      </c>
      <c r="X49" s="280">
        <v>2609498.4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55973.21</v>
      </c>
      <c r="AK49" s="57">
        <v>27986.61</v>
      </c>
      <c r="AL49" s="57">
        <v>0</v>
      </c>
      <c r="AN49" s="46">
        <f>I49/'Приложение 1'!I47</f>
        <v>0</v>
      </c>
      <c r="AO49" s="46" t="e">
        <f t="shared" si="16"/>
        <v>#DIV/0!</v>
      </c>
      <c r="AP49" s="46" t="e">
        <f t="shared" si="17"/>
        <v>#DIV/0!</v>
      </c>
      <c r="AQ49" s="46" t="e">
        <f t="shared" si="18"/>
        <v>#DIV/0!</v>
      </c>
      <c r="AR49" s="46" t="e">
        <f t="shared" si="19"/>
        <v>#DIV/0!</v>
      </c>
      <c r="AS49" s="46" t="e">
        <f t="shared" si="20"/>
        <v>#DIV/0!</v>
      </c>
      <c r="AT49" s="46" t="e">
        <f t="shared" si="21"/>
        <v>#DIV/0!</v>
      </c>
      <c r="AU49" s="46">
        <f t="shared" si="22"/>
        <v>4797.7539988968565</v>
      </c>
      <c r="AV49" s="46" t="e">
        <f t="shared" si="23"/>
        <v>#DIV/0!</v>
      </c>
      <c r="AW49" s="46" t="e">
        <f t="shared" si="24"/>
        <v>#DIV/0!</v>
      </c>
      <c r="AX49" s="46" t="e">
        <f t="shared" si="25"/>
        <v>#DIV/0!</v>
      </c>
      <c r="AY49" s="52">
        <f t="shared" si="26"/>
        <v>0</v>
      </c>
      <c r="AZ49" s="46">
        <v>823.21</v>
      </c>
      <c r="BA49" s="46">
        <v>2105.13</v>
      </c>
      <c r="BB49" s="46">
        <v>2608.0100000000002</v>
      </c>
      <c r="BC49" s="46">
        <v>902.03</v>
      </c>
      <c r="BD49" s="46">
        <v>1781.42</v>
      </c>
      <c r="BE49" s="46">
        <v>1188.47</v>
      </c>
      <c r="BF49" s="46">
        <v>2445034.0299999998</v>
      </c>
      <c r="BG49" s="46">
        <f t="shared" si="27"/>
        <v>4866.91</v>
      </c>
      <c r="BH49" s="46">
        <v>1206.3800000000001</v>
      </c>
      <c r="BI49" s="46">
        <v>3444.44</v>
      </c>
      <c r="BJ49" s="46">
        <v>7006.73</v>
      </c>
      <c r="BK49" s="46">
        <f t="shared" si="14"/>
        <v>1689105.94</v>
      </c>
      <c r="BL49" s="46" t="str">
        <f t="shared" si="28"/>
        <v xml:space="preserve"> </v>
      </c>
      <c r="BM49" s="46" t="e">
        <f t="shared" si="29"/>
        <v>#DIV/0!</v>
      </c>
      <c r="BN49" s="46" t="e">
        <f t="shared" si="30"/>
        <v>#DIV/0!</v>
      </c>
      <c r="BO49" s="46" t="e">
        <f t="shared" si="31"/>
        <v>#DIV/0!</v>
      </c>
      <c r="BP49" s="46" t="e">
        <f t="shared" si="32"/>
        <v>#DIV/0!</v>
      </c>
      <c r="BQ49" s="46" t="e">
        <f t="shared" si="33"/>
        <v>#DIV/0!</v>
      </c>
      <c r="BR49" s="46" t="e">
        <f t="shared" si="34"/>
        <v>#DIV/0!</v>
      </c>
      <c r="BS49" s="46" t="str">
        <f t="shared" si="35"/>
        <v xml:space="preserve"> </v>
      </c>
      <c r="BT49" s="46" t="e">
        <f t="shared" si="36"/>
        <v>#DIV/0!</v>
      </c>
      <c r="BU49" s="46" t="e">
        <f t="shared" si="37"/>
        <v>#DIV/0!</v>
      </c>
      <c r="BV49" s="46" t="e">
        <f t="shared" si="38"/>
        <v>#DIV/0!</v>
      </c>
      <c r="BW49" s="46" t="str">
        <f t="shared" si="39"/>
        <v xml:space="preserve"> </v>
      </c>
      <c r="BY49" s="52"/>
      <c r="BZ49" s="293"/>
      <c r="CA49" s="46">
        <f t="shared" si="40"/>
        <v>4952.1202794631372</v>
      </c>
      <c r="CB49" s="46">
        <f t="shared" si="41"/>
        <v>5085.92</v>
      </c>
      <c r="CC49" s="46">
        <f t="shared" si="42"/>
        <v>-133.79972053686288</v>
      </c>
      <c r="CD49" s="297"/>
    </row>
    <row r="50" spans="1:82" s="45" customFormat="1" ht="12" customHeight="1">
      <c r="A50" s="284">
        <v>34</v>
      </c>
      <c r="B50" s="170" t="s">
        <v>336</v>
      </c>
      <c r="C50" s="286"/>
      <c r="D50" s="43"/>
      <c r="E50" s="288"/>
      <c r="F50" s="294"/>
      <c r="G50" s="286">
        <f t="shared" si="45"/>
        <v>3942680.86</v>
      </c>
      <c r="H50" s="280">
        <f t="shared" si="46"/>
        <v>0</v>
      </c>
      <c r="I50" s="286">
        <v>0</v>
      </c>
      <c r="J50" s="286">
        <v>0</v>
      </c>
      <c r="K50" s="286">
        <v>0</v>
      </c>
      <c r="L50" s="286">
        <v>0</v>
      </c>
      <c r="M50" s="286">
        <v>0</v>
      </c>
      <c r="N50" s="280">
        <v>0</v>
      </c>
      <c r="O50" s="280">
        <v>0</v>
      </c>
      <c r="P50" s="280">
        <v>0</v>
      </c>
      <c r="Q50" s="280">
        <v>0</v>
      </c>
      <c r="R50" s="280">
        <v>0</v>
      </c>
      <c r="S50" s="280">
        <v>0</v>
      </c>
      <c r="T50" s="290">
        <v>0</v>
      </c>
      <c r="U50" s="280">
        <v>0</v>
      </c>
      <c r="V50" s="291" t="s">
        <v>105</v>
      </c>
      <c r="W50" s="280">
        <v>982</v>
      </c>
      <c r="X50" s="280">
        <v>3763926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57">
        <v>119169.91</v>
      </c>
      <c r="AK50" s="57">
        <v>59584.95</v>
      </c>
      <c r="AL50" s="57">
        <v>0</v>
      </c>
      <c r="AN50" s="46">
        <f>I50/'Приложение 1'!I48</f>
        <v>0</v>
      </c>
      <c r="AO50" s="46" t="e">
        <f t="shared" si="16"/>
        <v>#DIV/0!</v>
      </c>
      <c r="AP50" s="46" t="e">
        <f t="shared" si="17"/>
        <v>#DIV/0!</v>
      </c>
      <c r="AQ50" s="46" t="e">
        <f t="shared" si="18"/>
        <v>#DIV/0!</v>
      </c>
      <c r="AR50" s="46" t="e">
        <f t="shared" si="19"/>
        <v>#DIV/0!</v>
      </c>
      <c r="AS50" s="46" t="e">
        <f t="shared" si="20"/>
        <v>#DIV/0!</v>
      </c>
      <c r="AT50" s="46" t="e">
        <f t="shared" si="21"/>
        <v>#DIV/0!</v>
      </c>
      <c r="AU50" s="46">
        <f t="shared" si="22"/>
        <v>3832.9185336048881</v>
      </c>
      <c r="AV50" s="46" t="e">
        <f t="shared" si="23"/>
        <v>#DIV/0!</v>
      </c>
      <c r="AW50" s="46" t="e">
        <f t="shared" si="24"/>
        <v>#DIV/0!</v>
      </c>
      <c r="AX50" s="46" t="e">
        <f t="shared" si="25"/>
        <v>#DIV/0!</v>
      </c>
      <c r="AY50" s="52">
        <f t="shared" si="26"/>
        <v>0</v>
      </c>
      <c r="AZ50" s="46">
        <v>823.21</v>
      </c>
      <c r="BA50" s="46">
        <v>2105.13</v>
      </c>
      <c r="BB50" s="46">
        <v>2608.0100000000002</v>
      </c>
      <c r="BC50" s="46">
        <v>902.03</v>
      </c>
      <c r="BD50" s="46">
        <v>1781.42</v>
      </c>
      <c r="BE50" s="46">
        <v>1188.47</v>
      </c>
      <c r="BF50" s="46">
        <v>2445034.0299999998</v>
      </c>
      <c r="BG50" s="46">
        <f t="shared" si="27"/>
        <v>5070.2</v>
      </c>
      <c r="BH50" s="46">
        <v>1206.3800000000001</v>
      </c>
      <c r="BI50" s="46">
        <v>3444.44</v>
      </c>
      <c r="BJ50" s="46">
        <v>7006.73</v>
      </c>
      <c r="BK50" s="46">
        <f t="shared" si="14"/>
        <v>1689105.94</v>
      </c>
      <c r="BL50" s="46" t="str">
        <f t="shared" si="28"/>
        <v xml:space="preserve"> </v>
      </c>
      <c r="BM50" s="46" t="e">
        <f t="shared" si="29"/>
        <v>#DIV/0!</v>
      </c>
      <c r="BN50" s="46" t="e">
        <f t="shared" si="30"/>
        <v>#DIV/0!</v>
      </c>
      <c r="BO50" s="46" t="e">
        <f t="shared" si="31"/>
        <v>#DIV/0!</v>
      </c>
      <c r="BP50" s="46" t="e">
        <f t="shared" si="32"/>
        <v>#DIV/0!</v>
      </c>
      <c r="BQ50" s="46" t="e">
        <f t="shared" si="33"/>
        <v>#DIV/0!</v>
      </c>
      <c r="BR50" s="46" t="e">
        <f t="shared" si="34"/>
        <v>#DIV/0!</v>
      </c>
      <c r="BS50" s="46" t="str">
        <f t="shared" si="35"/>
        <v xml:space="preserve"> </v>
      </c>
      <c r="BT50" s="46" t="e">
        <f t="shared" si="36"/>
        <v>#DIV/0!</v>
      </c>
      <c r="BU50" s="46" t="e">
        <f t="shared" si="37"/>
        <v>#DIV/0!</v>
      </c>
      <c r="BV50" s="46" t="e">
        <f t="shared" si="38"/>
        <v>#DIV/0!</v>
      </c>
      <c r="BW50" s="46" t="str">
        <f t="shared" si="39"/>
        <v xml:space="preserve"> </v>
      </c>
      <c r="BY50" s="52"/>
      <c r="BZ50" s="293"/>
      <c r="CA50" s="46">
        <f t="shared" si="40"/>
        <v>4014.9499592668021</v>
      </c>
      <c r="CB50" s="46">
        <f t="shared" si="41"/>
        <v>5298.36</v>
      </c>
      <c r="CC50" s="46">
        <f t="shared" si="42"/>
        <v>-1283.4100407331975</v>
      </c>
    </row>
    <row r="51" spans="1:82" s="45" customFormat="1" ht="12" customHeight="1">
      <c r="A51" s="284">
        <v>35</v>
      </c>
      <c r="B51" s="170" t="s">
        <v>342</v>
      </c>
      <c r="C51" s="286"/>
      <c r="D51" s="43"/>
      <c r="E51" s="288"/>
      <c r="F51" s="294"/>
      <c r="G51" s="286">
        <f t="shared" si="45"/>
        <v>3967152.16</v>
      </c>
      <c r="H51" s="280">
        <f t="shared" si="46"/>
        <v>0</v>
      </c>
      <c r="I51" s="286">
        <v>0</v>
      </c>
      <c r="J51" s="286">
        <v>0</v>
      </c>
      <c r="K51" s="286">
        <v>0</v>
      </c>
      <c r="L51" s="286">
        <v>0</v>
      </c>
      <c r="M51" s="286">
        <v>0</v>
      </c>
      <c r="N51" s="280">
        <v>0</v>
      </c>
      <c r="O51" s="280">
        <v>0</v>
      </c>
      <c r="P51" s="280">
        <v>0</v>
      </c>
      <c r="Q51" s="280">
        <v>0</v>
      </c>
      <c r="R51" s="280">
        <v>0</v>
      </c>
      <c r="S51" s="280">
        <v>0</v>
      </c>
      <c r="T51" s="290">
        <v>0</v>
      </c>
      <c r="U51" s="280">
        <v>0</v>
      </c>
      <c r="V51" s="291" t="s">
        <v>105</v>
      </c>
      <c r="W51" s="280">
        <v>949</v>
      </c>
      <c r="X51" s="280">
        <v>3788763.6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57">
        <v>118925.71</v>
      </c>
      <c r="AK51" s="57">
        <v>59462.85</v>
      </c>
      <c r="AL51" s="57">
        <v>0</v>
      </c>
      <c r="AN51" s="46">
        <f>I51/'Приложение 1'!I49</f>
        <v>0</v>
      </c>
      <c r="AO51" s="46" t="e">
        <f t="shared" si="16"/>
        <v>#DIV/0!</v>
      </c>
      <c r="AP51" s="46" t="e">
        <f t="shared" si="17"/>
        <v>#DIV/0!</v>
      </c>
      <c r="AQ51" s="46" t="e">
        <f t="shared" si="18"/>
        <v>#DIV/0!</v>
      </c>
      <c r="AR51" s="46" t="e">
        <f t="shared" si="19"/>
        <v>#DIV/0!</v>
      </c>
      <c r="AS51" s="46" t="e">
        <f t="shared" si="20"/>
        <v>#DIV/0!</v>
      </c>
      <c r="AT51" s="46" t="e">
        <f t="shared" si="21"/>
        <v>#DIV/0!</v>
      </c>
      <c r="AU51" s="46">
        <f t="shared" si="22"/>
        <v>3992.3747102212856</v>
      </c>
      <c r="AV51" s="46" t="e">
        <f t="shared" si="23"/>
        <v>#DIV/0!</v>
      </c>
      <c r="AW51" s="46" t="e">
        <f t="shared" si="24"/>
        <v>#DIV/0!</v>
      </c>
      <c r="AX51" s="46" t="e">
        <f t="shared" si="25"/>
        <v>#DIV/0!</v>
      </c>
      <c r="AY51" s="52">
        <f t="shared" si="26"/>
        <v>0</v>
      </c>
      <c r="AZ51" s="46">
        <v>823.21</v>
      </c>
      <c r="BA51" s="46">
        <v>2105.13</v>
      </c>
      <c r="BB51" s="46">
        <v>2608.0100000000002</v>
      </c>
      <c r="BC51" s="46">
        <v>902.03</v>
      </c>
      <c r="BD51" s="46">
        <v>1781.42</v>
      </c>
      <c r="BE51" s="46">
        <v>1188.47</v>
      </c>
      <c r="BF51" s="46">
        <v>2445034.0299999998</v>
      </c>
      <c r="BG51" s="46">
        <f t="shared" si="27"/>
        <v>5070.2</v>
      </c>
      <c r="BH51" s="46">
        <v>1206.3800000000001</v>
      </c>
      <c r="BI51" s="46">
        <v>3444.44</v>
      </c>
      <c r="BJ51" s="46">
        <v>7006.73</v>
      </c>
      <c r="BK51" s="46">
        <f t="shared" si="14"/>
        <v>1689105.94</v>
      </c>
      <c r="BL51" s="46" t="str">
        <f t="shared" si="28"/>
        <v xml:space="preserve"> </v>
      </c>
      <c r="BM51" s="46" t="e">
        <f t="shared" si="29"/>
        <v>#DIV/0!</v>
      </c>
      <c r="BN51" s="46" t="e">
        <f t="shared" si="30"/>
        <v>#DIV/0!</v>
      </c>
      <c r="BO51" s="46" t="e">
        <f t="shared" si="31"/>
        <v>#DIV/0!</v>
      </c>
      <c r="BP51" s="46" t="e">
        <f t="shared" si="32"/>
        <v>#DIV/0!</v>
      </c>
      <c r="BQ51" s="46" t="e">
        <f t="shared" si="33"/>
        <v>#DIV/0!</v>
      </c>
      <c r="BR51" s="46" t="e">
        <f t="shared" si="34"/>
        <v>#DIV/0!</v>
      </c>
      <c r="BS51" s="46" t="str">
        <f t="shared" si="35"/>
        <v xml:space="preserve"> </v>
      </c>
      <c r="BT51" s="46" t="e">
        <f t="shared" si="36"/>
        <v>#DIV/0!</v>
      </c>
      <c r="BU51" s="46" t="e">
        <f t="shared" si="37"/>
        <v>#DIV/0!</v>
      </c>
      <c r="BV51" s="46" t="e">
        <f t="shared" si="38"/>
        <v>#DIV/0!</v>
      </c>
      <c r="BW51" s="46" t="str">
        <f t="shared" si="39"/>
        <v xml:space="preserve"> </v>
      </c>
      <c r="BY51" s="52"/>
      <c r="BZ51" s="293"/>
      <c r="CA51" s="46">
        <f t="shared" si="40"/>
        <v>4180.3500105374078</v>
      </c>
      <c r="CB51" s="46">
        <f t="shared" si="41"/>
        <v>5298.36</v>
      </c>
      <c r="CC51" s="46">
        <f t="shared" si="42"/>
        <v>-1118.0099894625919</v>
      </c>
    </row>
    <row r="52" spans="1:82" s="45" customFormat="1" ht="12" customHeight="1">
      <c r="A52" s="284">
        <v>36</v>
      </c>
      <c r="B52" s="170" t="s">
        <v>343</v>
      </c>
      <c r="C52" s="286"/>
      <c r="D52" s="43"/>
      <c r="E52" s="288"/>
      <c r="F52" s="294"/>
      <c r="G52" s="286">
        <f t="shared" si="45"/>
        <v>7013271.5599999996</v>
      </c>
      <c r="H52" s="280">
        <f t="shared" si="46"/>
        <v>0</v>
      </c>
      <c r="I52" s="286">
        <v>0</v>
      </c>
      <c r="J52" s="286">
        <v>0</v>
      </c>
      <c r="K52" s="286">
        <v>0</v>
      </c>
      <c r="L52" s="286">
        <v>0</v>
      </c>
      <c r="M52" s="286">
        <v>0</v>
      </c>
      <c r="N52" s="280">
        <v>0</v>
      </c>
      <c r="O52" s="280">
        <v>0</v>
      </c>
      <c r="P52" s="280">
        <v>0</v>
      </c>
      <c r="Q52" s="280">
        <v>0</v>
      </c>
      <c r="R52" s="280">
        <v>0</v>
      </c>
      <c r="S52" s="280">
        <v>0</v>
      </c>
      <c r="T52" s="290">
        <v>0</v>
      </c>
      <c r="U52" s="280">
        <v>0</v>
      </c>
      <c r="V52" s="291" t="s">
        <v>105</v>
      </c>
      <c r="W52" s="280">
        <v>1577.59</v>
      </c>
      <c r="X52" s="280">
        <v>6678838.7999999998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  <c r="AD52" s="280">
        <v>0</v>
      </c>
      <c r="AE52" s="280">
        <v>0</v>
      </c>
      <c r="AF52" s="280">
        <v>0</v>
      </c>
      <c r="AG52" s="280">
        <v>0</v>
      </c>
      <c r="AH52" s="280">
        <v>0</v>
      </c>
      <c r="AI52" s="280">
        <v>0</v>
      </c>
      <c r="AJ52" s="57">
        <v>222955.17</v>
      </c>
      <c r="AK52" s="57">
        <v>111477.59</v>
      </c>
      <c r="AL52" s="57">
        <v>0</v>
      </c>
      <c r="AN52" s="46">
        <f>I52/'Приложение 1'!I50</f>
        <v>0</v>
      </c>
      <c r="AO52" s="46" t="e">
        <f t="shared" si="16"/>
        <v>#DIV/0!</v>
      </c>
      <c r="AP52" s="46" t="e">
        <f t="shared" si="17"/>
        <v>#DIV/0!</v>
      </c>
      <c r="AQ52" s="46" t="e">
        <f t="shared" si="18"/>
        <v>#DIV/0!</v>
      </c>
      <c r="AR52" s="46" t="e">
        <f t="shared" si="19"/>
        <v>#DIV/0!</v>
      </c>
      <c r="AS52" s="46" t="e">
        <f t="shared" si="20"/>
        <v>#DIV/0!</v>
      </c>
      <c r="AT52" s="46" t="e">
        <f t="shared" si="21"/>
        <v>#DIV/0!</v>
      </c>
      <c r="AU52" s="46">
        <f t="shared" si="22"/>
        <v>4233.5706996114332</v>
      </c>
      <c r="AV52" s="46" t="e">
        <f t="shared" si="23"/>
        <v>#DIV/0!</v>
      </c>
      <c r="AW52" s="46" t="e">
        <f t="shared" si="24"/>
        <v>#DIV/0!</v>
      </c>
      <c r="AX52" s="46" t="e">
        <f t="shared" si="25"/>
        <v>#DIV/0!</v>
      </c>
      <c r="AY52" s="52">
        <f t="shared" si="26"/>
        <v>0</v>
      </c>
      <c r="AZ52" s="46">
        <v>823.21</v>
      </c>
      <c r="BA52" s="46">
        <v>2105.13</v>
      </c>
      <c r="BB52" s="46">
        <v>2608.0100000000002</v>
      </c>
      <c r="BC52" s="46">
        <v>902.03</v>
      </c>
      <c r="BD52" s="46">
        <v>1781.42</v>
      </c>
      <c r="BE52" s="46">
        <v>1188.47</v>
      </c>
      <c r="BF52" s="46">
        <v>2445034.0299999998</v>
      </c>
      <c r="BG52" s="46">
        <f t="shared" si="27"/>
        <v>5070.2</v>
      </c>
      <c r="BH52" s="46">
        <v>1206.3800000000001</v>
      </c>
      <c r="BI52" s="46">
        <v>3444.44</v>
      </c>
      <c r="BJ52" s="46">
        <v>7006.73</v>
      </c>
      <c r="BK52" s="46">
        <f t="shared" si="14"/>
        <v>1689105.94</v>
      </c>
      <c r="BL52" s="46" t="str">
        <f t="shared" si="28"/>
        <v xml:space="preserve"> </v>
      </c>
      <c r="BM52" s="46" t="e">
        <f t="shared" si="29"/>
        <v>#DIV/0!</v>
      </c>
      <c r="BN52" s="46" t="e">
        <f t="shared" si="30"/>
        <v>#DIV/0!</v>
      </c>
      <c r="BO52" s="46" t="e">
        <f t="shared" si="31"/>
        <v>#DIV/0!</v>
      </c>
      <c r="BP52" s="46" t="e">
        <f t="shared" si="32"/>
        <v>#DIV/0!</v>
      </c>
      <c r="BQ52" s="46" t="e">
        <f t="shared" si="33"/>
        <v>#DIV/0!</v>
      </c>
      <c r="BR52" s="46" t="e">
        <f t="shared" si="34"/>
        <v>#DIV/0!</v>
      </c>
      <c r="BS52" s="46" t="str">
        <f t="shared" si="35"/>
        <v xml:space="preserve"> </v>
      </c>
      <c r="BT52" s="46" t="e">
        <f t="shared" si="36"/>
        <v>#DIV/0!</v>
      </c>
      <c r="BU52" s="46" t="e">
        <f t="shared" si="37"/>
        <v>#DIV/0!</v>
      </c>
      <c r="BV52" s="46" t="e">
        <f t="shared" si="38"/>
        <v>#DIV/0!</v>
      </c>
      <c r="BW52" s="46" t="str">
        <f t="shared" si="39"/>
        <v xml:space="preserve"> </v>
      </c>
      <c r="BY52" s="52"/>
      <c r="BZ52" s="293"/>
      <c r="CA52" s="46">
        <f t="shared" si="40"/>
        <v>4445.5603547182727</v>
      </c>
      <c r="CB52" s="46">
        <f t="shared" si="41"/>
        <v>5298.36</v>
      </c>
      <c r="CC52" s="46">
        <f t="shared" si="42"/>
        <v>-852.79964528172695</v>
      </c>
    </row>
    <row r="53" spans="1:82" s="45" customFormat="1" ht="12" customHeight="1">
      <c r="A53" s="284">
        <v>37</v>
      </c>
      <c r="B53" s="170" t="s">
        <v>344</v>
      </c>
      <c r="C53" s="286"/>
      <c r="D53" s="43"/>
      <c r="E53" s="288"/>
      <c r="F53" s="294"/>
      <c r="G53" s="286">
        <f t="shared" si="45"/>
        <v>2050646</v>
      </c>
      <c r="H53" s="280">
        <f t="shared" si="46"/>
        <v>0</v>
      </c>
      <c r="I53" s="286">
        <v>0</v>
      </c>
      <c r="J53" s="286">
        <v>0</v>
      </c>
      <c r="K53" s="286">
        <v>0</v>
      </c>
      <c r="L53" s="286">
        <v>0</v>
      </c>
      <c r="M53" s="286">
        <v>0</v>
      </c>
      <c r="N53" s="280">
        <v>0</v>
      </c>
      <c r="O53" s="280">
        <v>0</v>
      </c>
      <c r="P53" s="280">
        <v>0</v>
      </c>
      <c r="Q53" s="280">
        <v>0</v>
      </c>
      <c r="R53" s="280">
        <v>0</v>
      </c>
      <c r="S53" s="280">
        <v>0</v>
      </c>
      <c r="T53" s="290">
        <v>0</v>
      </c>
      <c r="U53" s="280">
        <v>0</v>
      </c>
      <c r="V53" s="291" t="s">
        <v>105</v>
      </c>
      <c r="W53" s="280">
        <v>473</v>
      </c>
      <c r="X53" s="280">
        <v>1973722.8</v>
      </c>
      <c r="Y53" s="280">
        <v>0</v>
      </c>
      <c r="Z53" s="280">
        <v>0</v>
      </c>
      <c r="AA53" s="280">
        <v>0</v>
      </c>
      <c r="AB53" s="280">
        <v>0</v>
      </c>
      <c r="AC53" s="280">
        <v>0</v>
      </c>
      <c r="AD53" s="280">
        <v>0</v>
      </c>
      <c r="AE53" s="280">
        <v>0</v>
      </c>
      <c r="AF53" s="280">
        <v>0</v>
      </c>
      <c r="AG53" s="280">
        <v>0</v>
      </c>
      <c r="AH53" s="280">
        <v>0</v>
      </c>
      <c r="AI53" s="280">
        <v>0</v>
      </c>
      <c r="AJ53" s="57">
        <v>51282.13</v>
      </c>
      <c r="AK53" s="57">
        <v>25641.07</v>
      </c>
      <c r="AL53" s="57">
        <v>0</v>
      </c>
      <c r="AN53" s="46">
        <f>I53/'Приложение 1'!I51</f>
        <v>0</v>
      </c>
      <c r="AO53" s="46" t="e">
        <f t="shared" si="16"/>
        <v>#DIV/0!</v>
      </c>
      <c r="AP53" s="46" t="e">
        <f t="shared" si="17"/>
        <v>#DIV/0!</v>
      </c>
      <c r="AQ53" s="46" t="e">
        <f t="shared" si="18"/>
        <v>#DIV/0!</v>
      </c>
      <c r="AR53" s="46" t="e">
        <f t="shared" si="19"/>
        <v>#DIV/0!</v>
      </c>
      <c r="AS53" s="46" t="e">
        <f t="shared" si="20"/>
        <v>#DIV/0!</v>
      </c>
      <c r="AT53" s="46" t="e">
        <f t="shared" si="21"/>
        <v>#DIV/0!</v>
      </c>
      <c r="AU53" s="46">
        <f t="shared" si="22"/>
        <v>4172.7754756871036</v>
      </c>
      <c r="AV53" s="46" t="e">
        <f t="shared" si="23"/>
        <v>#DIV/0!</v>
      </c>
      <c r="AW53" s="46" t="e">
        <f t="shared" si="24"/>
        <v>#DIV/0!</v>
      </c>
      <c r="AX53" s="46" t="e">
        <f t="shared" si="25"/>
        <v>#DIV/0!</v>
      </c>
      <c r="AY53" s="52">
        <f t="shared" si="26"/>
        <v>0</v>
      </c>
      <c r="AZ53" s="46">
        <v>823.21</v>
      </c>
      <c r="BA53" s="46">
        <v>2105.13</v>
      </c>
      <c r="BB53" s="46">
        <v>2608.0100000000002</v>
      </c>
      <c r="BC53" s="46">
        <v>902.03</v>
      </c>
      <c r="BD53" s="46">
        <v>1781.42</v>
      </c>
      <c r="BE53" s="46">
        <v>1188.47</v>
      </c>
      <c r="BF53" s="46">
        <v>2445034.0299999998</v>
      </c>
      <c r="BG53" s="46">
        <f t="shared" si="27"/>
        <v>5070.2</v>
      </c>
      <c r="BH53" s="46">
        <v>1206.3800000000001</v>
      </c>
      <c r="BI53" s="46">
        <v>3444.44</v>
      </c>
      <c r="BJ53" s="46">
        <v>7006.73</v>
      </c>
      <c r="BK53" s="46">
        <f t="shared" si="14"/>
        <v>1689105.94</v>
      </c>
      <c r="BL53" s="46" t="str">
        <f t="shared" si="28"/>
        <v xml:space="preserve"> </v>
      </c>
      <c r="BM53" s="46" t="e">
        <f t="shared" si="29"/>
        <v>#DIV/0!</v>
      </c>
      <c r="BN53" s="46" t="e">
        <f t="shared" si="30"/>
        <v>#DIV/0!</v>
      </c>
      <c r="BO53" s="46" t="e">
        <f t="shared" si="31"/>
        <v>#DIV/0!</v>
      </c>
      <c r="BP53" s="46" t="e">
        <f t="shared" si="32"/>
        <v>#DIV/0!</v>
      </c>
      <c r="BQ53" s="46" t="e">
        <f t="shared" si="33"/>
        <v>#DIV/0!</v>
      </c>
      <c r="BR53" s="46" t="e">
        <f t="shared" si="34"/>
        <v>#DIV/0!</v>
      </c>
      <c r="BS53" s="46" t="str">
        <f t="shared" si="35"/>
        <v xml:space="preserve"> </v>
      </c>
      <c r="BT53" s="46" t="e">
        <f t="shared" si="36"/>
        <v>#DIV/0!</v>
      </c>
      <c r="BU53" s="46" t="e">
        <f t="shared" si="37"/>
        <v>#DIV/0!</v>
      </c>
      <c r="BV53" s="46" t="e">
        <f t="shared" si="38"/>
        <v>#DIV/0!</v>
      </c>
      <c r="BW53" s="46" t="str">
        <f t="shared" si="39"/>
        <v xml:space="preserve"> </v>
      </c>
      <c r="BY53" s="52"/>
      <c r="BZ53" s="293"/>
      <c r="CA53" s="46">
        <f t="shared" si="40"/>
        <v>4335.4038054968287</v>
      </c>
      <c r="CB53" s="46">
        <f t="shared" si="41"/>
        <v>5298.36</v>
      </c>
      <c r="CC53" s="46">
        <f t="shared" si="42"/>
        <v>-962.95619450317099</v>
      </c>
    </row>
    <row r="54" spans="1:82" s="45" customFormat="1" ht="12" customHeight="1">
      <c r="A54" s="284">
        <v>38</v>
      </c>
      <c r="B54" s="170" t="s">
        <v>345</v>
      </c>
      <c r="C54" s="286"/>
      <c r="D54" s="43"/>
      <c r="E54" s="288"/>
      <c r="F54" s="294"/>
      <c r="G54" s="286">
        <f t="shared" si="45"/>
        <v>2605287.66</v>
      </c>
      <c r="H54" s="280">
        <f t="shared" si="46"/>
        <v>0</v>
      </c>
      <c r="I54" s="286">
        <v>0</v>
      </c>
      <c r="J54" s="286">
        <v>0</v>
      </c>
      <c r="K54" s="286">
        <v>0</v>
      </c>
      <c r="L54" s="286">
        <v>0</v>
      </c>
      <c r="M54" s="286">
        <v>0</v>
      </c>
      <c r="N54" s="280">
        <v>0</v>
      </c>
      <c r="O54" s="280">
        <v>0</v>
      </c>
      <c r="P54" s="280">
        <v>0</v>
      </c>
      <c r="Q54" s="280">
        <v>0</v>
      </c>
      <c r="R54" s="280">
        <v>0</v>
      </c>
      <c r="S54" s="280">
        <v>0</v>
      </c>
      <c r="T54" s="290">
        <v>0</v>
      </c>
      <c r="U54" s="280">
        <v>0</v>
      </c>
      <c r="V54" s="291" t="s">
        <v>106</v>
      </c>
      <c r="W54" s="280">
        <v>516.44000000000005</v>
      </c>
      <c r="X54" s="280">
        <v>2496067.2000000002</v>
      </c>
      <c r="Y54" s="280">
        <v>0</v>
      </c>
      <c r="Z54" s="280">
        <v>0</v>
      </c>
      <c r="AA54" s="280">
        <v>0</v>
      </c>
      <c r="AB54" s="280">
        <v>0</v>
      </c>
      <c r="AC54" s="280">
        <v>0</v>
      </c>
      <c r="AD54" s="280">
        <v>0</v>
      </c>
      <c r="AE54" s="280">
        <v>0</v>
      </c>
      <c r="AF54" s="280">
        <v>0</v>
      </c>
      <c r="AG54" s="280">
        <v>0</v>
      </c>
      <c r="AH54" s="280">
        <v>0</v>
      </c>
      <c r="AI54" s="280">
        <v>0</v>
      </c>
      <c r="AJ54" s="57">
        <v>72813.64</v>
      </c>
      <c r="AK54" s="57">
        <v>36406.82</v>
      </c>
      <c r="AL54" s="57">
        <v>0</v>
      </c>
      <c r="AN54" s="46">
        <f>I54/'Приложение 1'!I52</f>
        <v>0</v>
      </c>
      <c r="AO54" s="46" t="e">
        <f t="shared" si="16"/>
        <v>#DIV/0!</v>
      </c>
      <c r="AP54" s="46" t="e">
        <f t="shared" si="17"/>
        <v>#DIV/0!</v>
      </c>
      <c r="AQ54" s="46" t="e">
        <f t="shared" si="18"/>
        <v>#DIV/0!</v>
      </c>
      <c r="AR54" s="46" t="e">
        <f t="shared" si="19"/>
        <v>#DIV/0!</v>
      </c>
      <c r="AS54" s="46" t="e">
        <f t="shared" si="20"/>
        <v>#DIV/0!</v>
      </c>
      <c r="AT54" s="46" t="e">
        <f t="shared" si="21"/>
        <v>#DIV/0!</v>
      </c>
      <c r="AU54" s="46">
        <f t="shared" si="22"/>
        <v>4833.2181860429091</v>
      </c>
      <c r="AV54" s="46" t="e">
        <f t="shared" si="23"/>
        <v>#DIV/0!</v>
      </c>
      <c r="AW54" s="46" t="e">
        <f t="shared" si="24"/>
        <v>#DIV/0!</v>
      </c>
      <c r="AX54" s="46" t="e">
        <f t="shared" si="25"/>
        <v>#DIV/0!</v>
      </c>
      <c r="AY54" s="52">
        <f t="shared" si="26"/>
        <v>0</v>
      </c>
      <c r="AZ54" s="46">
        <v>823.21</v>
      </c>
      <c r="BA54" s="46">
        <v>2105.13</v>
      </c>
      <c r="BB54" s="46">
        <v>2608.0100000000002</v>
      </c>
      <c r="BC54" s="46">
        <v>902.03</v>
      </c>
      <c r="BD54" s="46">
        <v>1781.42</v>
      </c>
      <c r="BE54" s="46">
        <v>1188.47</v>
      </c>
      <c r="BF54" s="46">
        <v>2445034.0299999998</v>
      </c>
      <c r="BG54" s="46">
        <f t="shared" si="27"/>
        <v>4866.91</v>
      </c>
      <c r="BH54" s="46">
        <v>1206.3800000000001</v>
      </c>
      <c r="BI54" s="46">
        <v>3444.44</v>
      </c>
      <c r="BJ54" s="46">
        <v>7006.73</v>
      </c>
      <c r="BK54" s="46">
        <f t="shared" si="14"/>
        <v>1689105.94</v>
      </c>
      <c r="BL54" s="46" t="str">
        <f t="shared" si="28"/>
        <v xml:space="preserve"> </v>
      </c>
      <c r="BM54" s="46" t="e">
        <f t="shared" si="29"/>
        <v>#DIV/0!</v>
      </c>
      <c r="BN54" s="46" t="e">
        <f t="shared" si="30"/>
        <v>#DIV/0!</v>
      </c>
      <c r="BO54" s="46" t="e">
        <f t="shared" si="31"/>
        <v>#DIV/0!</v>
      </c>
      <c r="BP54" s="46" t="e">
        <f t="shared" si="32"/>
        <v>#DIV/0!</v>
      </c>
      <c r="BQ54" s="46" t="e">
        <f t="shared" si="33"/>
        <v>#DIV/0!</v>
      </c>
      <c r="BR54" s="46" t="e">
        <f t="shared" si="34"/>
        <v>#DIV/0!</v>
      </c>
      <c r="BS54" s="46" t="str">
        <f t="shared" si="35"/>
        <v xml:space="preserve"> </v>
      </c>
      <c r="BT54" s="46" t="e">
        <f t="shared" si="36"/>
        <v>#DIV/0!</v>
      </c>
      <c r="BU54" s="46" t="e">
        <f t="shared" si="37"/>
        <v>#DIV/0!</v>
      </c>
      <c r="BV54" s="46" t="e">
        <f t="shared" si="38"/>
        <v>#DIV/0!</v>
      </c>
      <c r="BW54" s="46" t="str">
        <f t="shared" si="39"/>
        <v xml:space="preserve"> </v>
      </c>
      <c r="BY54" s="52"/>
      <c r="BZ54" s="293"/>
      <c r="CA54" s="46">
        <f t="shared" si="40"/>
        <v>5044.7054062427387</v>
      </c>
      <c r="CB54" s="46">
        <f t="shared" si="41"/>
        <v>5085.92</v>
      </c>
      <c r="CC54" s="46">
        <f t="shared" si="42"/>
        <v>-41.214593757261355</v>
      </c>
    </row>
    <row r="55" spans="1:82" s="45" customFormat="1" ht="12" customHeight="1">
      <c r="A55" s="284">
        <v>39</v>
      </c>
      <c r="B55" s="170" t="s">
        <v>347</v>
      </c>
      <c r="C55" s="286"/>
      <c r="D55" s="43"/>
      <c r="E55" s="288"/>
      <c r="F55" s="294"/>
      <c r="G55" s="286">
        <f t="shared" si="45"/>
        <v>7696616.5899999999</v>
      </c>
      <c r="H55" s="280">
        <f t="shared" si="46"/>
        <v>0</v>
      </c>
      <c r="I55" s="286">
        <v>0</v>
      </c>
      <c r="J55" s="286">
        <v>0</v>
      </c>
      <c r="K55" s="286">
        <v>0</v>
      </c>
      <c r="L55" s="286">
        <v>0</v>
      </c>
      <c r="M55" s="286">
        <v>0</v>
      </c>
      <c r="N55" s="280">
        <v>0</v>
      </c>
      <c r="O55" s="280">
        <v>0</v>
      </c>
      <c r="P55" s="280">
        <v>0</v>
      </c>
      <c r="Q55" s="280">
        <v>0</v>
      </c>
      <c r="R55" s="280">
        <v>0</v>
      </c>
      <c r="S55" s="280">
        <v>0</v>
      </c>
      <c r="T55" s="290">
        <v>0</v>
      </c>
      <c r="U55" s="280">
        <v>0</v>
      </c>
      <c r="V55" s="291" t="s">
        <v>105</v>
      </c>
      <c r="W55" s="280">
        <v>1689</v>
      </c>
      <c r="X55" s="280">
        <v>7388191.2000000002</v>
      </c>
      <c r="Y55" s="280">
        <v>0</v>
      </c>
      <c r="Z55" s="280">
        <v>0</v>
      </c>
      <c r="AA55" s="280">
        <v>0</v>
      </c>
      <c r="AB55" s="280">
        <v>0</v>
      </c>
      <c r="AC55" s="280">
        <v>0</v>
      </c>
      <c r="AD55" s="280">
        <v>0</v>
      </c>
      <c r="AE55" s="280">
        <v>0</v>
      </c>
      <c r="AF55" s="280">
        <v>0</v>
      </c>
      <c r="AG55" s="280">
        <v>0</v>
      </c>
      <c r="AH55" s="280">
        <v>0</v>
      </c>
      <c r="AI55" s="280">
        <v>0</v>
      </c>
      <c r="AJ55" s="57">
        <v>205616.93</v>
      </c>
      <c r="AK55" s="57">
        <v>102808.46</v>
      </c>
      <c r="AL55" s="57">
        <v>0</v>
      </c>
      <c r="AN55" s="46">
        <f>I55/'Приложение 1'!I53</f>
        <v>0</v>
      </c>
      <c r="AO55" s="46" t="e">
        <f t="shared" si="16"/>
        <v>#DIV/0!</v>
      </c>
      <c r="AP55" s="46" t="e">
        <f t="shared" si="17"/>
        <v>#DIV/0!</v>
      </c>
      <c r="AQ55" s="46" t="e">
        <f t="shared" si="18"/>
        <v>#DIV/0!</v>
      </c>
      <c r="AR55" s="46" t="e">
        <f t="shared" si="19"/>
        <v>#DIV/0!</v>
      </c>
      <c r="AS55" s="46" t="e">
        <f t="shared" si="20"/>
        <v>#DIV/0!</v>
      </c>
      <c r="AT55" s="46" t="e">
        <f t="shared" si="21"/>
        <v>#DIV/0!</v>
      </c>
      <c r="AU55" s="46">
        <f t="shared" si="22"/>
        <v>4374.2991119005328</v>
      </c>
      <c r="AV55" s="46" t="e">
        <f t="shared" si="23"/>
        <v>#DIV/0!</v>
      </c>
      <c r="AW55" s="46" t="e">
        <f t="shared" si="24"/>
        <v>#DIV/0!</v>
      </c>
      <c r="AX55" s="46" t="e">
        <f t="shared" si="25"/>
        <v>#DIV/0!</v>
      </c>
      <c r="AY55" s="52">
        <f t="shared" si="26"/>
        <v>0</v>
      </c>
      <c r="AZ55" s="46">
        <v>823.21</v>
      </c>
      <c r="BA55" s="46">
        <v>2105.13</v>
      </c>
      <c r="BB55" s="46">
        <v>2608.0100000000002</v>
      </c>
      <c r="BC55" s="46">
        <v>902.03</v>
      </c>
      <c r="BD55" s="46">
        <v>1781.42</v>
      </c>
      <c r="BE55" s="46">
        <v>1188.47</v>
      </c>
      <c r="BF55" s="46">
        <v>2445034.0299999998</v>
      </c>
      <c r="BG55" s="46">
        <f t="shared" si="27"/>
        <v>5070.2</v>
      </c>
      <c r="BH55" s="46">
        <v>1206.3800000000001</v>
      </c>
      <c r="BI55" s="46">
        <v>3444.44</v>
      </c>
      <c r="BJ55" s="46">
        <v>7006.73</v>
      </c>
      <c r="BK55" s="46">
        <f t="shared" si="14"/>
        <v>1689105.94</v>
      </c>
      <c r="BL55" s="46" t="str">
        <f t="shared" si="28"/>
        <v xml:space="preserve"> </v>
      </c>
      <c r="BM55" s="46" t="e">
        <f t="shared" si="29"/>
        <v>#DIV/0!</v>
      </c>
      <c r="BN55" s="46" t="e">
        <f t="shared" si="30"/>
        <v>#DIV/0!</v>
      </c>
      <c r="BO55" s="46" t="e">
        <f t="shared" si="31"/>
        <v>#DIV/0!</v>
      </c>
      <c r="BP55" s="46" t="e">
        <f t="shared" si="32"/>
        <v>#DIV/0!</v>
      </c>
      <c r="BQ55" s="46" t="e">
        <f t="shared" si="33"/>
        <v>#DIV/0!</v>
      </c>
      <c r="BR55" s="46" t="e">
        <f t="shared" si="34"/>
        <v>#DIV/0!</v>
      </c>
      <c r="BS55" s="46" t="str">
        <f t="shared" si="35"/>
        <v xml:space="preserve"> </v>
      </c>
      <c r="BT55" s="46" t="e">
        <f t="shared" si="36"/>
        <v>#DIV/0!</v>
      </c>
      <c r="BU55" s="46" t="e">
        <f t="shared" si="37"/>
        <v>#DIV/0!</v>
      </c>
      <c r="BV55" s="46" t="e">
        <f t="shared" si="38"/>
        <v>#DIV/0!</v>
      </c>
      <c r="BW55" s="46" t="str">
        <f t="shared" si="39"/>
        <v xml:space="preserve"> </v>
      </c>
      <c r="BY55" s="52"/>
      <c r="BZ55" s="293"/>
      <c r="CA55" s="46">
        <f t="shared" si="40"/>
        <v>4556.9073949082294</v>
      </c>
      <c r="CB55" s="46">
        <f t="shared" si="41"/>
        <v>5298.36</v>
      </c>
      <c r="CC55" s="46">
        <f t="shared" si="42"/>
        <v>-741.45260509177024</v>
      </c>
    </row>
    <row r="56" spans="1:82" s="45" customFormat="1" ht="12" customHeight="1">
      <c r="A56" s="284">
        <v>40</v>
      </c>
      <c r="B56" s="170" t="s">
        <v>346</v>
      </c>
      <c r="C56" s="286"/>
      <c r="D56" s="43"/>
      <c r="E56" s="288"/>
      <c r="F56" s="294"/>
      <c r="G56" s="286">
        <f t="shared" si="45"/>
        <v>3219434.84</v>
      </c>
      <c r="H56" s="280">
        <f t="shared" si="46"/>
        <v>2555407.7200000002</v>
      </c>
      <c r="I56" s="286">
        <f>ROUND(242.99*'Приложение 1'!J54,2)</f>
        <v>638626.31999999995</v>
      </c>
      <c r="J56" s="286">
        <v>1190</v>
      </c>
      <c r="K56" s="286">
        <f>ROUND(J56*1176.73,2)</f>
        <v>1400308.7</v>
      </c>
      <c r="L56" s="286">
        <v>0</v>
      </c>
      <c r="M56" s="286">
        <v>0</v>
      </c>
      <c r="N56" s="280">
        <v>250</v>
      </c>
      <c r="O56" s="280">
        <f>ROUND(N56*627.71,2)</f>
        <v>156927.5</v>
      </c>
      <c r="P56" s="280">
        <v>0</v>
      </c>
      <c r="Q56" s="280">
        <v>0</v>
      </c>
      <c r="R56" s="280">
        <v>420</v>
      </c>
      <c r="S56" s="280">
        <f>ROUND(R56*856.06,2)</f>
        <v>359545.2</v>
      </c>
      <c r="T56" s="290">
        <v>0</v>
      </c>
      <c r="U56" s="280">
        <v>0</v>
      </c>
      <c r="V56" s="291"/>
      <c r="W56" s="280">
        <v>0</v>
      </c>
      <c r="X56" s="280">
        <v>0</v>
      </c>
      <c r="Y56" s="280">
        <v>0</v>
      </c>
      <c r="Z56" s="280">
        <v>0</v>
      </c>
      <c r="AA56" s="280">
        <v>0</v>
      </c>
      <c r="AB56" s="280">
        <v>0</v>
      </c>
      <c r="AC56" s="280">
        <v>0</v>
      </c>
      <c r="AD56" s="280">
        <v>0</v>
      </c>
      <c r="AE56" s="280">
        <v>0</v>
      </c>
      <c r="AF56" s="280">
        <v>0</v>
      </c>
      <c r="AG56" s="280">
        <v>0</v>
      </c>
      <c r="AH56" s="280">
        <v>0</v>
      </c>
      <c r="AI56" s="280">
        <f>ROUND(429276+89876.55,2)</f>
        <v>519152.55</v>
      </c>
      <c r="AJ56" s="57">
        <f>ROUND((X56+H56+AI56)/95.5*3,2)</f>
        <v>96583.05</v>
      </c>
      <c r="AK56" s="57">
        <f t="shared" ref="AK56" si="48">ROUND((X56+H56+AI56)/95.5*1.5,2)</f>
        <v>48291.519999999997</v>
      </c>
      <c r="AL56" s="57">
        <v>0</v>
      </c>
      <c r="AN56" s="46">
        <f>I56/'Приложение 1'!I54</f>
        <v>214.39766341021252</v>
      </c>
      <c r="AO56" s="46">
        <f t="shared" si="16"/>
        <v>1176.73</v>
      </c>
      <c r="AP56" s="46" t="e">
        <f t="shared" si="17"/>
        <v>#DIV/0!</v>
      </c>
      <c r="AQ56" s="46">
        <f t="shared" si="18"/>
        <v>627.71</v>
      </c>
      <c r="AR56" s="46" t="e">
        <f t="shared" si="19"/>
        <v>#DIV/0!</v>
      </c>
      <c r="AS56" s="46">
        <f t="shared" si="20"/>
        <v>856.06000000000006</v>
      </c>
      <c r="AT56" s="46" t="e">
        <f t="shared" si="21"/>
        <v>#DIV/0!</v>
      </c>
      <c r="AU56" s="46" t="e">
        <f t="shared" si="22"/>
        <v>#DIV/0!</v>
      </c>
      <c r="AV56" s="46" t="e">
        <f t="shared" si="23"/>
        <v>#DIV/0!</v>
      </c>
      <c r="AW56" s="46" t="e">
        <f t="shared" si="24"/>
        <v>#DIV/0!</v>
      </c>
      <c r="AX56" s="46" t="e">
        <f t="shared" si="25"/>
        <v>#DIV/0!</v>
      </c>
      <c r="AY56" s="52">
        <f t="shared" si="26"/>
        <v>519152.55</v>
      </c>
      <c r="AZ56" s="46">
        <v>823.21</v>
      </c>
      <c r="BA56" s="46">
        <v>2105.13</v>
      </c>
      <c r="BB56" s="46">
        <v>2608.0100000000002</v>
      </c>
      <c r="BC56" s="46">
        <v>902.03</v>
      </c>
      <c r="BD56" s="46">
        <v>1781.42</v>
      </c>
      <c r="BE56" s="46">
        <v>1188.47</v>
      </c>
      <c r="BF56" s="46">
        <v>2445034.0299999998</v>
      </c>
      <c r="BG56" s="46">
        <f t="shared" si="27"/>
        <v>4866.91</v>
      </c>
      <c r="BH56" s="46">
        <v>1206.3800000000001</v>
      </c>
      <c r="BI56" s="46">
        <v>3444.44</v>
      </c>
      <c r="BJ56" s="46">
        <v>7006.73</v>
      </c>
      <c r="BK56" s="46">
        <f t="shared" si="14"/>
        <v>1689105.94</v>
      </c>
      <c r="BL56" s="46" t="str">
        <f t="shared" si="28"/>
        <v xml:space="preserve"> </v>
      </c>
      <c r="BM56" s="46" t="str">
        <f t="shared" si="29"/>
        <v xml:space="preserve"> </v>
      </c>
      <c r="BN56" s="46" t="e">
        <f t="shared" si="30"/>
        <v>#DIV/0!</v>
      </c>
      <c r="BO56" s="46" t="str">
        <f t="shared" si="31"/>
        <v xml:space="preserve"> </v>
      </c>
      <c r="BP56" s="46" t="e">
        <f t="shared" si="32"/>
        <v>#DIV/0!</v>
      </c>
      <c r="BQ56" s="46" t="str">
        <f t="shared" si="33"/>
        <v xml:space="preserve"> </v>
      </c>
      <c r="BR56" s="46" t="e">
        <f t="shared" si="34"/>
        <v>#DIV/0!</v>
      </c>
      <c r="BS56" s="46" t="e">
        <f t="shared" si="35"/>
        <v>#DIV/0!</v>
      </c>
      <c r="BT56" s="46" t="e">
        <f t="shared" si="36"/>
        <v>#DIV/0!</v>
      </c>
      <c r="BU56" s="46" t="e">
        <f t="shared" si="37"/>
        <v>#DIV/0!</v>
      </c>
      <c r="BV56" s="46" t="e">
        <f t="shared" si="38"/>
        <v>#DIV/0!</v>
      </c>
      <c r="BW56" s="46" t="str">
        <f t="shared" si="39"/>
        <v xml:space="preserve"> </v>
      </c>
      <c r="BY56" s="52"/>
      <c r="BZ56" s="293"/>
      <c r="CA56" s="46" t="e">
        <f t="shared" si="40"/>
        <v>#DIV/0!</v>
      </c>
      <c r="CB56" s="46">
        <f t="shared" si="41"/>
        <v>5085.92</v>
      </c>
      <c r="CC56" s="46" t="e">
        <f t="shared" si="42"/>
        <v>#DIV/0!</v>
      </c>
    </row>
    <row r="57" spans="1:82" s="45" customFormat="1" ht="12" customHeight="1">
      <c r="A57" s="284">
        <v>41</v>
      </c>
      <c r="B57" s="170" t="s">
        <v>350</v>
      </c>
      <c r="C57" s="286"/>
      <c r="D57" s="43"/>
      <c r="E57" s="288"/>
      <c r="F57" s="294"/>
      <c r="G57" s="286">
        <f t="shared" si="45"/>
        <v>3804445.22</v>
      </c>
      <c r="H57" s="280">
        <f t="shared" si="46"/>
        <v>0</v>
      </c>
      <c r="I57" s="286">
        <v>0</v>
      </c>
      <c r="J57" s="286">
        <v>0</v>
      </c>
      <c r="K57" s="286">
        <v>0</v>
      </c>
      <c r="L57" s="286">
        <v>0</v>
      </c>
      <c r="M57" s="286">
        <v>0</v>
      </c>
      <c r="N57" s="280">
        <v>0</v>
      </c>
      <c r="O57" s="280">
        <v>0</v>
      </c>
      <c r="P57" s="280">
        <v>0</v>
      </c>
      <c r="Q57" s="280">
        <v>0</v>
      </c>
      <c r="R57" s="280">
        <v>0</v>
      </c>
      <c r="S57" s="280">
        <v>0</v>
      </c>
      <c r="T57" s="290">
        <v>0</v>
      </c>
      <c r="U57" s="280">
        <v>0</v>
      </c>
      <c r="V57" s="291" t="s">
        <v>105</v>
      </c>
      <c r="W57" s="280">
        <v>1016.24</v>
      </c>
      <c r="X57" s="280">
        <v>3641075</v>
      </c>
      <c r="Y57" s="280">
        <v>0</v>
      </c>
      <c r="Z57" s="280">
        <v>0</v>
      </c>
      <c r="AA57" s="280">
        <v>0</v>
      </c>
      <c r="AB57" s="280">
        <v>0</v>
      </c>
      <c r="AC57" s="280">
        <v>0</v>
      </c>
      <c r="AD57" s="280">
        <v>0</v>
      </c>
      <c r="AE57" s="280">
        <v>0</v>
      </c>
      <c r="AF57" s="280">
        <v>0</v>
      </c>
      <c r="AG57" s="280">
        <v>0</v>
      </c>
      <c r="AH57" s="280">
        <v>0</v>
      </c>
      <c r="AI57" s="280">
        <v>0</v>
      </c>
      <c r="AJ57" s="57">
        <v>108913.48</v>
      </c>
      <c r="AK57" s="57">
        <v>54456.74</v>
      </c>
      <c r="AL57" s="57">
        <v>0</v>
      </c>
      <c r="AN57" s="46">
        <f>I57/'Приложение 1'!I55</f>
        <v>0</v>
      </c>
      <c r="AO57" s="46" t="e">
        <f t="shared" si="16"/>
        <v>#DIV/0!</v>
      </c>
      <c r="AP57" s="46" t="e">
        <f t="shared" si="17"/>
        <v>#DIV/0!</v>
      </c>
      <c r="AQ57" s="46" t="e">
        <f t="shared" si="18"/>
        <v>#DIV/0!</v>
      </c>
      <c r="AR57" s="46" t="e">
        <f t="shared" si="19"/>
        <v>#DIV/0!</v>
      </c>
      <c r="AS57" s="46" t="e">
        <f t="shared" si="20"/>
        <v>#DIV/0!</v>
      </c>
      <c r="AT57" s="46" t="e">
        <f t="shared" si="21"/>
        <v>#DIV/0!</v>
      </c>
      <c r="AU57" s="46">
        <f t="shared" si="22"/>
        <v>3582.8888845154688</v>
      </c>
      <c r="AV57" s="46" t="e">
        <f t="shared" si="23"/>
        <v>#DIV/0!</v>
      </c>
      <c r="AW57" s="46" t="e">
        <f t="shared" si="24"/>
        <v>#DIV/0!</v>
      </c>
      <c r="AX57" s="46" t="e">
        <f t="shared" si="25"/>
        <v>#DIV/0!</v>
      </c>
      <c r="AY57" s="52">
        <f t="shared" si="26"/>
        <v>0</v>
      </c>
      <c r="AZ57" s="46">
        <v>823.21</v>
      </c>
      <c r="BA57" s="46">
        <v>2105.13</v>
      </c>
      <c r="BB57" s="46">
        <v>2608.0100000000002</v>
      </c>
      <c r="BC57" s="46">
        <v>902.03</v>
      </c>
      <c r="BD57" s="46">
        <v>1781.42</v>
      </c>
      <c r="BE57" s="46">
        <v>1188.47</v>
      </c>
      <c r="BF57" s="46">
        <v>2445034.0299999998</v>
      </c>
      <c r="BG57" s="46">
        <f t="shared" si="27"/>
        <v>5070.2</v>
      </c>
      <c r="BH57" s="46">
        <v>1206.3800000000001</v>
      </c>
      <c r="BI57" s="46">
        <v>3444.44</v>
      </c>
      <c r="BJ57" s="46">
        <v>7006.73</v>
      </c>
      <c r="BK57" s="46">
        <f t="shared" si="14"/>
        <v>1689105.94</v>
      </c>
      <c r="BL57" s="46" t="str">
        <f t="shared" si="28"/>
        <v xml:space="preserve"> </v>
      </c>
      <c r="BM57" s="46" t="e">
        <f t="shared" si="29"/>
        <v>#DIV/0!</v>
      </c>
      <c r="BN57" s="46" t="e">
        <f t="shared" si="30"/>
        <v>#DIV/0!</v>
      </c>
      <c r="BO57" s="46" t="e">
        <f t="shared" si="31"/>
        <v>#DIV/0!</v>
      </c>
      <c r="BP57" s="46" t="e">
        <f t="shared" si="32"/>
        <v>#DIV/0!</v>
      </c>
      <c r="BQ57" s="46" t="e">
        <f t="shared" si="33"/>
        <v>#DIV/0!</v>
      </c>
      <c r="BR57" s="46" t="e">
        <f t="shared" si="34"/>
        <v>#DIV/0!</v>
      </c>
      <c r="BS57" s="46" t="str">
        <f t="shared" si="35"/>
        <v xml:space="preserve"> </v>
      </c>
      <c r="BT57" s="46" t="e">
        <f t="shared" si="36"/>
        <v>#DIV/0!</v>
      </c>
      <c r="BU57" s="46" t="e">
        <f t="shared" si="37"/>
        <v>#DIV/0!</v>
      </c>
      <c r="BV57" s="46" t="e">
        <f t="shared" si="38"/>
        <v>#DIV/0!</v>
      </c>
      <c r="BW57" s="46" t="str">
        <f t="shared" si="39"/>
        <v xml:space="preserve"> </v>
      </c>
      <c r="BY57" s="52"/>
      <c r="BZ57" s="293"/>
      <c r="CA57" s="46">
        <f t="shared" si="40"/>
        <v>3743.6483704636703</v>
      </c>
      <c r="CB57" s="46">
        <f t="shared" si="41"/>
        <v>5298.36</v>
      </c>
      <c r="CC57" s="46">
        <f t="shared" si="42"/>
        <v>-1554.7116295363294</v>
      </c>
    </row>
    <row r="58" spans="1:82" s="45" customFormat="1" ht="12" customHeight="1">
      <c r="A58" s="284">
        <v>42</v>
      </c>
      <c r="B58" s="170" t="s">
        <v>351</v>
      </c>
      <c r="C58" s="286"/>
      <c r="D58" s="43"/>
      <c r="E58" s="288"/>
      <c r="F58" s="294"/>
      <c r="G58" s="286">
        <f>ROUND(H58+U58+X58+Z58+AB58+AD58+AF58+AH58+AI58+AJ58+AK58+AL58,2)</f>
        <v>6750385.4299999997</v>
      </c>
      <c r="H58" s="280">
        <f>I58+K58+M58+O58+Q58+S58</f>
        <v>5578988.830000001</v>
      </c>
      <c r="I58" s="286">
        <f>ROUND(242.99*'Приложение 1'!J56,2)</f>
        <v>1413229.84</v>
      </c>
      <c r="J58" s="286">
        <v>1370</v>
      </c>
      <c r="K58" s="286">
        <f>ROUND(J58*1176.73,2)</f>
        <v>1612120.1</v>
      </c>
      <c r="L58" s="286">
        <v>0</v>
      </c>
      <c r="M58" s="286">
        <v>0</v>
      </c>
      <c r="N58" s="280">
        <f>40+30+20+50+719</f>
        <v>859</v>
      </c>
      <c r="O58" s="280">
        <f>ROUND(N58*627.71,2)</f>
        <v>539202.89</v>
      </c>
      <c r="P58" s="280">
        <v>999</v>
      </c>
      <c r="Q58" s="280">
        <f>ROUND(P58*1699.83*0.97,2)</f>
        <v>1647186.26</v>
      </c>
      <c r="R58" s="280">
        <f>136+287+6</f>
        <v>429</v>
      </c>
      <c r="S58" s="280">
        <f>ROUND(R58*856.06,2)</f>
        <v>367249.74</v>
      </c>
      <c r="T58" s="290">
        <v>0</v>
      </c>
      <c r="U58" s="280">
        <v>0</v>
      </c>
      <c r="V58" s="291"/>
      <c r="W58" s="280">
        <v>0</v>
      </c>
      <c r="X58" s="280">
        <f t="shared" si="47"/>
        <v>0</v>
      </c>
      <c r="Y58" s="280">
        <v>0</v>
      </c>
      <c r="Z58" s="280">
        <v>0</v>
      </c>
      <c r="AA58" s="280">
        <v>0</v>
      </c>
      <c r="AB58" s="280">
        <v>0</v>
      </c>
      <c r="AC58" s="280">
        <v>0</v>
      </c>
      <c r="AD58" s="280">
        <v>0</v>
      </c>
      <c r="AE58" s="280">
        <v>0</v>
      </c>
      <c r="AF58" s="280">
        <v>0</v>
      </c>
      <c r="AG58" s="280">
        <v>0</v>
      </c>
      <c r="AH58" s="280">
        <v>0</v>
      </c>
      <c r="AI58" s="280">
        <f>ROUND(429276+89876.55+348476.71,2)</f>
        <v>867629.26</v>
      </c>
      <c r="AJ58" s="57">
        <f>ROUND((X58+H58+AI58)/95.5*3,2)</f>
        <v>202511.56</v>
      </c>
      <c r="AK58" s="57">
        <f>ROUND((X58+H58+AI58)/95.5*1.5,2)</f>
        <v>101255.78</v>
      </c>
      <c r="AL58" s="57">
        <v>0</v>
      </c>
      <c r="AN58" s="46">
        <f>I58/'Приложение 1'!I56</f>
        <v>218.72221379598534</v>
      </c>
      <c r="AO58" s="46">
        <f t="shared" si="16"/>
        <v>1176.73</v>
      </c>
      <c r="AP58" s="46" t="e">
        <f t="shared" si="17"/>
        <v>#DIV/0!</v>
      </c>
      <c r="AQ58" s="46">
        <f t="shared" si="18"/>
        <v>627.71</v>
      </c>
      <c r="AR58" s="46">
        <f t="shared" si="19"/>
        <v>1648.8350950950951</v>
      </c>
      <c r="AS58" s="46">
        <f t="shared" si="20"/>
        <v>856.06</v>
      </c>
      <c r="AT58" s="46" t="e">
        <f t="shared" si="21"/>
        <v>#DIV/0!</v>
      </c>
      <c r="AU58" s="46" t="e">
        <f t="shared" si="22"/>
        <v>#DIV/0!</v>
      </c>
      <c r="AV58" s="46" t="e">
        <f t="shared" si="23"/>
        <v>#DIV/0!</v>
      </c>
      <c r="AW58" s="46" t="e">
        <f t="shared" si="24"/>
        <v>#DIV/0!</v>
      </c>
      <c r="AX58" s="46" t="e">
        <f t="shared" si="25"/>
        <v>#DIV/0!</v>
      </c>
      <c r="AY58" s="52">
        <f t="shared" si="26"/>
        <v>867629.26</v>
      </c>
      <c r="AZ58" s="46">
        <v>823.21</v>
      </c>
      <c r="BA58" s="46">
        <v>2105.13</v>
      </c>
      <c r="BB58" s="46">
        <v>2608.0100000000002</v>
      </c>
      <c r="BC58" s="46">
        <v>902.03</v>
      </c>
      <c r="BD58" s="46">
        <v>1781.42</v>
      </c>
      <c r="BE58" s="46">
        <v>1188.47</v>
      </c>
      <c r="BF58" s="46">
        <v>2445034.0299999998</v>
      </c>
      <c r="BG58" s="46">
        <f t="shared" si="27"/>
        <v>4866.91</v>
      </c>
      <c r="BH58" s="46">
        <v>1206.3800000000001</v>
      </c>
      <c r="BI58" s="46">
        <v>3444.44</v>
      </c>
      <c r="BJ58" s="46">
        <v>7006.73</v>
      </c>
      <c r="BK58" s="46">
        <f t="shared" si="14"/>
        <v>1689105.94</v>
      </c>
      <c r="BL58" s="46" t="str">
        <f t="shared" si="28"/>
        <v xml:space="preserve"> </v>
      </c>
      <c r="BM58" s="46" t="str">
        <f t="shared" si="29"/>
        <v xml:space="preserve"> </v>
      </c>
      <c r="BN58" s="46" t="e">
        <f t="shared" si="30"/>
        <v>#DIV/0!</v>
      </c>
      <c r="BO58" s="46" t="str">
        <f t="shared" si="31"/>
        <v xml:space="preserve"> </v>
      </c>
      <c r="BP58" s="46" t="str">
        <f t="shared" si="32"/>
        <v xml:space="preserve"> </v>
      </c>
      <c r="BQ58" s="46" t="str">
        <f t="shared" si="33"/>
        <v xml:space="preserve"> </v>
      </c>
      <c r="BR58" s="46" t="e">
        <f t="shared" si="34"/>
        <v>#DIV/0!</v>
      </c>
      <c r="BS58" s="46" t="e">
        <f t="shared" si="35"/>
        <v>#DIV/0!</v>
      </c>
      <c r="BT58" s="46" t="e">
        <f t="shared" si="36"/>
        <v>#DIV/0!</v>
      </c>
      <c r="BU58" s="46" t="e">
        <f t="shared" si="37"/>
        <v>#DIV/0!</v>
      </c>
      <c r="BV58" s="46" t="e">
        <f t="shared" si="38"/>
        <v>#DIV/0!</v>
      </c>
      <c r="BW58" s="46" t="str">
        <f t="shared" si="39"/>
        <v xml:space="preserve"> </v>
      </c>
      <c r="BY58" s="52"/>
      <c r="BZ58" s="293"/>
      <c r="CA58" s="46" t="e">
        <f t="shared" si="40"/>
        <v>#DIV/0!</v>
      </c>
      <c r="CB58" s="46">
        <f t="shared" si="41"/>
        <v>5085.92</v>
      </c>
      <c r="CC58" s="46" t="e">
        <f t="shared" si="42"/>
        <v>#DIV/0!</v>
      </c>
    </row>
    <row r="59" spans="1:82" s="45" customFormat="1" ht="12" customHeight="1">
      <c r="A59" s="284">
        <v>43</v>
      </c>
      <c r="B59" s="170" t="s">
        <v>352</v>
      </c>
      <c r="C59" s="286"/>
      <c r="D59" s="43"/>
      <c r="E59" s="288"/>
      <c r="F59" s="294"/>
      <c r="G59" s="286">
        <f t="shared" si="45"/>
        <v>5212206.1500000004</v>
      </c>
      <c r="H59" s="280">
        <f t="shared" si="46"/>
        <v>0</v>
      </c>
      <c r="I59" s="286">
        <v>0</v>
      </c>
      <c r="J59" s="286">
        <v>0</v>
      </c>
      <c r="K59" s="286">
        <v>0</v>
      </c>
      <c r="L59" s="286">
        <v>0</v>
      </c>
      <c r="M59" s="286">
        <v>0</v>
      </c>
      <c r="N59" s="280">
        <v>0</v>
      </c>
      <c r="O59" s="280">
        <v>0</v>
      </c>
      <c r="P59" s="280">
        <v>0</v>
      </c>
      <c r="Q59" s="280">
        <v>0</v>
      </c>
      <c r="R59" s="280">
        <v>0</v>
      </c>
      <c r="S59" s="280">
        <v>0</v>
      </c>
      <c r="T59" s="290">
        <v>0</v>
      </c>
      <c r="U59" s="280">
        <v>0</v>
      </c>
      <c r="V59" s="291" t="s">
        <v>105</v>
      </c>
      <c r="W59" s="280">
        <v>1289.3</v>
      </c>
      <c r="X59" s="280">
        <v>4921729.5</v>
      </c>
      <c r="Y59" s="280">
        <v>0</v>
      </c>
      <c r="Z59" s="280">
        <v>0</v>
      </c>
      <c r="AA59" s="280">
        <v>0</v>
      </c>
      <c r="AB59" s="280">
        <v>0</v>
      </c>
      <c r="AC59" s="280">
        <v>0</v>
      </c>
      <c r="AD59" s="280">
        <v>0</v>
      </c>
      <c r="AE59" s="280">
        <v>0</v>
      </c>
      <c r="AF59" s="280">
        <v>0</v>
      </c>
      <c r="AG59" s="280">
        <v>0</v>
      </c>
      <c r="AH59" s="280">
        <v>0</v>
      </c>
      <c r="AI59" s="280">
        <v>0</v>
      </c>
      <c r="AJ59" s="57">
        <v>193651.1</v>
      </c>
      <c r="AK59" s="57">
        <v>96825.55</v>
      </c>
      <c r="AL59" s="57">
        <v>0</v>
      </c>
      <c r="AN59" s="46">
        <f>I59/'Приложение 1'!I57</f>
        <v>0</v>
      </c>
      <c r="AO59" s="46" t="e">
        <f t="shared" si="16"/>
        <v>#DIV/0!</v>
      </c>
      <c r="AP59" s="46" t="e">
        <f t="shared" si="17"/>
        <v>#DIV/0!</v>
      </c>
      <c r="AQ59" s="46" t="e">
        <f t="shared" si="18"/>
        <v>#DIV/0!</v>
      </c>
      <c r="AR59" s="46" t="e">
        <f t="shared" si="19"/>
        <v>#DIV/0!</v>
      </c>
      <c r="AS59" s="46" t="e">
        <f t="shared" si="20"/>
        <v>#DIV/0!</v>
      </c>
      <c r="AT59" s="46" t="e">
        <f t="shared" si="21"/>
        <v>#DIV/0!</v>
      </c>
      <c r="AU59" s="46">
        <f t="shared" si="22"/>
        <v>3817.3656247576205</v>
      </c>
      <c r="AV59" s="46" t="e">
        <f t="shared" si="23"/>
        <v>#DIV/0!</v>
      </c>
      <c r="AW59" s="46" t="e">
        <f t="shared" si="24"/>
        <v>#DIV/0!</v>
      </c>
      <c r="AX59" s="46" t="e">
        <f t="shared" si="25"/>
        <v>#DIV/0!</v>
      </c>
      <c r="AY59" s="52">
        <f t="shared" si="26"/>
        <v>0</v>
      </c>
      <c r="AZ59" s="46">
        <v>823.21</v>
      </c>
      <c r="BA59" s="46">
        <v>2105.13</v>
      </c>
      <c r="BB59" s="46">
        <v>2608.0100000000002</v>
      </c>
      <c r="BC59" s="46">
        <v>902.03</v>
      </c>
      <c r="BD59" s="46">
        <v>1781.42</v>
      </c>
      <c r="BE59" s="46">
        <v>1188.47</v>
      </c>
      <c r="BF59" s="46">
        <v>2445034.0299999998</v>
      </c>
      <c r="BG59" s="46">
        <f t="shared" si="27"/>
        <v>5070.2</v>
      </c>
      <c r="BH59" s="46">
        <v>1206.3800000000001</v>
      </c>
      <c r="BI59" s="46">
        <v>3444.44</v>
      </c>
      <c r="BJ59" s="46">
        <v>7006.73</v>
      </c>
      <c r="BK59" s="46">
        <f t="shared" si="14"/>
        <v>1689105.94</v>
      </c>
      <c r="BL59" s="46" t="str">
        <f t="shared" si="28"/>
        <v xml:space="preserve"> </v>
      </c>
      <c r="BM59" s="46" t="e">
        <f t="shared" si="29"/>
        <v>#DIV/0!</v>
      </c>
      <c r="BN59" s="46" t="e">
        <f t="shared" si="30"/>
        <v>#DIV/0!</v>
      </c>
      <c r="BO59" s="46" t="e">
        <f t="shared" si="31"/>
        <v>#DIV/0!</v>
      </c>
      <c r="BP59" s="46" t="e">
        <f t="shared" si="32"/>
        <v>#DIV/0!</v>
      </c>
      <c r="BQ59" s="46" t="e">
        <f t="shared" si="33"/>
        <v>#DIV/0!</v>
      </c>
      <c r="BR59" s="46" t="e">
        <f t="shared" si="34"/>
        <v>#DIV/0!</v>
      </c>
      <c r="BS59" s="46" t="str">
        <f t="shared" si="35"/>
        <v xml:space="preserve"> </v>
      </c>
      <c r="BT59" s="46" t="e">
        <f t="shared" si="36"/>
        <v>#DIV/0!</v>
      </c>
      <c r="BU59" s="46" t="e">
        <f t="shared" si="37"/>
        <v>#DIV/0!</v>
      </c>
      <c r="BV59" s="46" t="e">
        <f t="shared" si="38"/>
        <v>#DIV/0!</v>
      </c>
      <c r="BW59" s="46" t="str">
        <f t="shared" si="39"/>
        <v xml:space="preserve"> </v>
      </c>
      <c r="BY59" s="52"/>
      <c r="BZ59" s="293"/>
      <c r="CA59" s="46">
        <f t="shared" si="40"/>
        <v>4042.6635771348797</v>
      </c>
      <c r="CB59" s="46">
        <f t="shared" si="41"/>
        <v>5298.36</v>
      </c>
      <c r="CC59" s="46">
        <f t="shared" si="42"/>
        <v>-1255.69642286512</v>
      </c>
    </row>
    <row r="60" spans="1:82" s="45" customFormat="1" ht="12" customHeight="1">
      <c r="A60" s="284">
        <v>44</v>
      </c>
      <c r="B60" s="170" t="s">
        <v>354</v>
      </c>
      <c r="C60" s="286"/>
      <c r="D60" s="43"/>
      <c r="E60" s="288"/>
      <c r="F60" s="294"/>
      <c r="G60" s="286">
        <f>ROUND(H60+U60+X60+Z60+AB60+AD60+AF60+AH60+AI60+AJ60+AK60+AL60,2)</f>
        <v>16586440.560000001</v>
      </c>
      <c r="H60" s="280">
        <f t="shared" si="46"/>
        <v>0</v>
      </c>
      <c r="I60" s="286">
        <v>0</v>
      </c>
      <c r="J60" s="286">
        <v>0</v>
      </c>
      <c r="K60" s="286">
        <v>0</v>
      </c>
      <c r="L60" s="286">
        <v>0</v>
      </c>
      <c r="M60" s="286">
        <v>0</v>
      </c>
      <c r="N60" s="280">
        <v>0</v>
      </c>
      <c r="O60" s="280">
        <v>0</v>
      </c>
      <c r="P60" s="280">
        <v>0</v>
      </c>
      <c r="Q60" s="280">
        <v>0</v>
      </c>
      <c r="R60" s="280">
        <v>0</v>
      </c>
      <c r="S60" s="280">
        <v>0</v>
      </c>
      <c r="T60" s="284">
        <v>8</v>
      </c>
      <c r="U60" s="280">
        <v>15764585.890000001</v>
      </c>
      <c r="V60" s="291"/>
      <c r="W60" s="280">
        <v>0</v>
      </c>
      <c r="X60" s="280">
        <v>0</v>
      </c>
      <c r="Y60" s="280">
        <v>0</v>
      </c>
      <c r="Z60" s="280">
        <v>0</v>
      </c>
      <c r="AA60" s="280">
        <v>0</v>
      </c>
      <c r="AB60" s="280">
        <v>0</v>
      </c>
      <c r="AC60" s="280">
        <v>0</v>
      </c>
      <c r="AD60" s="280">
        <v>0</v>
      </c>
      <c r="AE60" s="280">
        <v>0</v>
      </c>
      <c r="AF60" s="280">
        <v>0</v>
      </c>
      <c r="AG60" s="280">
        <v>0</v>
      </c>
      <c r="AH60" s="280">
        <v>0</v>
      </c>
      <c r="AI60" s="280">
        <v>0</v>
      </c>
      <c r="AJ60" s="57">
        <v>547903.11</v>
      </c>
      <c r="AK60" s="57">
        <v>273951.56</v>
      </c>
      <c r="AL60" s="57">
        <v>0</v>
      </c>
      <c r="AN60" s="46">
        <f>I60/'Приложение 1'!I58</f>
        <v>0</v>
      </c>
      <c r="AO60" s="46" t="e">
        <f t="shared" si="16"/>
        <v>#DIV/0!</v>
      </c>
      <c r="AP60" s="46" t="e">
        <f t="shared" si="17"/>
        <v>#DIV/0!</v>
      </c>
      <c r="AQ60" s="46" t="e">
        <f t="shared" si="18"/>
        <v>#DIV/0!</v>
      </c>
      <c r="AR60" s="46" t="e">
        <f t="shared" si="19"/>
        <v>#DIV/0!</v>
      </c>
      <c r="AS60" s="46" t="e">
        <f t="shared" si="20"/>
        <v>#DIV/0!</v>
      </c>
      <c r="AT60" s="46">
        <f t="shared" si="21"/>
        <v>1970573.2362500001</v>
      </c>
      <c r="AU60" s="46" t="e">
        <f t="shared" si="22"/>
        <v>#DIV/0!</v>
      </c>
      <c r="AV60" s="46" t="e">
        <f t="shared" si="23"/>
        <v>#DIV/0!</v>
      </c>
      <c r="AW60" s="46" t="e">
        <f t="shared" si="24"/>
        <v>#DIV/0!</v>
      </c>
      <c r="AX60" s="46" t="e">
        <f t="shared" si="25"/>
        <v>#DIV/0!</v>
      </c>
      <c r="AY60" s="52">
        <f t="shared" si="26"/>
        <v>0</v>
      </c>
      <c r="AZ60" s="46">
        <v>823.21</v>
      </c>
      <c r="BA60" s="46">
        <v>2105.13</v>
      </c>
      <c r="BB60" s="46">
        <v>2608.0100000000002</v>
      </c>
      <c r="BC60" s="46">
        <v>902.03</v>
      </c>
      <c r="BD60" s="46">
        <v>1781.42</v>
      </c>
      <c r="BE60" s="46">
        <v>1188.47</v>
      </c>
      <c r="BF60" s="46">
        <v>2445034.0299999998</v>
      </c>
      <c r="BG60" s="46">
        <f t="shared" si="27"/>
        <v>4866.91</v>
      </c>
      <c r="BH60" s="46">
        <v>1206.3800000000001</v>
      </c>
      <c r="BI60" s="46">
        <v>3444.44</v>
      </c>
      <c r="BJ60" s="46">
        <v>7006.73</v>
      </c>
      <c r="BK60" s="46">
        <f t="shared" si="14"/>
        <v>1689105.94</v>
      </c>
      <c r="BL60" s="46" t="str">
        <f t="shared" si="28"/>
        <v xml:space="preserve"> </v>
      </c>
      <c r="BM60" s="46" t="e">
        <f t="shared" si="29"/>
        <v>#DIV/0!</v>
      </c>
      <c r="BN60" s="46" t="e">
        <f t="shared" si="30"/>
        <v>#DIV/0!</v>
      </c>
      <c r="BO60" s="46" t="e">
        <f t="shared" si="31"/>
        <v>#DIV/0!</v>
      </c>
      <c r="BP60" s="46" t="e">
        <f t="shared" si="32"/>
        <v>#DIV/0!</v>
      </c>
      <c r="BQ60" s="46" t="e">
        <f t="shared" si="33"/>
        <v>#DIV/0!</v>
      </c>
      <c r="BR60" s="46" t="str">
        <f t="shared" si="34"/>
        <v xml:space="preserve"> </v>
      </c>
      <c r="BS60" s="46" t="e">
        <f t="shared" si="35"/>
        <v>#DIV/0!</v>
      </c>
      <c r="BT60" s="46" t="e">
        <f t="shared" si="36"/>
        <v>#DIV/0!</v>
      </c>
      <c r="BU60" s="46" t="e">
        <f t="shared" si="37"/>
        <v>#DIV/0!</v>
      </c>
      <c r="BV60" s="46" t="e">
        <f t="shared" si="38"/>
        <v>#DIV/0!</v>
      </c>
      <c r="BW60" s="46" t="str">
        <f t="shared" si="39"/>
        <v xml:space="preserve"> </v>
      </c>
      <c r="BY60" s="52"/>
      <c r="BZ60" s="293"/>
      <c r="CA60" s="46" t="e">
        <f t="shared" si="40"/>
        <v>#DIV/0!</v>
      </c>
      <c r="CB60" s="46">
        <f t="shared" si="41"/>
        <v>5085.92</v>
      </c>
      <c r="CC60" s="46" t="e">
        <f t="shared" si="42"/>
        <v>#DIV/0!</v>
      </c>
    </row>
    <row r="61" spans="1:82" s="45" customFormat="1" ht="12" customHeight="1">
      <c r="A61" s="284">
        <v>45</v>
      </c>
      <c r="B61" s="170" t="s">
        <v>353</v>
      </c>
      <c r="C61" s="286"/>
      <c r="D61" s="43"/>
      <c r="E61" s="288"/>
      <c r="F61" s="294"/>
      <c r="G61" s="286">
        <f t="shared" si="45"/>
        <v>1328721.52</v>
      </c>
      <c r="H61" s="280">
        <f t="shared" si="46"/>
        <v>0</v>
      </c>
      <c r="I61" s="286">
        <v>0</v>
      </c>
      <c r="J61" s="286">
        <v>0</v>
      </c>
      <c r="K61" s="286">
        <v>0</v>
      </c>
      <c r="L61" s="286">
        <v>0</v>
      </c>
      <c r="M61" s="286">
        <v>0</v>
      </c>
      <c r="N61" s="280">
        <v>0</v>
      </c>
      <c r="O61" s="280">
        <v>0</v>
      </c>
      <c r="P61" s="280">
        <v>0</v>
      </c>
      <c r="Q61" s="280">
        <v>0</v>
      </c>
      <c r="R61" s="280">
        <v>0</v>
      </c>
      <c r="S61" s="280">
        <v>0</v>
      </c>
      <c r="T61" s="290">
        <v>0</v>
      </c>
      <c r="U61" s="280">
        <v>0</v>
      </c>
      <c r="V61" s="291" t="s">
        <v>105</v>
      </c>
      <c r="W61" s="280">
        <v>425.59</v>
      </c>
      <c r="X61" s="280">
        <v>1242640.8</v>
      </c>
      <c r="Y61" s="280">
        <v>0</v>
      </c>
      <c r="Z61" s="280">
        <v>0</v>
      </c>
      <c r="AA61" s="280">
        <v>0</v>
      </c>
      <c r="AB61" s="280">
        <v>0</v>
      </c>
      <c r="AC61" s="280">
        <v>0</v>
      </c>
      <c r="AD61" s="280">
        <v>0</v>
      </c>
      <c r="AE61" s="280">
        <v>0</v>
      </c>
      <c r="AF61" s="280">
        <v>0</v>
      </c>
      <c r="AG61" s="280">
        <v>0</v>
      </c>
      <c r="AH61" s="280">
        <v>0</v>
      </c>
      <c r="AI61" s="280">
        <v>0</v>
      </c>
      <c r="AJ61" s="57">
        <v>57387.15</v>
      </c>
      <c r="AK61" s="57">
        <v>28693.57</v>
      </c>
      <c r="AL61" s="57">
        <v>0</v>
      </c>
      <c r="AN61" s="46">
        <f>I61/'Приложение 1'!I59</f>
        <v>0</v>
      </c>
      <c r="AO61" s="46" t="e">
        <f t="shared" si="16"/>
        <v>#DIV/0!</v>
      </c>
      <c r="AP61" s="46" t="e">
        <f t="shared" si="17"/>
        <v>#DIV/0!</v>
      </c>
      <c r="AQ61" s="46" t="e">
        <f t="shared" si="18"/>
        <v>#DIV/0!</v>
      </c>
      <c r="AR61" s="46" t="e">
        <f t="shared" si="19"/>
        <v>#DIV/0!</v>
      </c>
      <c r="AS61" s="46" t="e">
        <f t="shared" si="20"/>
        <v>#DIV/0!</v>
      </c>
      <c r="AT61" s="46" t="e">
        <f t="shared" si="21"/>
        <v>#DIV/0!</v>
      </c>
      <c r="AU61" s="46">
        <f t="shared" si="22"/>
        <v>2919.8073262999606</v>
      </c>
      <c r="AV61" s="46" t="e">
        <f t="shared" si="23"/>
        <v>#DIV/0!</v>
      </c>
      <c r="AW61" s="46" t="e">
        <f t="shared" si="24"/>
        <v>#DIV/0!</v>
      </c>
      <c r="AX61" s="46" t="e">
        <f t="shared" si="25"/>
        <v>#DIV/0!</v>
      </c>
      <c r="AY61" s="52">
        <f t="shared" si="26"/>
        <v>0</v>
      </c>
      <c r="AZ61" s="46">
        <v>823.21</v>
      </c>
      <c r="BA61" s="46">
        <v>2105.13</v>
      </c>
      <c r="BB61" s="46">
        <v>2608.0100000000002</v>
      </c>
      <c r="BC61" s="46">
        <v>902.03</v>
      </c>
      <c r="BD61" s="46">
        <v>1781.42</v>
      </c>
      <c r="BE61" s="46">
        <v>1188.47</v>
      </c>
      <c r="BF61" s="46">
        <v>2445034.0299999998</v>
      </c>
      <c r="BG61" s="46">
        <f t="shared" si="27"/>
        <v>5070.2</v>
      </c>
      <c r="BH61" s="46">
        <v>1206.3800000000001</v>
      </c>
      <c r="BI61" s="46">
        <v>3444.44</v>
      </c>
      <c r="BJ61" s="46">
        <v>7006.73</v>
      </c>
      <c r="BK61" s="46">
        <f t="shared" si="14"/>
        <v>1689105.94</v>
      </c>
      <c r="BL61" s="46" t="str">
        <f t="shared" si="28"/>
        <v xml:space="preserve"> </v>
      </c>
      <c r="BM61" s="46" t="e">
        <f t="shared" si="29"/>
        <v>#DIV/0!</v>
      </c>
      <c r="BN61" s="46" t="e">
        <f t="shared" si="30"/>
        <v>#DIV/0!</v>
      </c>
      <c r="BO61" s="46" t="e">
        <f t="shared" si="31"/>
        <v>#DIV/0!</v>
      </c>
      <c r="BP61" s="46" t="e">
        <f t="shared" si="32"/>
        <v>#DIV/0!</v>
      </c>
      <c r="BQ61" s="46" t="e">
        <f t="shared" si="33"/>
        <v>#DIV/0!</v>
      </c>
      <c r="BR61" s="46" t="e">
        <f t="shared" si="34"/>
        <v>#DIV/0!</v>
      </c>
      <c r="BS61" s="46" t="str">
        <f t="shared" si="35"/>
        <v xml:space="preserve"> </v>
      </c>
      <c r="BT61" s="46" t="e">
        <f t="shared" si="36"/>
        <v>#DIV/0!</v>
      </c>
      <c r="BU61" s="46" t="e">
        <f t="shared" si="37"/>
        <v>#DIV/0!</v>
      </c>
      <c r="BV61" s="46" t="e">
        <f t="shared" si="38"/>
        <v>#DIV/0!</v>
      </c>
      <c r="BW61" s="46" t="str">
        <f t="shared" si="39"/>
        <v xml:space="preserve"> </v>
      </c>
      <c r="BY61" s="52"/>
      <c r="BZ61" s="293"/>
      <c r="CA61" s="46">
        <f t="shared" si="40"/>
        <v>3122.0694095255999</v>
      </c>
      <c r="CB61" s="46">
        <f t="shared" si="41"/>
        <v>5298.36</v>
      </c>
      <c r="CC61" s="46">
        <f t="shared" si="42"/>
        <v>-2176.2905904743998</v>
      </c>
    </row>
    <row r="62" spans="1:82" s="45" customFormat="1" ht="12" customHeight="1">
      <c r="A62" s="284">
        <v>46</v>
      </c>
      <c r="B62" s="170" t="s">
        <v>357</v>
      </c>
      <c r="C62" s="286"/>
      <c r="D62" s="43"/>
      <c r="E62" s="288"/>
      <c r="F62" s="294"/>
      <c r="G62" s="286">
        <f t="shared" si="45"/>
        <v>2349011.04</v>
      </c>
      <c r="H62" s="280">
        <f t="shared" si="46"/>
        <v>0</v>
      </c>
      <c r="I62" s="286">
        <v>0</v>
      </c>
      <c r="J62" s="286">
        <v>0</v>
      </c>
      <c r="K62" s="286">
        <v>0</v>
      </c>
      <c r="L62" s="286">
        <v>0</v>
      </c>
      <c r="M62" s="286">
        <v>0</v>
      </c>
      <c r="N62" s="280">
        <v>0</v>
      </c>
      <c r="O62" s="280">
        <v>0</v>
      </c>
      <c r="P62" s="280">
        <v>0</v>
      </c>
      <c r="Q62" s="280">
        <v>0</v>
      </c>
      <c r="R62" s="280">
        <v>0</v>
      </c>
      <c r="S62" s="280">
        <v>0</v>
      </c>
      <c r="T62" s="290">
        <v>0</v>
      </c>
      <c r="U62" s="280">
        <v>0</v>
      </c>
      <c r="V62" s="291" t="s">
        <v>105</v>
      </c>
      <c r="W62" s="280">
        <v>966</v>
      </c>
      <c r="X62" s="280">
        <v>2138388</v>
      </c>
      <c r="Y62" s="280">
        <v>0</v>
      </c>
      <c r="Z62" s="280">
        <v>0</v>
      </c>
      <c r="AA62" s="280">
        <v>0</v>
      </c>
      <c r="AB62" s="280">
        <v>0</v>
      </c>
      <c r="AC62" s="280">
        <v>0</v>
      </c>
      <c r="AD62" s="280">
        <v>0</v>
      </c>
      <c r="AE62" s="280">
        <v>0</v>
      </c>
      <c r="AF62" s="280">
        <v>0</v>
      </c>
      <c r="AG62" s="280">
        <v>0</v>
      </c>
      <c r="AH62" s="280">
        <v>0</v>
      </c>
      <c r="AI62" s="280">
        <v>0</v>
      </c>
      <c r="AJ62" s="57">
        <v>140415.35999999999</v>
      </c>
      <c r="AK62" s="57">
        <v>70207.679999999993</v>
      </c>
      <c r="AL62" s="57">
        <v>0</v>
      </c>
      <c r="AN62" s="46">
        <f>I62/'Приложение 1'!I60</f>
        <v>0</v>
      </c>
      <c r="AO62" s="46" t="e">
        <f t="shared" si="16"/>
        <v>#DIV/0!</v>
      </c>
      <c r="AP62" s="46" t="e">
        <f t="shared" si="17"/>
        <v>#DIV/0!</v>
      </c>
      <c r="AQ62" s="46" t="e">
        <f t="shared" si="18"/>
        <v>#DIV/0!</v>
      </c>
      <c r="AR62" s="46" t="e">
        <f t="shared" si="19"/>
        <v>#DIV/0!</v>
      </c>
      <c r="AS62" s="46" t="e">
        <f t="shared" si="20"/>
        <v>#DIV/0!</v>
      </c>
      <c r="AT62" s="46" t="e">
        <f t="shared" si="21"/>
        <v>#DIV/0!</v>
      </c>
      <c r="AU62" s="46">
        <f t="shared" si="22"/>
        <v>2213.6521739130435</v>
      </c>
      <c r="AV62" s="46" t="e">
        <f t="shared" si="23"/>
        <v>#DIV/0!</v>
      </c>
      <c r="AW62" s="46" t="e">
        <f t="shared" si="24"/>
        <v>#DIV/0!</v>
      </c>
      <c r="AX62" s="46" t="e">
        <f t="shared" si="25"/>
        <v>#DIV/0!</v>
      </c>
      <c r="AY62" s="52">
        <f t="shared" si="26"/>
        <v>0</v>
      </c>
      <c r="AZ62" s="46">
        <v>823.21</v>
      </c>
      <c r="BA62" s="46">
        <v>2105.13</v>
      </c>
      <c r="BB62" s="46">
        <v>2608.0100000000002</v>
      </c>
      <c r="BC62" s="46">
        <v>902.03</v>
      </c>
      <c r="BD62" s="46">
        <v>1781.42</v>
      </c>
      <c r="BE62" s="46">
        <v>1188.47</v>
      </c>
      <c r="BF62" s="46">
        <v>2445034.0299999998</v>
      </c>
      <c r="BG62" s="46">
        <f t="shared" si="27"/>
        <v>5070.2</v>
      </c>
      <c r="BH62" s="46">
        <v>1206.3800000000001</v>
      </c>
      <c r="BI62" s="46">
        <v>3444.44</v>
      </c>
      <c r="BJ62" s="46">
        <v>7006.73</v>
      </c>
      <c r="BK62" s="46">
        <f t="shared" si="14"/>
        <v>1689105.94</v>
      </c>
      <c r="BL62" s="46" t="str">
        <f t="shared" si="28"/>
        <v xml:space="preserve"> </v>
      </c>
      <c r="BM62" s="46" t="e">
        <f t="shared" si="29"/>
        <v>#DIV/0!</v>
      </c>
      <c r="BN62" s="46" t="e">
        <f t="shared" si="30"/>
        <v>#DIV/0!</v>
      </c>
      <c r="BO62" s="46" t="e">
        <f t="shared" si="31"/>
        <v>#DIV/0!</v>
      </c>
      <c r="BP62" s="46" t="e">
        <f t="shared" si="32"/>
        <v>#DIV/0!</v>
      </c>
      <c r="BQ62" s="46" t="e">
        <f t="shared" si="33"/>
        <v>#DIV/0!</v>
      </c>
      <c r="BR62" s="46" t="e">
        <f t="shared" si="34"/>
        <v>#DIV/0!</v>
      </c>
      <c r="BS62" s="46" t="str">
        <f t="shared" si="35"/>
        <v xml:space="preserve"> </v>
      </c>
      <c r="BT62" s="46" t="e">
        <f t="shared" si="36"/>
        <v>#DIV/0!</v>
      </c>
      <c r="BU62" s="46" t="e">
        <f t="shared" si="37"/>
        <v>#DIV/0!</v>
      </c>
      <c r="BV62" s="46" t="e">
        <f t="shared" si="38"/>
        <v>#DIV/0!</v>
      </c>
      <c r="BW62" s="46" t="str">
        <f t="shared" si="39"/>
        <v xml:space="preserve"> </v>
      </c>
      <c r="BY62" s="52"/>
      <c r="BZ62" s="293"/>
      <c r="CA62" s="46">
        <f t="shared" si="40"/>
        <v>2431.6884472049692</v>
      </c>
      <c r="CB62" s="46">
        <f t="shared" si="41"/>
        <v>5298.36</v>
      </c>
      <c r="CC62" s="46">
        <f t="shared" si="42"/>
        <v>-2866.6715527950305</v>
      </c>
    </row>
    <row r="63" spans="1:82" s="45" customFormat="1" ht="12" customHeight="1">
      <c r="A63" s="284">
        <v>47</v>
      </c>
      <c r="B63" s="170" t="s">
        <v>359</v>
      </c>
      <c r="C63" s="286"/>
      <c r="D63" s="43"/>
      <c r="E63" s="288"/>
      <c r="F63" s="294"/>
      <c r="G63" s="286">
        <f t="shared" si="45"/>
        <v>2348455.44</v>
      </c>
      <c r="H63" s="280">
        <f t="shared" si="46"/>
        <v>0</v>
      </c>
      <c r="I63" s="286">
        <v>0</v>
      </c>
      <c r="J63" s="286">
        <v>0</v>
      </c>
      <c r="K63" s="286">
        <v>0</v>
      </c>
      <c r="L63" s="286">
        <v>0</v>
      </c>
      <c r="M63" s="286">
        <v>0</v>
      </c>
      <c r="N63" s="280">
        <v>0</v>
      </c>
      <c r="O63" s="280">
        <v>0</v>
      </c>
      <c r="P63" s="280">
        <v>0</v>
      </c>
      <c r="Q63" s="280">
        <v>0</v>
      </c>
      <c r="R63" s="280">
        <v>0</v>
      </c>
      <c r="S63" s="280">
        <v>0</v>
      </c>
      <c r="T63" s="290">
        <v>0</v>
      </c>
      <c r="U63" s="280">
        <v>0</v>
      </c>
      <c r="V63" s="291" t="s">
        <v>105</v>
      </c>
      <c r="W63" s="280">
        <v>966</v>
      </c>
      <c r="X63" s="280">
        <v>2137832.4</v>
      </c>
      <c r="Y63" s="280">
        <v>0</v>
      </c>
      <c r="Z63" s="280">
        <v>0</v>
      </c>
      <c r="AA63" s="280">
        <v>0</v>
      </c>
      <c r="AB63" s="280">
        <v>0</v>
      </c>
      <c r="AC63" s="280">
        <v>0</v>
      </c>
      <c r="AD63" s="280">
        <v>0</v>
      </c>
      <c r="AE63" s="280">
        <v>0</v>
      </c>
      <c r="AF63" s="280">
        <v>0</v>
      </c>
      <c r="AG63" s="280">
        <v>0</v>
      </c>
      <c r="AH63" s="280">
        <v>0</v>
      </c>
      <c r="AI63" s="280">
        <v>0</v>
      </c>
      <c r="AJ63" s="57">
        <v>140415.35999999999</v>
      </c>
      <c r="AK63" s="57">
        <v>70207.679999999993</v>
      </c>
      <c r="AL63" s="57">
        <v>0</v>
      </c>
      <c r="AN63" s="46">
        <f>I63/'Приложение 1'!I61</f>
        <v>0</v>
      </c>
      <c r="AO63" s="46" t="e">
        <f t="shared" si="16"/>
        <v>#DIV/0!</v>
      </c>
      <c r="AP63" s="46" t="e">
        <f t="shared" si="17"/>
        <v>#DIV/0!</v>
      </c>
      <c r="AQ63" s="46" t="e">
        <f t="shared" si="18"/>
        <v>#DIV/0!</v>
      </c>
      <c r="AR63" s="46" t="e">
        <f t="shared" si="19"/>
        <v>#DIV/0!</v>
      </c>
      <c r="AS63" s="46" t="e">
        <f t="shared" si="20"/>
        <v>#DIV/0!</v>
      </c>
      <c r="AT63" s="46" t="e">
        <f t="shared" si="21"/>
        <v>#DIV/0!</v>
      </c>
      <c r="AU63" s="46">
        <f t="shared" si="22"/>
        <v>2213.0770186335403</v>
      </c>
      <c r="AV63" s="46" t="e">
        <f t="shared" si="23"/>
        <v>#DIV/0!</v>
      </c>
      <c r="AW63" s="46" t="e">
        <f t="shared" si="24"/>
        <v>#DIV/0!</v>
      </c>
      <c r="AX63" s="46" t="e">
        <f t="shared" si="25"/>
        <v>#DIV/0!</v>
      </c>
      <c r="AY63" s="52">
        <f t="shared" si="26"/>
        <v>0</v>
      </c>
      <c r="AZ63" s="46">
        <v>823.21</v>
      </c>
      <c r="BA63" s="46">
        <v>2105.13</v>
      </c>
      <c r="BB63" s="46">
        <v>2608.0100000000002</v>
      </c>
      <c r="BC63" s="46">
        <v>902.03</v>
      </c>
      <c r="BD63" s="46">
        <v>1781.42</v>
      </c>
      <c r="BE63" s="46">
        <v>1188.47</v>
      </c>
      <c r="BF63" s="46">
        <v>2445034.0299999998</v>
      </c>
      <c r="BG63" s="46">
        <f t="shared" si="27"/>
        <v>5070.2</v>
      </c>
      <c r="BH63" s="46">
        <v>1206.3800000000001</v>
      </c>
      <c r="BI63" s="46">
        <v>3444.44</v>
      </c>
      <c r="BJ63" s="46">
        <v>7006.73</v>
      </c>
      <c r="BK63" s="46">
        <f t="shared" si="14"/>
        <v>1689105.94</v>
      </c>
      <c r="BL63" s="46" t="str">
        <f t="shared" si="28"/>
        <v xml:space="preserve"> </v>
      </c>
      <c r="BM63" s="46" t="e">
        <f t="shared" si="29"/>
        <v>#DIV/0!</v>
      </c>
      <c r="BN63" s="46" t="e">
        <f t="shared" si="30"/>
        <v>#DIV/0!</v>
      </c>
      <c r="BO63" s="46" t="e">
        <f t="shared" si="31"/>
        <v>#DIV/0!</v>
      </c>
      <c r="BP63" s="46" t="e">
        <f t="shared" si="32"/>
        <v>#DIV/0!</v>
      </c>
      <c r="BQ63" s="46" t="e">
        <f t="shared" si="33"/>
        <v>#DIV/0!</v>
      </c>
      <c r="BR63" s="46" t="e">
        <f t="shared" si="34"/>
        <v>#DIV/0!</v>
      </c>
      <c r="BS63" s="46" t="str">
        <f t="shared" si="35"/>
        <v xml:space="preserve"> </v>
      </c>
      <c r="BT63" s="46" t="e">
        <f t="shared" si="36"/>
        <v>#DIV/0!</v>
      </c>
      <c r="BU63" s="46" t="e">
        <f t="shared" si="37"/>
        <v>#DIV/0!</v>
      </c>
      <c r="BV63" s="46" t="e">
        <f t="shared" si="38"/>
        <v>#DIV/0!</v>
      </c>
      <c r="BW63" s="46" t="str">
        <f t="shared" si="39"/>
        <v xml:space="preserve"> </v>
      </c>
      <c r="BY63" s="52"/>
      <c r="BZ63" s="293"/>
      <c r="CA63" s="46">
        <f t="shared" si="40"/>
        <v>2431.113291925466</v>
      </c>
      <c r="CB63" s="46">
        <f t="shared" si="41"/>
        <v>5298.36</v>
      </c>
      <c r="CC63" s="46">
        <f t="shared" si="42"/>
        <v>-2867.2467080745337</v>
      </c>
    </row>
    <row r="64" spans="1:82" s="45" customFormat="1" ht="12" customHeight="1">
      <c r="A64" s="284">
        <v>48</v>
      </c>
      <c r="B64" s="170" t="s">
        <v>550</v>
      </c>
      <c r="C64" s="295"/>
      <c r="D64" s="295"/>
      <c r="E64" s="296"/>
      <c r="F64" s="296"/>
      <c r="G64" s="286">
        <f t="shared" si="45"/>
        <v>5783686.6399999997</v>
      </c>
      <c r="H64" s="280">
        <f t="shared" si="46"/>
        <v>0</v>
      </c>
      <c r="I64" s="289">
        <v>0</v>
      </c>
      <c r="J64" s="289">
        <v>0</v>
      </c>
      <c r="K64" s="289">
        <v>0</v>
      </c>
      <c r="L64" s="289">
        <v>0</v>
      </c>
      <c r="M64" s="289">
        <v>0</v>
      </c>
      <c r="N64" s="280">
        <v>0</v>
      </c>
      <c r="O64" s="280">
        <v>0</v>
      </c>
      <c r="P64" s="280">
        <v>0</v>
      </c>
      <c r="Q64" s="280">
        <v>0</v>
      </c>
      <c r="R64" s="280">
        <v>0</v>
      </c>
      <c r="S64" s="280">
        <v>0</v>
      </c>
      <c r="T64" s="290">
        <v>0</v>
      </c>
      <c r="U64" s="280">
        <v>0</v>
      </c>
      <c r="V64" s="296" t="s">
        <v>105</v>
      </c>
      <c r="W64" s="57">
        <v>1610</v>
      </c>
      <c r="X64" s="280">
        <v>5496140.4000000004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191697.49</v>
      </c>
      <c r="AK64" s="57">
        <v>95848.75</v>
      </c>
      <c r="AL64" s="57">
        <v>0</v>
      </c>
      <c r="AN64" s="46">
        <f>I64/'Приложение 1'!I62</f>
        <v>0</v>
      </c>
      <c r="AO64" s="46" t="e">
        <f t="shared" si="16"/>
        <v>#DIV/0!</v>
      </c>
      <c r="AP64" s="46" t="e">
        <f t="shared" si="17"/>
        <v>#DIV/0!</v>
      </c>
      <c r="AQ64" s="46" t="e">
        <f t="shared" si="18"/>
        <v>#DIV/0!</v>
      </c>
      <c r="AR64" s="46" t="e">
        <f t="shared" si="19"/>
        <v>#DIV/0!</v>
      </c>
      <c r="AS64" s="46" t="e">
        <f t="shared" si="20"/>
        <v>#DIV/0!</v>
      </c>
      <c r="AT64" s="46" t="e">
        <f t="shared" si="21"/>
        <v>#DIV/0!</v>
      </c>
      <c r="AU64" s="46">
        <f t="shared" si="22"/>
        <v>3413.7518012422361</v>
      </c>
      <c r="AV64" s="46" t="e">
        <f t="shared" si="23"/>
        <v>#DIV/0!</v>
      </c>
      <c r="AW64" s="46" t="e">
        <f t="shared" si="24"/>
        <v>#DIV/0!</v>
      </c>
      <c r="AX64" s="46" t="e">
        <f t="shared" si="25"/>
        <v>#DIV/0!</v>
      </c>
      <c r="AY64" s="52">
        <f t="shared" si="26"/>
        <v>0</v>
      </c>
      <c r="AZ64" s="46">
        <v>823.21</v>
      </c>
      <c r="BA64" s="46">
        <v>2105.13</v>
      </c>
      <c r="BB64" s="46">
        <v>2608.0100000000002</v>
      </c>
      <c r="BC64" s="46">
        <v>902.03</v>
      </c>
      <c r="BD64" s="46">
        <v>1781.42</v>
      </c>
      <c r="BE64" s="46">
        <v>1188.47</v>
      </c>
      <c r="BF64" s="46">
        <v>2445034.0299999998</v>
      </c>
      <c r="BG64" s="46">
        <f t="shared" si="27"/>
        <v>5070.2</v>
      </c>
      <c r="BH64" s="46">
        <v>1206.3800000000001</v>
      </c>
      <c r="BI64" s="46">
        <v>3444.44</v>
      </c>
      <c r="BJ64" s="46">
        <v>7006.73</v>
      </c>
      <c r="BK64" s="46">
        <f t="shared" si="14"/>
        <v>1689105.94</v>
      </c>
      <c r="BL64" s="46" t="str">
        <f t="shared" si="28"/>
        <v xml:space="preserve"> </v>
      </c>
      <c r="BM64" s="46" t="e">
        <f t="shared" si="29"/>
        <v>#DIV/0!</v>
      </c>
      <c r="BN64" s="46" t="e">
        <f t="shared" si="30"/>
        <v>#DIV/0!</v>
      </c>
      <c r="BO64" s="46" t="e">
        <f t="shared" si="31"/>
        <v>#DIV/0!</v>
      </c>
      <c r="BP64" s="46" t="e">
        <f t="shared" si="32"/>
        <v>#DIV/0!</v>
      </c>
      <c r="BQ64" s="46" t="e">
        <f t="shared" si="33"/>
        <v>#DIV/0!</v>
      </c>
      <c r="BR64" s="46" t="e">
        <f t="shared" si="34"/>
        <v>#DIV/0!</v>
      </c>
      <c r="BS64" s="46" t="str">
        <f t="shared" si="35"/>
        <v xml:space="preserve"> </v>
      </c>
      <c r="BT64" s="46" t="e">
        <f t="shared" si="36"/>
        <v>#DIV/0!</v>
      </c>
      <c r="BU64" s="46" t="e">
        <f t="shared" si="37"/>
        <v>#DIV/0!</v>
      </c>
      <c r="BV64" s="46" t="e">
        <f t="shared" si="38"/>
        <v>#DIV/0!</v>
      </c>
      <c r="BW64" s="46" t="str">
        <f t="shared" si="39"/>
        <v xml:space="preserve"> </v>
      </c>
      <c r="BY64" s="52"/>
      <c r="BZ64" s="293"/>
      <c r="CA64" s="46">
        <f t="shared" si="40"/>
        <v>3592.351950310559</v>
      </c>
      <c r="CB64" s="46">
        <f t="shared" si="41"/>
        <v>5298.36</v>
      </c>
      <c r="CC64" s="46">
        <f t="shared" si="42"/>
        <v>-1706.0080496894407</v>
      </c>
      <c r="CD64" s="297"/>
    </row>
    <row r="65" spans="1:81" s="45" customFormat="1" ht="12" customHeight="1">
      <c r="A65" s="284">
        <v>49</v>
      </c>
      <c r="B65" s="170" t="s">
        <v>361</v>
      </c>
      <c r="C65" s="286"/>
      <c r="D65" s="43"/>
      <c r="E65" s="288"/>
      <c r="F65" s="294"/>
      <c r="G65" s="286">
        <f t="shared" si="45"/>
        <v>4439491.75</v>
      </c>
      <c r="H65" s="280">
        <f t="shared" si="46"/>
        <v>0</v>
      </c>
      <c r="I65" s="286">
        <v>0</v>
      </c>
      <c r="J65" s="286">
        <v>0</v>
      </c>
      <c r="K65" s="286">
        <v>0</v>
      </c>
      <c r="L65" s="286">
        <v>0</v>
      </c>
      <c r="M65" s="286">
        <v>0</v>
      </c>
      <c r="N65" s="280">
        <v>0</v>
      </c>
      <c r="O65" s="280">
        <v>0</v>
      </c>
      <c r="P65" s="280">
        <v>0</v>
      </c>
      <c r="Q65" s="280">
        <v>0</v>
      </c>
      <c r="R65" s="280">
        <v>0</v>
      </c>
      <c r="S65" s="280">
        <v>0</v>
      </c>
      <c r="T65" s="290">
        <v>0</v>
      </c>
      <c r="U65" s="280">
        <v>0</v>
      </c>
      <c r="V65" s="291" t="s">
        <v>106</v>
      </c>
      <c r="W65" s="280">
        <v>1044.5</v>
      </c>
      <c r="X65" s="280">
        <v>4233045.0999999996</v>
      </c>
      <c r="Y65" s="280">
        <v>0</v>
      </c>
      <c r="Z65" s="280">
        <v>0</v>
      </c>
      <c r="AA65" s="280">
        <v>0</v>
      </c>
      <c r="AB65" s="280">
        <v>0</v>
      </c>
      <c r="AC65" s="280">
        <v>0</v>
      </c>
      <c r="AD65" s="280">
        <v>0</v>
      </c>
      <c r="AE65" s="280">
        <v>0</v>
      </c>
      <c r="AF65" s="280">
        <v>0</v>
      </c>
      <c r="AG65" s="280">
        <v>0</v>
      </c>
      <c r="AH65" s="280">
        <v>0</v>
      </c>
      <c r="AI65" s="280">
        <v>0</v>
      </c>
      <c r="AJ65" s="57">
        <v>137631.1</v>
      </c>
      <c r="AK65" s="57">
        <v>68815.55</v>
      </c>
      <c r="AL65" s="57">
        <v>0</v>
      </c>
      <c r="AN65" s="46">
        <f>I65/'Приложение 1'!I63</f>
        <v>0</v>
      </c>
      <c r="AO65" s="46" t="e">
        <f t="shared" si="16"/>
        <v>#DIV/0!</v>
      </c>
      <c r="AP65" s="46" t="e">
        <f t="shared" si="17"/>
        <v>#DIV/0!</v>
      </c>
      <c r="AQ65" s="46" t="e">
        <f t="shared" si="18"/>
        <v>#DIV/0!</v>
      </c>
      <c r="AR65" s="46" t="e">
        <f t="shared" si="19"/>
        <v>#DIV/0!</v>
      </c>
      <c r="AS65" s="46" t="e">
        <f t="shared" si="20"/>
        <v>#DIV/0!</v>
      </c>
      <c r="AT65" s="46" t="e">
        <f t="shared" si="21"/>
        <v>#DIV/0!</v>
      </c>
      <c r="AU65" s="46">
        <f t="shared" si="22"/>
        <v>4052.6999521302055</v>
      </c>
      <c r="AV65" s="46" t="e">
        <f t="shared" si="23"/>
        <v>#DIV/0!</v>
      </c>
      <c r="AW65" s="46" t="e">
        <f t="shared" si="24"/>
        <v>#DIV/0!</v>
      </c>
      <c r="AX65" s="46" t="e">
        <f t="shared" si="25"/>
        <v>#DIV/0!</v>
      </c>
      <c r="AY65" s="52">
        <f t="shared" si="26"/>
        <v>0</v>
      </c>
      <c r="AZ65" s="46">
        <v>823.21</v>
      </c>
      <c r="BA65" s="46">
        <v>2105.13</v>
      </c>
      <c r="BB65" s="46">
        <v>2608.0100000000002</v>
      </c>
      <c r="BC65" s="46">
        <v>902.03</v>
      </c>
      <c r="BD65" s="46">
        <v>1781.42</v>
      </c>
      <c r="BE65" s="46">
        <v>1188.47</v>
      </c>
      <c r="BF65" s="46">
        <v>2445034.0299999998</v>
      </c>
      <c r="BG65" s="46">
        <f t="shared" si="27"/>
        <v>4866.91</v>
      </c>
      <c r="BH65" s="46">
        <v>1206.3800000000001</v>
      </c>
      <c r="BI65" s="46">
        <v>3444.44</v>
      </c>
      <c r="BJ65" s="46">
        <v>7006.73</v>
      </c>
      <c r="BK65" s="46">
        <f t="shared" si="14"/>
        <v>1689105.94</v>
      </c>
      <c r="BL65" s="46" t="str">
        <f t="shared" si="28"/>
        <v xml:space="preserve"> </v>
      </c>
      <c r="BM65" s="46" t="e">
        <f t="shared" si="29"/>
        <v>#DIV/0!</v>
      </c>
      <c r="BN65" s="46" t="e">
        <f t="shared" si="30"/>
        <v>#DIV/0!</v>
      </c>
      <c r="BO65" s="46" t="e">
        <f t="shared" si="31"/>
        <v>#DIV/0!</v>
      </c>
      <c r="BP65" s="46" t="e">
        <f t="shared" si="32"/>
        <v>#DIV/0!</v>
      </c>
      <c r="BQ65" s="46" t="e">
        <f t="shared" si="33"/>
        <v>#DIV/0!</v>
      </c>
      <c r="BR65" s="46" t="e">
        <f t="shared" si="34"/>
        <v>#DIV/0!</v>
      </c>
      <c r="BS65" s="46" t="str">
        <f t="shared" si="35"/>
        <v xml:space="preserve"> </v>
      </c>
      <c r="BT65" s="46" t="e">
        <f t="shared" si="36"/>
        <v>#DIV/0!</v>
      </c>
      <c r="BU65" s="46" t="e">
        <f t="shared" si="37"/>
        <v>#DIV/0!</v>
      </c>
      <c r="BV65" s="46" t="e">
        <f t="shared" si="38"/>
        <v>#DIV/0!</v>
      </c>
      <c r="BW65" s="46" t="str">
        <f t="shared" si="39"/>
        <v xml:space="preserve"> </v>
      </c>
      <c r="BY65" s="52"/>
      <c r="BZ65" s="293"/>
      <c r="CA65" s="46">
        <f t="shared" si="40"/>
        <v>4250.3511249401627</v>
      </c>
      <c r="CB65" s="46">
        <f t="shared" si="41"/>
        <v>5085.92</v>
      </c>
      <c r="CC65" s="46">
        <f t="shared" si="42"/>
        <v>-835.56887505983741</v>
      </c>
    </row>
    <row r="66" spans="1:81" s="45" customFormat="1" ht="12" customHeight="1">
      <c r="A66" s="284">
        <v>50</v>
      </c>
      <c r="B66" s="170" t="s">
        <v>363</v>
      </c>
      <c r="C66" s="286"/>
      <c r="D66" s="43"/>
      <c r="E66" s="288"/>
      <c r="F66" s="294"/>
      <c r="G66" s="286">
        <f t="shared" si="45"/>
        <v>5110872.78</v>
      </c>
      <c r="H66" s="280">
        <f t="shared" si="46"/>
        <v>0</v>
      </c>
      <c r="I66" s="286">
        <v>0</v>
      </c>
      <c r="J66" s="286">
        <v>0</v>
      </c>
      <c r="K66" s="286">
        <v>0</v>
      </c>
      <c r="L66" s="286">
        <v>0</v>
      </c>
      <c r="M66" s="286">
        <v>0</v>
      </c>
      <c r="N66" s="280">
        <v>0</v>
      </c>
      <c r="O66" s="280">
        <v>0</v>
      </c>
      <c r="P66" s="280">
        <v>0</v>
      </c>
      <c r="Q66" s="280">
        <v>0</v>
      </c>
      <c r="R66" s="280">
        <v>0</v>
      </c>
      <c r="S66" s="280">
        <v>0</v>
      </c>
      <c r="T66" s="290">
        <v>0</v>
      </c>
      <c r="U66" s="280">
        <v>0</v>
      </c>
      <c r="V66" s="291" t="s">
        <v>106</v>
      </c>
      <c r="W66" s="280">
        <v>1029.74</v>
      </c>
      <c r="X66" s="280">
        <v>4903699.2</v>
      </c>
      <c r="Y66" s="280">
        <v>0</v>
      </c>
      <c r="Z66" s="280">
        <v>0</v>
      </c>
      <c r="AA66" s="280">
        <v>0</v>
      </c>
      <c r="AB66" s="280">
        <v>0</v>
      </c>
      <c r="AC66" s="280">
        <v>0</v>
      </c>
      <c r="AD66" s="280">
        <v>0</v>
      </c>
      <c r="AE66" s="280">
        <v>0</v>
      </c>
      <c r="AF66" s="280">
        <v>0</v>
      </c>
      <c r="AG66" s="280">
        <v>0</v>
      </c>
      <c r="AH66" s="280">
        <v>0</v>
      </c>
      <c r="AI66" s="280">
        <v>0</v>
      </c>
      <c r="AJ66" s="57">
        <v>138115.72</v>
      </c>
      <c r="AK66" s="57">
        <v>69057.86</v>
      </c>
      <c r="AL66" s="57">
        <v>0</v>
      </c>
      <c r="AN66" s="46">
        <f>I66/'Приложение 1'!I64</f>
        <v>0</v>
      </c>
      <c r="AO66" s="46" t="e">
        <f t="shared" si="16"/>
        <v>#DIV/0!</v>
      </c>
      <c r="AP66" s="46" t="e">
        <f t="shared" si="17"/>
        <v>#DIV/0!</v>
      </c>
      <c r="AQ66" s="46" t="e">
        <f t="shared" si="18"/>
        <v>#DIV/0!</v>
      </c>
      <c r="AR66" s="46" t="e">
        <f t="shared" si="19"/>
        <v>#DIV/0!</v>
      </c>
      <c r="AS66" s="46" t="e">
        <f t="shared" si="20"/>
        <v>#DIV/0!</v>
      </c>
      <c r="AT66" s="46" t="e">
        <f t="shared" si="21"/>
        <v>#DIV/0!</v>
      </c>
      <c r="AU66" s="46">
        <f t="shared" si="22"/>
        <v>4762.0750869151434</v>
      </c>
      <c r="AV66" s="46" t="e">
        <f t="shared" si="23"/>
        <v>#DIV/0!</v>
      </c>
      <c r="AW66" s="46" t="e">
        <f t="shared" si="24"/>
        <v>#DIV/0!</v>
      </c>
      <c r="AX66" s="46" t="e">
        <f t="shared" si="25"/>
        <v>#DIV/0!</v>
      </c>
      <c r="AY66" s="52">
        <f t="shared" si="26"/>
        <v>0</v>
      </c>
      <c r="AZ66" s="46">
        <v>823.21</v>
      </c>
      <c r="BA66" s="46">
        <v>2105.13</v>
      </c>
      <c r="BB66" s="46">
        <v>2608.0100000000002</v>
      </c>
      <c r="BC66" s="46">
        <v>902.03</v>
      </c>
      <c r="BD66" s="46">
        <v>1781.42</v>
      </c>
      <c r="BE66" s="46">
        <v>1188.47</v>
      </c>
      <c r="BF66" s="46">
        <v>2445034.0299999998</v>
      </c>
      <c r="BG66" s="46">
        <f t="shared" si="27"/>
        <v>4866.91</v>
      </c>
      <c r="BH66" s="46">
        <v>1206.3800000000001</v>
      </c>
      <c r="BI66" s="46">
        <v>3444.44</v>
      </c>
      <c r="BJ66" s="46">
        <v>7006.73</v>
      </c>
      <c r="BK66" s="46">
        <f t="shared" si="14"/>
        <v>1689105.94</v>
      </c>
      <c r="BL66" s="46" t="str">
        <f t="shared" si="28"/>
        <v xml:space="preserve"> </v>
      </c>
      <c r="BM66" s="46" t="e">
        <f t="shared" si="29"/>
        <v>#DIV/0!</v>
      </c>
      <c r="BN66" s="46" t="e">
        <f t="shared" si="30"/>
        <v>#DIV/0!</v>
      </c>
      <c r="BO66" s="46" t="e">
        <f t="shared" si="31"/>
        <v>#DIV/0!</v>
      </c>
      <c r="BP66" s="46" t="e">
        <f t="shared" si="32"/>
        <v>#DIV/0!</v>
      </c>
      <c r="BQ66" s="46" t="e">
        <f t="shared" si="33"/>
        <v>#DIV/0!</v>
      </c>
      <c r="BR66" s="46" t="e">
        <f t="shared" si="34"/>
        <v>#DIV/0!</v>
      </c>
      <c r="BS66" s="46" t="str">
        <f t="shared" si="35"/>
        <v xml:space="preserve"> </v>
      </c>
      <c r="BT66" s="46" t="e">
        <f t="shared" si="36"/>
        <v>#DIV/0!</v>
      </c>
      <c r="BU66" s="46" t="e">
        <f t="shared" si="37"/>
        <v>#DIV/0!</v>
      </c>
      <c r="BV66" s="46" t="e">
        <f t="shared" si="38"/>
        <v>#DIV/0!</v>
      </c>
      <c r="BW66" s="46" t="str">
        <f t="shared" si="39"/>
        <v xml:space="preserve"> </v>
      </c>
      <c r="BY66" s="52"/>
      <c r="BZ66" s="293"/>
      <c r="CA66" s="46">
        <f t="shared" si="40"/>
        <v>4963.2652708450678</v>
      </c>
      <c r="CB66" s="46">
        <f t="shared" si="41"/>
        <v>5085.92</v>
      </c>
      <c r="CC66" s="46">
        <f t="shared" si="42"/>
        <v>-122.65472915493228</v>
      </c>
    </row>
    <row r="67" spans="1:81" s="45" customFormat="1" ht="12" customHeight="1">
      <c r="A67" s="284">
        <v>51</v>
      </c>
      <c r="B67" s="170" t="s">
        <v>365</v>
      </c>
      <c r="C67" s="286"/>
      <c r="D67" s="43"/>
      <c r="E67" s="288"/>
      <c r="F67" s="294"/>
      <c r="G67" s="286">
        <f t="shared" si="45"/>
        <v>5403872.6399999997</v>
      </c>
      <c r="H67" s="280">
        <f t="shared" si="46"/>
        <v>0</v>
      </c>
      <c r="I67" s="286">
        <v>0</v>
      </c>
      <c r="J67" s="286">
        <v>0</v>
      </c>
      <c r="K67" s="286">
        <v>0</v>
      </c>
      <c r="L67" s="286">
        <v>0</v>
      </c>
      <c r="M67" s="286">
        <v>0</v>
      </c>
      <c r="N67" s="280">
        <v>0</v>
      </c>
      <c r="O67" s="280">
        <v>0</v>
      </c>
      <c r="P67" s="280">
        <v>0</v>
      </c>
      <c r="Q67" s="280">
        <v>0</v>
      </c>
      <c r="R67" s="280">
        <v>0</v>
      </c>
      <c r="S67" s="280">
        <v>0</v>
      </c>
      <c r="T67" s="290">
        <v>0</v>
      </c>
      <c r="U67" s="280">
        <v>0</v>
      </c>
      <c r="V67" s="291" t="s">
        <v>106</v>
      </c>
      <c r="W67" s="280">
        <v>1140</v>
      </c>
      <c r="X67" s="280">
        <v>5196880.8</v>
      </c>
      <c r="Y67" s="280">
        <v>0</v>
      </c>
      <c r="Z67" s="280">
        <v>0</v>
      </c>
      <c r="AA67" s="280">
        <v>0</v>
      </c>
      <c r="AB67" s="280">
        <v>0</v>
      </c>
      <c r="AC67" s="280">
        <v>0</v>
      </c>
      <c r="AD67" s="280">
        <v>0</v>
      </c>
      <c r="AE67" s="280">
        <v>0</v>
      </c>
      <c r="AF67" s="280">
        <v>0</v>
      </c>
      <c r="AG67" s="280">
        <v>0</v>
      </c>
      <c r="AH67" s="280">
        <v>0</v>
      </c>
      <c r="AI67" s="280">
        <v>0</v>
      </c>
      <c r="AJ67" s="57">
        <v>137994.56</v>
      </c>
      <c r="AK67" s="57">
        <v>68997.279999999999</v>
      </c>
      <c r="AL67" s="57">
        <v>0</v>
      </c>
      <c r="AN67" s="46">
        <f>I67/'Приложение 1'!I65</f>
        <v>0</v>
      </c>
      <c r="AO67" s="46" t="e">
        <f t="shared" si="16"/>
        <v>#DIV/0!</v>
      </c>
      <c r="AP67" s="46" t="e">
        <f t="shared" si="17"/>
        <v>#DIV/0!</v>
      </c>
      <c r="AQ67" s="46" t="e">
        <f t="shared" si="18"/>
        <v>#DIV/0!</v>
      </c>
      <c r="AR67" s="46" t="e">
        <f t="shared" si="19"/>
        <v>#DIV/0!</v>
      </c>
      <c r="AS67" s="46" t="e">
        <f t="shared" si="20"/>
        <v>#DIV/0!</v>
      </c>
      <c r="AT67" s="46" t="e">
        <f t="shared" si="21"/>
        <v>#DIV/0!</v>
      </c>
      <c r="AU67" s="46">
        <f t="shared" si="22"/>
        <v>4558.6673684210527</v>
      </c>
      <c r="AV67" s="46" t="e">
        <f t="shared" si="23"/>
        <v>#DIV/0!</v>
      </c>
      <c r="AW67" s="46" t="e">
        <f t="shared" si="24"/>
        <v>#DIV/0!</v>
      </c>
      <c r="AX67" s="46" t="e">
        <f t="shared" si="25"/>
        <v>#DIV/0!</v>
      </c>
      <c r="AY67" s="52">
        <f t="shared" si="26"/>
        <v>0</v>
      </c>
      <c r="AZ67" s="46">
        <v>823.21</v>
      </c>
      <c r="BA67" s="46">
        <v>2105.13</v>
      </c>
      <c r="BB67" s="46">
        <v>2608.0100000000002</v>
      </c>
      <c r="BC67" s="46">
        <v>902.03</v>
      </c>
      <c r="BD67" s="46">
        <v>1781.42</v>
      </c>
      <c r="BE67" s="46">
        <v>1188.47</v>
      </c>
      <c r="BF67" s="46">
        <v>2445034.0299999998</v>
      </c>
      <c r="BG67" s="46">
        <f t="shared" si="27"/>
        <v>4866.91</v>
      </c>
      <c r="BH67" s="46">
        <v>1206.3800000000001</v>
      </c>
      <c r="BI67" s="46">
        <v>3444.44</v>
      </c>
      <c r="BJ67" s="46">
        <v>7006.73</v>
      </c>
      <c r="BK67" s="46">
        <f t="shared" si="14"/>
        <v>1689105.94</v>
      </c>
      <c r="BL67" s="46" t="str">
        <f t="shared" si="28"/>
        <v xml:space="preserve"> </v>
      </c>
      <c r="BM67" s="46" t="e">
        <f t="shared" si="29"/>
        <v>#DIV/0!</v>
      </c>
      <c r="BN67" s="46" t="e">
        <f t="shared" si="30"/>
        <v>#DIV/0!</v>
      </c>
      <c r="BO67" s="46" t="e">
        <f t="shared" si="31"/>
        <v>#DIV/0!</v>
      </c>
      <c r="BP67" s="46" t="e">
        <f t="shared" si="32"/>
        <v>#DIV/0!</v>
      </c>
      <c r="BQ67" s="46" t="e">
        <f t="shared" si="33"/>
        <v>#DIV/0!</v>
      </c>
      <c r="BR67" s="46" t="e">
        <f t="shared" si="34"/>
        <v>#DIV/0!</v>
      </c>
      <c r="BS67" s="46" t="str">
        <f t="shared" si="35"/>
        <v xml:space="preserve"> </v>
      </c>
      <c r="BT67" s="46" t="e">
        <f t="shared" si="36"/>
        <v>#DIV/0!</v>
      </c>
      <c r="BU67" s="46" t="e">
        <f t="shared" si="37"/>
        <v>#DIV/0!</v>
      </c>
      <c r="BV67" s="46" t="e">
        <f t="shared" si="38"/>
        <v>#DIV/0!</v>
      </c>
      <c r="BW67" s="46" t="str">
        <f t="shared" si="39"/>
        <v xml:space="preserve"> </v>
      </c>
      <c r="BY67" s="52"/>
      <c r="BZ67" s="293"/>
      <c r="CA67" s="46">
        <f t="shared" si="40"/>
        <v>4740.2391578947363</v>
      </c>
      <c r="CB67" s="46">
        <f t="shared" si="41"/>
        <v>5085.92</v>
      </c>
      <c r="CC67" s="46">
        <f t="shared" si="42"/>
        <v>-345.68084210526376</v>
      </c>
    </row>
    <row r="68" spans="1:81" s="45" customFormat="1" ht="12" customHeight="1">
      <c r="A68" s="284">
        <v>52</v>
      </c>
      <c r="B68" s="170" t="s">
        <v>366</v>
      </c>
      <c r="C68" s="286"/>
      <c r="D68" s="43"/>
      <c r="E68" s="288"/>
      <c r="F68" s="294"/>
      <c r="G68" s="286">
        <f t="shared" si="45"/>
        <v>5303136.96</v>
      </c>
      <c r="H68" s="280">
        <f t="shared" si="46"/>
        <v>0</v>
      </c>
      <c r="I68" s="286">
        <v>0</v>
      </c>
      <c r="J68" s="286">
        <v>0</v>
      </c>
      <c r="K68" s="286">
        <v>0</v>
      </c>
      <c r="L68" s="286">
        <v>0</v>
      </c>
      <c r="M68" s="286">
        <v>0</v>
      </c>
      <c r="N68" s="280">
        <v>0</v>
      </c>
      <c r="O68" s="280">
        <v>0</v>
      </c>
      <c r="P68" s="280">
        <v>0</v>
      </c>
      <c r="Q68" s="280">
        <v>0</v>
      </c>
      <c r="R68" s="280">
        <v>0</v>
      </c>
      <c r="S68" s="280">
        <v>0</v>
      </c>
      <c r="T68" s="290">
        <v>0</v>
      </c>
      <c r="U68" s="280">
        <v>0</v>
      </c>
      <c r="V68" s="291" t="s">
        <v>105</v>
      </c>
      <c r="W68" s="280">
        <v>1180</v>
      </c>
      <c r="X68" s="280">
        <v>5104052.4000000004</v>
      </c>
      <c r="Y68" s="280">
        <v>0</v>
      </c>
      <c r="Z68" s="280">
        <v>0</v>
      </c>
      <c r="AA68" s="280">
        <v>0</v>
      </c>
      <c r="AB68" s="280">
        <v>0</v>
      </c>
      <c r="AC68" s="280">
        <v>0</v>
      </c>
      <c r="AD68" s="280">
        <v>0</v>
      </c>
      <c r="AE68" s="280">
        <v>0</v>
      </c>
      <c r="AF68" s="280">
        <v>0</v>
      </c>
      <c r="AG68" s="280">
        <v>0</v>
      </c>
      <c r="AH68" s="280">
        <v>0</v>
      </c>
      <c r="AI68" s="280">
        <v>0</v>
      </c>
      <c r="AJ68" s="57">
        <v>132723.04</v>
      </c>
      <c r="AK68" s="57">
        <v>66361.52</v>
      </c>
      <c r="AL68" s="57">
        <v>0</v>
      </c>
      <c r="AN68" s="46">
        <f>I68/'Приложение 1'!I66</f>
        <v>0</v>
      </c>
      <c r="AO68" s="46" t="e">
        <f t="shared" si="16"/>
        <v>#DIV/0!</v>
      </c>
      <c r="AP68" s="46" t="e">
        <f t="shared" si="17"/>
        <v>#DIV/0!</v>
      </c>
      <c r="AQ68" s="46" t="e">
        <f t="shared" si="18"/>
        <v>#DIV/0!</v>
      </c>
      <c r="AR68" s="46" t="e">
        <f t="shared" si="19"/>
        <v>#DIV/0!</v>
      </c>
      <c r="AS68" s="46" t="e">
        <f t="shared" si="20"/>
        <v>#DIV/0!</v>
      </c>
      <c r="AT68" s="46" t="e">
        <f t="shared" si="21"/>
        <v>#DIV/0!</v>
      </c>
      <c r="AU68" s="46">
        <f t="shared" si="22"/>
        <v>4325.4681355932207</v>
      </c>
      <c r="AV68" s="46" t="e">
        <f t="shared" si="23"/>
        <v>#DIV/0!</v>
      </c>
      <c r="AW68" s="46" t="e">
        <f t="shared" si="24"/>
        <v>#DIV/0!</v>
      </c>
      <c r="AX68" s="46" t="e">
        <f t="shared" si="25"/>
        <v>#DIV/0!</v>
      </c>
      <c r="AY68" s="52">
        <f t="shared" si="26"/>
        <v>0</v>
      </c>
      <c r="AZ68" s="46">
        <v>823.21</v>
      </c>
      <c r="BA68" s="46">
        <v>2105.13</v>
      </c>
      <c r="BB68" s="46">
        <v>2608.0100000000002</v>
      </c>
      <c r="BC68" s="46">
        <v>902.03</v>
      </c>
      <c r="BD68" s="46">
        <v>1781.42</v>
      </c>
      <c r="BE68" s="46">
        <v>1188.47</v>
      </c>
      <c r="BF68" s="46">
        <v>2445034.0299999998</v>
      </c>
      <c r="BG68" s="46">
        <f t="shared" si="27"/>
        <v>5070.2</v>
      </c>
      <c r="BH68" s="46">
        <v>1206.3800000000001</v>
      </c>
      <c r="BI68" s="46">
        <v>3444.44</v>
      </c>
      <c r="BJ68" s="46">
        <v>7006.73</v>
      </c>
      <c r="BK68" s="46">
        <f t="shared" si="14"/>
        <v>1689105.94</v>
      </c>
      <c r="BL68" s="46" t="str">
        <f t="shared" si="28"/>
        <v xml:space="preserve"> </v>
      </c>
      <c r="BM68" s="46" t="e">
        <f t="shared" si="29"/>
        <v>#DIV/0!</v>
      </c>
      <c r="BN68" s="46" t="e">
        <f t="shared" si="30"/>
        <v>#DIV/0!</v>
      </c>
      <c r="BO68" s="46" t="e">
        <f t="shared" si="31"/>
        <v>#DIV/0!</v>
      </c>
      <c r="BP68" s="46" t="e">
        <f t="shared" si="32"/>
        <v>#DIV/0!</v>
      </c>
      <c r="BQ68" s="46" t="e">
        <f t="shared" si="33"/>
        <v>#DIV/0!</v>
      </c>
      <c r="BR68" s="46" t="e">
        <f t="shared" si="34"/>
        <v>#DIV/0!</v>
      </c>
      <c r="BS68" s="46" t="str">
        <f t="shared" si="35"/>
        <v xml:space="preserve"> </v>
      </c>
      <c r="BT68" s="46" t="e">
        <f t="shared" si="36"/>
        <v>#DIV/0!</v>
      </c>
      <c r="BU68" s="46" t="e">
        <f t="shared" si="37"/>
        <v>#DIV/0!</v>
      </c>
      <c r="BV68" s="46" t="e">
        <f t="shared" si="38"/>
        <v>#DIV/0!</v>
      </c>
      <c r="BW68" s="46" t="str">
        <f t="shared" si="39"/>
        <v xml:space="preserve"> </v>
      </c>
      <c r="BY68" s="52"/>
      <c r="BZ68" s="293"/>
      <c r="CA68" s="46">
        <f t="shared" si="40"/>
        <v>4494.1838644067793</v>
      </c>
      <c r="CB68" s="46">
        <f t="shared" si="41"/>
        <v>5298.36</v>
      </c>
      <c r="CC68" s="46">
        <f t="shared" si="42"/>
        <v>-804.17613559322035</v>
      </c>
    </row>
    <row r="69" spans="1:81" s="45" customFormat="1" ht="12" customHeight="1">
      <c r="A69" s="284">
        <v>53</v>
      </c>
      <c r="B69" s="170" t="s">
        <v>367</v>
      </c>
      <c r="C69" s="286"/>
      <c r="D69" s="43"/>
      <c r="E69" s="288"/>
      <c r="F69" s="294"/>
      <c r="G69" s="286">
        <f t="shared" si="45"/>
        <v>6715362.54</v>
      </c>
      <c r="H69" s="280">
        <f t="shared" si="46"/>
        <v>0</v>
      </c>
      <c r="I69" s="286">
        <v>0</v>
      </c>
      <c r="J69" s="286">
        <v>0</v>
      </c>
      <c r="K69" s="286">
        <v>0</v>
      </c>
      <c r="L69" s="286">
        <v>0</v>
      </c>
      <c r="M69" s="286">
        <v>0</v>
      </c>
      <c r="N69" s="280">
        <v>0</v>
      </c>
      <c r="O69" s="280">
        <v>0</v>
      </c>
      <c r="P69" s="280">
        <v>0</v>
      </c>
      <c r="Q69" s="280">
        <v>0</v>
      </c>
      <c r="R69" s="280">
        <v>0</v>
      </c>
      <c r="S69" s="280">
        <v>0</v>
      </c>
      <c r="T69" s="290">
        <v>0</v>
      </c>
      <c r="U69" s="280">
        <v>0</v>
      </c>
      <c r="V69" s="291" t="s">
        <v>105</v>
      </c>
      <c r="W69" s="280">
        <v>1576</v>
      </c>
      <c r="X69" s="280">
        <v>6448146</v>
      </c>
      <c r="Y69" s="280">
        <v>0</v>
      </c>
      <c r="Z69" s="280">
        <v>0</v>
      </c>
      <c r="AA69" s="280">
        <v>0</v>
      </c>
      <c r="AB69" s="280">
        <v>0</v>
      </c>
      <c r="AC69" s="280">
        <v>0</v>
      </c>
      <c r="AD69" s="280">
        <v>0</v>
      </c>
      <c r="AE69" s="280">
        <v>0</v>
      </c>
      <c r="AF69" s="280">
        <v>0</v>
      </c>
      <c r="AG69" s="280">
        <v>0</v>
      </c>
      <c r="AH69" s="280">
        <v>0</v>
      </c>
      <c r="AI69" s="280">
        <v>0</v>
      </c>
      <c r="AJ69" s="57">
        <v>178144.36</v>
      </c>
      <c r="AK69" s="57">
        <v>89072.18</v>
      </c>
      <c r="AL69" s="57">
        <v>0</v>
      </c>
      <c r="AN69" s="46">
        <f>I69/'Приложение 1'!I67</f>
        <v>0</v>
      </c>
      <c r="AO69" s="46" t="e">
        <f t="shared" si="16"/>
        <v>#DIV/0!</v>
      </c>
      <c r="AP69" s="46" t="e">
        <f t="shared" si="17"/>
        <v>#DIV/0!</v>
      </c>
      <c r="AQ69" s="46" t="e">
        <f t="shared" si="18"/>
        <v>#DIV/0!</v>
      </c>
      <c r="AR69" s="46" t="e">
        <f t="shared" si="19"/>
        <v>#DIV/0!</v>
      </c>
      <c r="AS69" s="46" t="e">
        <f t="shared" si="20"/>
        <v>#DIV/0!</v>
      </c>
      <c r="AT69" s="46" t="e">
        <f t="shared" si="21"/>
        <v>#DIV/0!</v>
      </c>
      <c r="AU69" s="46">
        <f t="shared" si="22"/>
        <v>4091.4631979695432</v>
      </c>
      <c r="AV69" s="46" t="e">
        <f t="shared" si="23"/>
        <v>#DIV/0!</v>
      </c>
      <c r="AW69" s="46" t="e">
        <f t="shared" si="24"/>
        <v>#DIV/0!</v>
      </c>
      <c r="AX69" s="46" t="e">
        <f t="shared" si="25"/>
        <v>#DIV/0!</v>
      </c>
      <c r="AY69" s="52">
        <f t="shared" si="26"/>
        <v>0</v>
      </c>
      <c r="AZ69" s="46">
        <v>823.21</v>
      </c>
      <c r="BA69" s="46">
        <v>2105.13</v>
      </c>
      <c r="BB69" s="46">
        <v>2608.0100000000002</v>
      </c>
      <c r="BC69" s="46">
        <v>902.03</v>
      </c>
      <c r="BD69" s="46">
        <v>1781.42</v>
      </c>
      <c r="BE69" s="46">
        <v>1188.47</v>
      </c>
      <c r="BF69" s="46">
        <v>2445034.0299999998</v>
      </c>
      <c r="BG69" s="46">
        <f t="shared" si="27"/>
        <v>5070.2</v>
      </c>
      <c r="BH69" s="46">
        <v>1206.3800000000001</v>
      </c>
      <c r="BI69" s="46">
        <v>3444.44</v>
      </c>
      <c r="BJ69" s="46">
        <v>7006.73</v>
      </c>
      <c r="BK69" s="46">
        <f t="shared" si="14"/>
        <v>1689105.94</v>
      </c>
      <c r="BL69" s="46" t="str">
        <f t="shared" si="28"/>
        <v xml:space="preserve"> </v>
      </c>
      <c r="BM69" s="46" t="e">
        <f t="shared" si="29"/>
        <v>#DIV/0!</v>
      </c>
      <c r="BN69" s="46" t="e">
        <f t="shared" si="30"/>
        <v>#DIV/0!</v>
      </c>
      <c r="BO69" s="46" t="e">
        <f t="shared" si="31"/>
        <v>#DIV/0!</v>
      </c>
      <c r="BP69" s="46" t="e">
        <f t="shared" si="32"/>
        <v>#DIV/0!</v>
      </c>
      <c r="BQ69" s="46" t="e">
        <f t="shared" si="33"/>
        <v>#DIV/0!</v>
      </c>
      <c r="BR69" s="46" t="e">
        <f t="shared" si="34"/>
        <v>#DIV/0!</v>
      </c>
      <c r="BS69" s="46" t="str">
        <f t="shared" si="35"/>
        <v xml:space="preserve"> </v>
      </c>
      <c r="BT69" s="46" t="e">
        <f t="shared" si="36"/>
        <v>#DIV/0!</v>
      </c>
      <c r="BU69" s="46" t="e">
        <f t="shared" si="37"/>
        <v>#DIV/0!</v>
      </c>
      <c r="BV69" s="46" t="e">
        <f t="shared" si="38"/>
        <v>#DIV/0!</v>
      </c>
      <c r="BW69" s="46" t="str">
        <f t="shared" si="39"/>
        <v xml:space="preserve"> </v>
      </c>
      <c r="BY69" s="52"/>
      <c r="BZ69" s="293"/>
      <c r="CA69" s="46">
        <f t="shared" si="40"/>
        <v>4261.0168401015226</v>
      </c>
      <c r="CB69" s="46">
        <f t="shared" si="41"/>
        <v>5298.36</v>
      </c>
      <c r="CC69" s="46">
        <f t="shared" si="42"/>
        <v>-1037.3431598984771</v>
      </c>
    </row>
    <row r="70" spans="1:81" s="45" customFormat="1" ht="12" customHeight="1">
      <c r="A70" s="284">
        <v>54</v>
      </c>
      <c r="B70" s="170" t="s">
        <v>368</v>
      </c>
      <c r="C70" s="286"/>
      <c r="D70" s="43"/>
      <c r="E70" s="288"/>
      <c r="F70" s="294"/>
      <c r="G70" s="286">
        <f t="shared" si="45"/>
        <v>3279538.54</v>
      </c>
      <c r="H70" s="280">
        <f t="shared" si="46"/>
        <v>0</v>
      </c>
      <c r="I70" s="286">
        <v>0</v>
      </c>
      <c r="J70" s="286">
        <v>0</v>
      </c>
      <c r="K70" s="286">
        <v>0</v>
      </c>
      <c r="L70" s="286">
        <v>0</v>
      </c>
      <c r="M70" s="286">
        <v>0</v>
      </c>
      <c r="N70" s="280">
        <v>0</v>
      </c>
      <c r="O70" s="280">
        <v>0</v>
      </c>
      <c r="P70" s="280">
        <v>0</v>
      </c>
      <c r="Q70" s="280">
        <v>0</v>
      </c>
      <c r="R70" s="280">
        <v>0</v>
      </c>
      <c r="S70" s="280">
        <v>0</v>
      </c>
      <c r="T70" s="290">
        <v>0</v>
      </c>
      <c r="U70" s="280">
        <v>0</v>
      </c>
      <c r="V70" s="291" t="s">
        <v>105</v>
      </c>
      <c r="W70" s="280">
        <v>921.01</v>
      </c>
      <c r="X70" s="280">
        <v>3125509</v>
      </c>
      <c r="Y70" s="280">
        <v>0</v>
      </c>
      <c r="Z70" s="280">
        <v>0</v>
      </c>
      <c r="AA70" s="280">
        <v>0</v>
      </c>
      <c r="AB70" s="280">
        <v>0</v>
      </c>
      <c r="AC70" s="280">
        <v>0</v>
      </c>
      <c r="AD70" s="280">
        <v>0</v>
      </c>
      <c r="AE70" s="280">
        <v>0</v>
      </c>
      <c r="AF70" s="280">
        <v>0</v>
      </c>
      <c r="AG70" s="280">
        <v>0</v>
      </c>
      <c r="AH70" s="280">
        <v>0</v>
      </c>
      <c r="AI70" s="280">
        <v>0</v>
      </c>
      <c r="AJ70" s="57">
        <v>102686.36</v>
      </c>
      <c r="AK70" s="57">
        <v>51343.18</v>
      </c>
      <c r="AL70" s="57">
        <v>0</v>
      </c>
      <c r="AN70" s="46">
        <f>I70/'Приложение 1'!I68</f>
        <v>0</v>
      </c>
      <c r="AO70" s="46" t="e">
        <f t="shared" si="16"/>
        <v>#DIV/0!</v>
      </c>
      <c r="AP70" s="46" t="e">
        <f t="shared" si="17"/>
        <v>#DIV/0!</v>
      </c>
      <c r="AQ70" s="46" t="e">
        <f t="shared" si="18"/>
        <v>#DIV/0!</v>
      </c>
      <c r="AR70" s="46" t="e">
        <f t="shared" si="19"/>
        <v>#DIV/0!</v>
      </c>
      <c r="AS70" s="46" t="e">
        <f t="shared" si="20"/>
        <v>#DIV/0!</v>
      </c>
      <c r="AT70" s="46" t="e">
        <f t="shared" si="21"/>
        <v>#DIV/0!</v>
      </c>
      <c r="AU70" s="46">
        <f t="shared" si="22"/>
        <v>3393.5668450939729</v>
      </c>
      <c r="AV70" s="46" t="e">
        <f t="shared" si="23"/>
        <v>#DIV/0!</v>
      </c>
      <c r="AW70" s="46" t="e">
        <f t="shared" si="24"/>
        <v>#DIV/0!</v>
      </c>
      <c r="AX70" s="46" t="e">
        <f t="shared" si="25"/>
        <v>#DIV/0!</v>
      </c>
      <c r="AY70" s="52">
        <f t="shared" si="26"/>
        <v>0</v>
      </c>
      <c r="AZ70" s="46">
        <v>823.21</v>
      </c>
      <c r="BA70" s="46">
        <v>2105.13</v>
      </c>
      <c r="BB70" s="46">
        <v>2608.0100000000002</v>
      </c>
      <c r="BC70" s="46">
        <v>902.03</v>
      </c>
      <c r="BD70" s="46">
        <v>1781.42</v>
      </c>
      <c r="BE70" s="46">
        <v>1188.47</v>
      </c>
      <c r="BF70" s="46">
        <v>2445034.0299999998</v>
      </c>
      <c r="BG70" s="46">
        <f t="shared" si="27"/>
        <v>5070.2</v>
      </c>
      <c r="BH70" s="46">
        <v>1206.3800000000001</v>
      </c>
      <c r="BI70" s="46">
        <v>3444.44</v>
      </c>
      <c r="BJ70" s="46">
        <v>7006.73</v>
      </c>
      <c r="BK70" s="46">
        <f t="shared" si="14"/>
        <v>1689105.94</v>
      </c>
      <c r="BL70" s="46" t="str">
        <f t="shared" si="28"/>
        <v xml:space="preserve"> </v>
      </c>
      <c r="BM70" s="46" t="e">
        <f t="shared" si="29"/>
        <v>#DIV/0!</v>
      </c>
      <c r="BN70" s="46" t="e">
        <f t="shared" si="30"/>
        <v>#DIV/0!</v>
      </c>
      <c r="BO70" s="46" t="e">
        <f t="shared" si="31"/>
        <v>#DIV/0!</v>
      </c>
      <c r="BP70" s="46" t="e">
        <f t="shared" si="32"/>
        <v>#DIV/0!</v>
      </c>
      <c r="BQ70" s="46" t="e">
        <f t="shared" si="33"/>
        <v>#DIV/0!</v>
      </c>
      <c r="BR70" s="46" t="e">
        <f t="shared" si="34"/>
        <v>#DIV/0!</v>
      </c>
      <c r="BS70" s="46" t="str">
        <f t="shared" si="35"/>
        <v xml:space="preserve"> </v>
      </c>
      <c r="BT70" s="46" t="e">
        <f t="shared" si="36"/>
        <v>#DIV/0!</v>
      </c>
      <c r="BU70" s="46" t="e">
        <f t="shared" si="37"/>
        <v>#DIV/0!</v>
      </c>
      <c r="BV70" s="46" t="e">
        <f t="shared" si="38"/>
        <v>#DIV/0!</v>
      </c>
      <c r="BW70" s="46" t="str">
        <f t="shared" si="39"/>
        <v xml:space="preserve"> </v>
      </c>
      <c r="BY70" s="52"/>
      <c r="BZ70" s="293"/>
      <c r="CA70" s="46">
        <f t="shared" si="40"/>
        <v>3560.806657908166</v>
      </c>
      <c r="CB70" s="46">
        <f t="shared" si="41"/>
        <v>5298.36</v>
      </c>
      <c r="CC70" s="46">
        <f t="shared" si="42"/>
        <v>-1737.5533420918337</v>
      </c>
    </row>
    <row r="71" spans="1:81" s="45" customFormat="1" ht="12" customHeight="1">
      <c r="A71" s="284">
        <v>55</v>
      </c>
      <c r="B71" s="170" t="s">
        <v>370</v>
      </c>
      <c r="C71" s="286"/>
      <c r="D71" s="43"/>
      <c r="E71" s="288"/>
      <c r="F71" s="294"/>
      <c r="G71" s="286">
        <f t="shared" si="45"/>
        <v>3819457.44</v>
      </c>
      <c r="H71" s="280">
        <f t="shared" si="46"/>
        <v>0</v>
      </c>
      <c r="I71" s="286">
        <v>0</v>
      </c>
      <c r="J71" s="286">
        <v>0</v>
      </c>
      <c r="K71" s="286">
        <v>0</v>
      </c>
      <c r="L71" s="286">
        <v>0</v>
      </c>
      <c r="M71" s="286">
        <v>0</v>
      </c>
      <c r="N71" s="280">
        <v>0</v>
      </c>
      <c r="O71" s="280">
        <v>0</v>
      </c>
      <c r="P71" s="280">
        <v>0</v>
      </c>
      <c r="Q71" s="280">
        <v>0</v>
      </c>
      <c r="R71" s="280">
        <v>0</v>
      </c>
      <c r="S71" s="280">
        <v>0</v>
      </c>
      <c r="T71" s="290">
        <v>0</v>
      </c>
      <c r="U71" s="280">
        <v>0</v>
      </c>
      <c r="V71" s="291" t="s">
        <v>105</v>
      </c>
      <c r="W71" s="280">
        <v>920</v>
      </c>
      <c r="X71" s="280">
        <v>3666526.8</v>
      </c>
      <c r="Y71" s="280">
        <v>0</v>
      </c>
      <c r="Z71" s="280">
        <v>0</v>
      </c>
      <c r="AA71" s="280">
        <v>0</v>
      </c>
      <c r="AB71" s="280">
        <v>0</v>
      </c>
      <c r="AC71" s="280">
        <v>0</v>
      </c>
      <c r="AD71" s="280">
        <v>0</v>
      </c>
      <c r="AE71" s="280">
        <v>0</v>
      </c>
      <c r="AF71" s="280">
        <v>0</v>
      </c>
      <c r="AG71" s="280">
        <v>0</v>
      </c>
      <c r="AH71" s="280">
        <v>0</v>
      </c>
      <c r="AI71" s="280">
        <v>0</v>
      </c>
      <c r="AJ71" s="57">
        <v>101953.76</v>
      </c>
      <c r="AK71" s="57">
        <v>50976.88</v>
      </c>
      <c r="AL71" s="57">
        <v>0</v>
      </c>
      <c r="AN71" s="46">
        <f>I71/'Приложение 1'!I69</f>
        <v>0</v>
      </c>
      <c r="AO71" s="46" t="e">
        <f t="shared" si="16"/>
        <v>#DIV/0!</v>
      </c>
      <c r="AP71" s="46" t="e">
        <f t="shared" si="17"/>
        <v>#DIV/0!</v>
      </c>
      <c r="AQ71" s="46" t="e">
        <f t="shared" si="18"/>
        <v>#DIV/0!</v>
      </c>
      <c r="AR71" s="46" t="e">
        <f t="shared" si="19"/>
        <v>#DIV/0!</v>
      </c>
      <c r="AS71" s="46" t="e">
        <f t="shared" si="20"/>
        <v>#DIV/0!</v>
      </c>
      <c r="AT71" s="46" t="e">
        <f t="shared" si="21"/>
        <v>#DIV/0!</v>
      </c>
      <c r="AU71" s="46">
        <f t="shared" si="22"/>
        <v>3985.355217391304</v>
      </c>
      <c r="AV71" s="46" t="e">
        <f t="shared" si="23"/>
        <v>#DIV/0!</v>
      </c>
      <c r="AW71" s="46" t="e">
        <f t="shared" si="24"/>
        <v>#DIV/0!</v>
      </c>
      <c r="AX71" s="46" t="e">
        <f t="shared" si="25"/>
        <v>#DIV/0!</v>
      </c>
      <c r="AY71" s="52">
        <f t="shared" si="26"/>
        <v>0</v>
      </c>
      <c r="AZ71" s="46">
        <v>823.21</v>
      </c>
      <c r="BA71" s="46">
        <v>2105.13</v>
      </c>
      <c r="BB71" s="46">
        <v>2608.0100000000002</v>
      </c>
      <c r="BC71" s="46">
        <v>902.03</v>
      </c>
      <c r="BD71" s="46">
        <v>1781.42</v>
      </c>
      <c r="BE71" s="46">
        <v>1188.47</v>
      </c>
      <c r="BF71" s="46">
        <v>2445034.0299999998</v>
      </c>
      <c r="BG71" s="46">
        <f t="shared" si="27"/>
        <v>5070.2</v>
      </c>
      <c r="BH71" s="46">
        <v>1206.3800000000001</v>
      </c>
      <c r="BI71" s="46">
        <v>3444.44</v>
      </c>
      <c r="BJ71" s="46">
        <v>7006.73</v>
      </c>
      <c r="BK71" s="46">
        <f t="shared" si="14"/>
        <v>1689105.94</v>
      </c>
      <c r="BL71" s="46" t="str">
        <f t="shared" si="28"/>
        <v xml:space="preserve"> </v>
      </c>
      <c r="BM71" s="46" t="e">
        <f t="shared" si="29"/>
        <v>#DIV/0!</v>
      </c>
      <c r="BN71" s="46" t="e">
        <f t="shared" si="30"/>
        <v>#DIV/0!</v>
      </c>
      <c r="BO71" s="46" t="e">
        <f t="shared" si="31"/>
        <v>#DIV/0!</v>
      </c>
      <c r="BP71" s="46" t="e">
        <f t="shared" si="32"/>
        <v>#DIV/0!</v>
      </c>
      <c r="BQ71" s="46" t="e">
        <f t="shared" si="33"/>
        <v>#DIV/0!</v>
      </c>
      <c r="BR71" s="46" t="e">
        <f t="shared" si="34"/>
        <v>#DIV/0!</v>
      </c>
      <c r="BS71" s="46" t="str">
        <f t="shared" si="35"/>
        <v xml:space="preserve"> </v>
      </c>
      <c r="BT71" s="46" t="e">
        <f t="shared" si="36"/>
        <v>#DIV/0!</v>
      </c>
      <c r="BU71" s="46" t="e">
        <f t="shared" si="37"/>
        <v>#DIV/0!</v>
      </c>
      <c r="BV71" s="46" t="e">
        <f t="shared" si="38"/>
        <v>#DIV/0!</v>
      </c>
      <c r="BW71" s="46" t="str">
        <f t="shared" si="39"/>
        <v xml:space="preserve"> </v>
      </c>
      <c r="BY71" s="52"/>
      <c r="BZ71" s="293"/>
      <c r="CA71" s="46">
        <f t="shared" si="40"/>
        <v>4151.5841739130437</v>
      </c>
      <c r="CB71" s="46">
        <f t="shared" si="41"/>
        <v>5298.36</v>
      </c>
      <c r="CC71" s="46">
        <f t="shared" si="42"/>
        <v>-1146.7758260869559</v>
      </c>
    </row>
    <row r="72" spans="1:81" s="45" customFormat="1" ht="12" customHeight="1">
      <c r="A72" s="284">
        <v>56</v>
      </c>
      <c r="B72" s="170" t="s">
        <v>375</v>
      </c>
      <c r="C72" s="286"/>
      <c r="D72" s="43"/>
      <c r="E72" s="288"/>
      <c r="F72" s="294"/>
      <c r="G72" s="286">
        <f t="shared" si="45"/>
        <v>1621983.88</v>
      </c>
      <c r="H72" s="280">
        <f t="shared" si="46"/>
        <v>0</v>
      </c>
      <c r="I72" s="286">
        <v>0</v>
      </c>
      <c r="J72" s="286">
        <v>0</v>
      </c>
      <c r="K72" s="286">
        <v>0</v>
      </c>
      <c r="L72" s="286">
        <v>0</v>
      </c>
      <c r="M72" s="286">
        <v>0</v>
      </c>
      <c r="N72" s="280">
        <v>0</v>
      </c>
      <c r="O72" s="280">
        <v>0</v>
      </c>
      <c r="P72" s="280">
        <v>0</v>
      </c>
      <c r="Q72" s="280">
        <v>0</v>
      </c>
      <c r="R72" s="280">
        <v>0</v>
      </c>
      <c r="S72" s="280">
        <v>0</v>
      </c>
      <c r="T72" s="290">
        <v>0</v>
      </c>
      <c r="U72" s="280">
        <v>0</v>
      </c>
      <c r="V72" s="291" t="s">
        <v>105</v>
      </c>
      <c r="W72" s="280">
        <v>640</v>
      </c>
      <c r="X72" s="280">
        <v>1513558.8</v>
      </c>
      <c r="Y72" s="280">
        <v>0</v>
      </c>
      <c r="Z72" s="280">
        <v>0</v>
      </c>
      <c r="AA72" s="280">
        <v>0</v>
      </c>
      <c r="AB72" s="280">
        <v>0</v>
      </c>
      <c r="AC72" s="280">
        <v>0</v>
      </c>
      <c r="AD72" s="280">
        <v>0</v>
      </c>
      <c r="AE72" s="280">
        <v>0</v>
      </c>
      <c r="AF72" s="280">
        <v>0</v>
      </c>
      <c r="AG72" s="280">
        <v>0</v>
      </c>
      <c r="AH72" s="280">
        <v>0</v>
      </c>
      <c r="AI72" s="280">
        <v>0</v>
      </c>
      <c r="AJ72" s="57">
        <v>72283.39</v>
      </c>
      <c r="AK72" s="57">
        <v>36141.69</v>
      </c>
      <c r="AL72" s="57">
        <v>0</v>
      </c>
      <c r="AN72" s="46">
        <f>I72/'Приложение 1'!I70</f>
        <v>0</v>
      </c>
      <c r="AO72" s="46" t="e">
        <f t="shared" si="16"/>
        <v>#DIV/0!</v>
      </c>
      <c r="AP72" s="46" t="e">
        <f t="shared" si="17"/>
        <v>#DIV/0!</v>
      </c>
      <c r="AQ72" s="46" t="e">
        <f t="shared" si="18"/>
        <v>#DIV/0!</v>
      </c>
      <c r="AR72" s="46" t="e">
        <f t="shared" si="19"/>
        <v>#DIV/0!</v>
      </c>
      <c r="AS72" s="46" t="e">
        <f t="shared" si="20"/>
        <v>#DIV/0!</v>
      </c>
      <c r="AT72" s="46" t="e">
        <f t="shared" si="21"/>
        <v>#DIV/0!</v>
      </c>
      <c r="AU72" s="46">
        <f t="shared" si="22"/>
        <v>2364.9356250000001</v>
      </c>
      <c r="AV72" s="46" t="e">
        <f t="shared" si="23"/>
        <v>#DIV/0!</v>
      </c>
      <c r="AW72" s="46" t="e">
        <f t="shared" si="24"/>
        <v>#DIV/0!</v>
      </c>
      <c r="AX72" s="46" t="e">
        <f t="shared" si="25"/>
        <v>#DIV/0!</v>
      </c>
      <c r="AY72" s="52">
        <f t="shared" si="26"/>
        <v>0</v>
      </c>
      <c r="AZ72" s="46">
        <v>823.21</v>
      </c>
      <c r="BA72" s="46">
        <v>2105.13</v>
      </c>
      <c r="BB72" s="46">
        <v>2608.0100000000002</v>
      </c>
      <c r="BC72" s="46">
        <v>902.03</v>
      </c>
      <c r="BD72" s="46">
        <v>1781.42</v>
      </c>
      <c r="BE72" s="46">
        <v>1188.47</v>
      </c>
      <c r="BF72" s="46">
        <v>2445034.0299999998</v>
      </c>
      <c r="BG72" s="46">
        <f t="shared" si="27"/>
        <v>5070.2</v>
      </c>
      <c r="BH72" s="46">
        <v>1206.3800000000001</v>
      </c>
      <c r="BI72" s="46">
        <v>3444.44</v>
      </c>
      <c r="BJ72" s="46">
        <v>7006.73</v>
      </c>
      <c r="BK72" s="46">
        <f t="shared" si="14"/>
        <v>1689105.94</v>
      </c>
      <c r="BL72" s="46" t="str">
        <f t="shared" si="28"/>
        <v xml:space="preserve"> </v>
      </c>
      <c r="BM72" s="46" t="e">
        <f t="shared" si="29"/>
        <v>#DIV/0!</v>
      </c>
      <c r="BN72" s="46" t="e">
        <f t="shared" si="30"/>
        <v>#DIV/0!</v>
      </c>
      <c r="BO72" s="46" t="e">
        <f t="shared" si="31"/>
        <v>#DIV/0!</v>
      </c>
      <c r="BP72" s="46" t="e">
        <f t="shared" si="32"/>
        <v>#DIV/0!</v>
      </c>
      <c r="BQ72" s="46" t="e">
        <f t="shared" si="33"/>
        <v>#DIV/0!</v>
      </c>
      <c r="BR72" s="46" t="e">
        <f t="shared" si="34"/>
        <v>#DIV/0!</v>
      </c>
      <c r="BS72" s="46" t="str">
        <f t="shared" si="35"/>
        <v xml:space="preserve"> </v>
      </c>
      <c r="BT72" s="46" t="e">
        <f t="shared" si="36"/>
        <v>#DIV/0!</v>
      </c>
      <c r="BU72" s="46" t="e">
        <f t="shared" si="37"/>
        <v>#DIV/0!</v>
      </c>
      <c r="BV72" s="46" t="e">
        <f t="shared" si="38"/>
        <v>#DIV/0!</v>
      </c>
      <c r="BW72" s="46" t="str">
        <f t="shared" si="39"/>
        <v xml:space="preserve"> </v>
      </c>
      <c r="BY72" s="52"/>
      <c r="BZ72" s="293"/>
      <c r="CA72" s="46">
        <f t="shared" si="40"/>
        <v>2534.3498124999996</v>
      </c>
      <c r="CB72" s="46">
        <f t="shared" si="41"/>
        <v>5298.36</v>
      </c>
      <c r="CC72" s="46">
        <f t="shared" si="42"/>
        <v>-2764.0101875</v>
      </c>
    </row>
    <row r="73" spans="1:81" s="45" customFormat="1" ht="12" customHeight="1">
      <c r="A73" s="284">
        <v>57</v>
      </c>
      <c r="B73" s="170" t="s">
        <v>374</v>
      </c>
      <c r="C73" s="286"/>
      <c r="D73" s="43"/>
      <c r="E73" s="288"/>
      <c r="F73" s="294"/>
      <c r="G73" s="286">
        <f t="shared" si="45"/>
        <v>792315.09</v>
      </c>
      <c r="H73" s="280">
        <f t="shared" si="46"/>
        <v>0</v>
      </c>
      <c r="I73" s="286">
        <v>0</v>
      </c>
      <c r="J73" s="286">
        <v>0</v>
      </c>
      <c r="K73" s="286">
        <v>0</v>
      </c>
      <c r="L73" s="286">
        <v>0</v>
      </c>
      <c r="M73" s="286">
        <v>0</v>
      </c>
      <c r="N73" s="280">
        <v>0</v>
      </c>
      <c r="O73" s="280">
        <v>0</v>
      </c>
      <c r="P73" s="280">
        <v>0</v>
      </c>
      <c r="Q73" s="280">
        <v>0</v>
      </c>
      <c r="R73" s="280">
        <v>0</v>
      </c>
      <c r="S73" s="280">
        <v>0</v>
      </c>
      <c r="T73" s="290">
        <v>0</v>
      </c>
      <c r="U73" s="280">
        <v>0</v>
      </c>
      <c r="V73" s="291" t="s">
        <v>105</v>
      </c>
      <c r="W73" s="280">
        <v>149.99</v>
      </c>
      <c r="X73" s="280">
        <v>759348</v>
      </c>
      <c r="Y73" s="280">
        <v>0</v>
      </c>
      <c r="Z73" s="280">
        <v>0</v>
      </c>
      <c r="AA73" s="280">
        <v>0</v>
      </c>
      <c r="AB73" s="280">
        <v>0</v>
      </c>
      <c r="AC73" s="280">
        <v>0</v>
      </c>
      <c r="AD73" s="280">
        <v>0</v>
      </c>
      <c r="AE73" s="280">
        <v>0</v>
      </c>
      <c r="AF73" s="280">
        <v>0</v>
      </c>
      <c r="AG73" s="280">
        <v>0</v>
      </c>
      <c r="AH73" s="280">
        <v>0</v>
      </c>
      <c r="AI73" s="280">
        <v>0</v>
      </c>
      <c r="AJ73" s="57">
        <v>21978.06</v>
      </c>
      <c r="AK73" s="57">
        <v>10989.03</v>
      </c>
      <c r="AL73" s="57">
        <v>0</v>
      </c>
      <c r="AN73" s="46">
        <f>I73/'Приложение 1'!I71</f>
        <v>0</v>
      </c>
      <c r="AO73" s="46" t="e">
        <f t="shared" si="16"/>
        <v>#DIV/0!</v>
      </c>
      <c r="AP73" s="46" t="e">
        <f t="shared" si="17"/>
        <v>#DIV/0!</v>
      </c>
      <c r="AQ73" s="46" t="e">
        <f t="shared" si="18"/>
        <v>#DIV/0!</v>
      </c>
      <c r="AR73" s="46" t="e">
        <f t="shared" si="19"/>
        <v>#DIV/0!</v>
      </c>
      <c r="AS73" s="46" t="e">
        <f t="shared" si="20"/>
        <v>#DIV/0!</v>
      </c>
      <c r="AT73" s="46" t="e">
        <f t="shared" si="21"/>
        <v>#DIV/0!</v>
      </c>
      <c r="AU73" s="46">
        <f t="shared" si="22"/>
        <v>5062.6575105006996</v>
      </c>
      <c r="AV73" s="46" t="e">
        <f t="shared" si="23"/>
        <v>#DIV/0!</v>
      </c>
      <c r="AW73" s="46" t="e">
        <f t="shared" si="24"/>
        <v>#DIV/0!</v>
      </c>
      <c r="AX73" s="46" t="e">
        <f t="shared" si="25"/>
        <v>#DIV/0!</v>
      </c>
      <c r="AY73" s="52">
        <f t="shared" si="26"/>
        <v>0</v>
      </c>
      <c r="AZ73" s="46">
        <v>823.21</v>
      </c>
      <c r="BA73" s="46">
        <v>2105.13</v>
      </c>
      <c r="BB73" s="46">
        <v>2608.0100000000002</v>
      </c>
      <c r="BC73" s="46">
        <v>902.03</v>
      </c>
      <c r="BD73" s="46">
        <v>1781.42</v>
      </c>
      <c r="BE73" s="46">
        <v>1188.47</v>
      </c>
      <c r="BF73" s="46">
        <v>2445034.0299999998</v>
      </c>
      <c r="BG73" s="46">
        <f t="shared" si="27"/>
        <v>5070.2</v>
      </c>
      <c r="BH73" s="46">
        <v>1206.3800000000001</v>
      </c>
      <c r="BI73" s="46">
        <v>3444.44</v>
      </c>
      <c r="BJ73" s="46">
        <v>7006.73</v>
      </c>
      <c r="BK73" s="46">
        <f t="shared" si="14"/>
        <v>1689105.94</v>
      </c>
      <c r="BL73" s="46" t="str">
        <f t="shared" si="28"/>
        <v xml:space="preserve"> </v>
      </c>
      <c r="BM73" s="46" t="e">
        <f t="shared" si="29"/>
        <v>#DIV/0!</v>
      </c>
      <c r="BN73" s="46" t="e">
        <f t="shared" si="30"/>
        <v>#DIV/0!</v>
      </c>
      <c r="BO73" s="46" t="e">
        <f t="shared" si="31"/>
        <v>#DIV/0!</v>
      </c>
      <c r="BP73" s="46" t="e">
        <f t="shared" si="32"/>
        <v>#DIV/0!</v>
      </c>
      <c r="BQ73" s="46" t="e">
        <f t="shared" si="33"/>
        <v>#DIV/0!</v>
      </c>
      <c r="BR73" s="46" t="e">
        <f t="shared" si="34"/>
        <v>#DIV/0!</v>
      </c>
      <c r="BS73" s="46" t="str">
        <f t="shared" si="35"/>
        <v xml:space="preserve"> </v>
      </c>
      <c r="BT73" s="46" t="e">
        <f t="shared" si="36"/>
        <v>#DIV/0!</v>
      </c>
      <c r="BU73" s="46" t="e">
        <f t="shared" si="37"/>
        <v>#DIV/0!</v>
      </c>
      <c r="BV73" s="46" t="e">
        <f t="shared" si="38"/>
        <v>#DIV/0!</v>
      </c>
      <c r="BW73" s="46" t="str">
        <f t="shared" si="39"/>
        <v xml:space="preserve"> </v>
      </c>
      <c r="BY73" s="52"/>
      <c r="BZ73" s="293"/>
      <c r="CA73" s="46">
        <f t="shared" si="40"/>
        <v>5282.4527635175673</v>
      </c>
      <c r="CB73" s="46">
        <f t="shared" si="41"/>
        <v>5298.36</v>
      </c>
      <c r="CC73" s="46">
        <f t="shared" si="42"/>
        <v>-15.907236482432381</v>
      </c>
    </row>
    <row r="74" spans="1:81" s="45" customFormat="1" ht="12" customHeight="1">
      <c r="A74" s="284">
        <v>58</v>
      </c>
      <c r="B74" s="170" t="s">
        <v>377</v>
      </c>
      <c r="C74" s="286"/>
      <c r="D74" s="43"/>
      <c r="E74" s="288"/>
      <c r="F74" s="294"/>
      <c r="G74" s="286">
        <f t="shared" si="45"/>
        <v>4034132.19</v>
      </c>
      <c r="H74" s="280">
        <f t="shared" si="46"/>
        <v>0</v>
      </c>
      <c r="I74" s="286">
        <v>0</v>
      </c>
      <c r="J74" s="286">
        <v>0</v>
      </c>
      <c r="K74" s="286">
        <v>0</v>
      </c>
      <c r="L74" s="286">
        <v>0</v>
      </c>
      <c r="M74" s="286">
        <v>0</v>
      </c>
      <c r="N74" s="280">
        <v>0</v>
      </c>
      <c r="O74" s="280">
        <v>0</v>
      </c>
      <c r="P74" s="280">
        <v>0</v>
      </c>
      <c r="Q74" s="280">
        <v>0</v>
      </c>
      <c r="R74" s="280">
        <v>0</v>
      </c>
      <c r="S74" s="280">
        <v>0</v>
      </c>
      <c r="T74" s="290">
        <v>0</v>
      </c>
      <c r="U74" s="280">
        <v>0</v>
      </c>
      <c r="V74" s="291" t="s">
        <v>105</v>
      </c>
      <c r="W74" s="280">
        <v>872.7</v>
      </c>
      <c r="X74" s="280">
        <v>3881018.4</v>
      </c>
      <c r="Y74" s="280">
        <v>0</v>
      </c>
      <c r="Z74" s="280">
        <v>0</v>
      </c>
      <c r="AA74" s="280">
        <v>0</v>
      </c>
      <c r="AB74" s="280">
        <v>0</v>
      </c>
      <c r="AC74" s="280">
        <v>0</v>
      </c>
      <c r="AD74" s="280">
        <v>0</v>
      </c>
      <c r="AE74" s="280">
        <v>0</v>
      </c>
      <c r="AF74" s="280">
        <v>0</v>
      </c>
      <c r="AG74" s="280">
        <v>0</v>
      </c>
      <c r="AH74" s="280">
        <v>0</v>
      </c>
      <c r="AI74" s="280">
        <v>0</v>
      </c>
      <c r="AJ74" s="57">
        <v>102075.86</v>
      </c>
      <c r="AK74" s="57">
        <v>51037.93</v>
      </c>
      <c r="AL74" s="57">
        <v>0</v>
      </c>
      <c r="AN74" s="46">
        <f>I74/'Приложение 1'!I72</f>
        <v>0</v>
      </c>
      <c r="AO74" s="46" t="e">
        <f t="shared" si="16"/>
        <v>#DIV/0!</v>
      </c>
      <c r="AP74" s="46" t="e">
        <f t="shared" si="17"/>
        <v>#DIV/0!</v>
      </c>
      <c r="AQ74" s="46" t="e">
        <f t="shared" si="18"/>
        <v>#DIV/0!</v>
      </c>
      <c r="AR74" s="46" t="e">
        <f t="shared" si="19"/>
        <v>#DIV/0!</v>
      </c>
      <c r="AS74" s="46" t="e">
        <f t="shared" si="20"/>
        <v>#DIV/0!</v>
      </c>
      <c r="AT74" s="46" t="e">
        <f t="shared" si="21"/>
        <v>#DIV/0!</v>
      </c>
      <c r="AU74" s="46">
        <f t="shared" si="22"/>
        <v>4447.1392231007212</v>
      </c>
      <c r="AV74" s="46" t="e">
        <f t="shared" si="23"/>
        <v>#DIV/0!</v>
      </c>
      <c r="AW74" s="46" t="e">
        <f t="shared" si="24"/>
        <v>#DIV/0!</v>
      </c>
      <c r="AX74" s="46" t="e">
        <f t="shared" si="25"/>
        <v>#DIV/0!</v>
      </c>
      <c r="AY74" s="52">
        <f t="shared" si="26"/>
        <v>0</v>
      </c>
      <c r="AZ74" s="46">
        <v>823.21</v>
      </c>
      <c r="BA74" s="46">
        <v>2105.13</v>
      </c>
      <c r="BB74" s="46">
        <v>2608.0100000000002</v>
      </c>
      <c r="BC74" s="46">
        <v>902.03</v>
      </c>
      <c r="BD74" s="46">
        <v>1781.42</v>
      </c>
      <c r="BE74" s="46">
        <v>1188.47</v>
      </c>
      <c r="BF74" s="46">
        <v>2445034.0299999998</v>
      </c>
      <c r="BG74" s="46">
        <f t="shared" si="27"/>
        <v>5070.2</v>
      </c>
      <c r="BH74" s="46">
        <v>1206.3800000000001</v>
      </c>
      <c r="BI74" s="46">
        <v>3444.44</v>
      </c>
      <c r="BJ74" s="46">
        <v>7006.73</v>
      </c>
      <c r="BK74" s="46">
        <f t="shared" si="14"/>
        <v>1689105.94</v>
      </c>
      <c r="BL74" s="46" t="str">
        <f t="shared" si="28"/>
        <v xml:space="preserve"> </v>
      </c>
      <c r="BM74" s="46" t="e">
        <f t="shared" si="29"/>
        <v>#DIV/0!</v>
      </c>
      <c r="BN74" s="46" t="e">
        <f t="shared" si="30"/>
        <v>#DIV/0!</v>
      </c>
      <c r="BO74" s="46" t="e">
        <f t="shared" si="31"/>
        <v>#DIV/0!</v>
      </c>
      <c r="BP74" s="46" t="e">
        <f t="shared" si="32"/>
        <v>#DIV/0!</v>
      </c>
      <c r="BQ74" s="46" t="e">
        <f t="shared" si="33"/>
        <v>#DIV/0!</v>
      </c>
      <c r="BR74" s="46" t="e">
        <f t="shared" si="34"/>
        <v>#DIV/0!</v>
      </c>
      <c r="BS74" s="46" t="str">
        <f t="shared" si="35"/>
        <v xml:space="preserve"> </v>
      </c>
      <c r="BT74" s="46" t="e">
        <f t="shared" si="36"/>
        <v>#DIV/0!</v>
      </c>
      <c r="BU74" s="46" t="e">
        <f t="shared" si="37"/>
        <v>#DIV/0!</v>
      </c>
      <c r="BV74" s="46" t="e">
        <f t="shared" si="38"/>
        <v>#DIV/0!</v>
      </c>
      <c r="BW74" s="46" t="str">
        <f t="shared" si="39"/>
        <v xml:space="preserve"> </v>
      </c>
      <c r="BY74" s="52"/>
      <c r="BZ74" s="293"/>
      <c r="CA74" s="46">
        <f t="shared" si="40"/>
        <v>4622.5875902371945</v>
      </c>
      <c r="CB74" s="46">
        <f t="shared" si="41"/>
        <v>5298.36</v>
      </c>
      <c r="CC74" s="46">
        <f t="shared" si="42"/>
        <v>-675.77240976280518</v>
      </c>
    </row>
    <row r="75" spans="1:81" s="45" customFormat="1" ht="12" customHeight="1">
      <c r="A75" s="284">
        <v>59</v>
      </c>
      <c r="B75" s="170" t="s">
        <v>379</v>
      </c>
      <c r="C75" s="286"/>
      <c r="D75" s="43"/>
      <c r="E75" s="288"/>
      <c r="F75" s="294"/>
      <c r="G75" s="286">
        <f t="shared" si="45"/>
        <v>3621793.72</v>
      </c>
      <c r="H75" s="280">
        <f t="shared" si="46"/>
        <v>0</v>
      </c>
      <c r="I75" s="286">
        <v>0</v>
      </c>
      <c r="J75" s="286">
        <v>0</v>
      </c>
      <c r="K75" s="286">
        <v>0</v>
      </c>
      <c r="L75" s="286">
        <v>0</v>
      </c>
      <c r="M75" s="286">
        <v>0</v>
      </c>
      <c r="N75" s="280">
        <v>0</v>
      </c>
      <c r="O75" s="280">
        <v>0</v>
      </c>
      <c r="P75" s="280">
        <v>0</v>
      </c>
      <c r="Q75" s="280">
        <v>0</v>
      </c>
      <c r="R75" s="280">
        <v>0</v>
      </c>
      <c r="S75" s="280">
        <v>0</v>
      </c>
      <c r="T75" s="290">
        <v>0</v>
      </c>
      <c r="U75" s="280">
        <v>0</v>
      </c>
      <c r="V75" s="291" t="s">
        <v>105</v>
      </c>
      <c r="W75" s="280">
        <v>789.39</v>
      </c>
      <c r="X75" s="280">
        <v>3418130.4</v>
      </c>
      <c r="Y75" s="280">
        <v>0</v>
      </c>
      <c r="Z75" s="280">
        <v>0</v>
      </c>
      <c r="AA75" s="280">
        <v>0</v>
      </c>
      <c r="AB75" s="280">
        <v>0</v>
      </c>
      <c r="AC75" s="280">
        <v>0</v>
      </c>
      <c r="AD75" s="280">
        <v>0</v>
      </c>
      <c r="AE75" s="280">
        <v>0</v>
      </c>
      <c r="AF75" s="280">
        <v>0</v>
      </c>
      <c r="AG75" s="280">
        <v>0</v>
      </c>
      <c r="AH75" s="280">
        <v>0</v>
      </c>
      <c r="AI75" s="280">
        <v>0</v>
      </c>
      <c r="AJ75" s="57">
        <v>135775.54999999999</v>
      </c>
      <c r="AK75" s="57">
        <v>67887.77</v>
      </c>
      <c r="AL75" s="57">
        <v>0</v>
      </c>
      <c r="AN75" s="46">
        <f>I75/'Приложение 1'!I73</f>
        <v>0</v>
      </c>
      <c r="AO75" s="46" t="e">
        <f t="shared" si="16"/>
        <v>#DIV/0!</v>
      </c>
      <c r="AP75" s="46" t="e">
        <f t="shared" si="17"/>
        <v>#DIV/0!</v>
      </c>
      <c r="AQ75" s="46" t="e">
        <f t="shared" si="18"/>
        <v>#DIV/0!</v>
      </c>
      <c r="AR75" s="46" t="e">
        <f t="shared" si="19"/>
        <v>#DIV/0!</v>
      </c>
      <c r="AS75" s="46" t="e">
        <f t="shared" si="20"/>
        <v>#DIV/0!</v>
      </c>
      <c r="AT75" s="46" t="e">
        <f t="shared" si="21"/>
        <v>#DIV/0!</v>
      </c>
      <c r="AU75" s="46">
        <f t="shared" si="22"/>
        <v>4330.0908296279404</v>
      </c>
      <c r="AV75" s="46" t="e">
        <f t="shared" si="23"/>
        <v>#DIV/0!</v>
      </c>
      <c r="AW75" s="46" t="e">
        <f t="shared" si="24"/>
        <v>#DIV/0!</v>
      </c>
      <c r="AX75" s="46" t="e">
        <f t="shared" si="25"/>
        <v>#DIV/0!</v>
      </c>
      <c r="AY75" s="52">
        <f t="shared" si="26"/>
        <v>0</v>
      </c>
      <c r="AZ75" s="46">
        <v>823.21</v>
      </c>
      <c r="BA75" s="46">
        <v>2105.13</v>
      </c>
      <c r="BB75" s="46">
        <v>2608.0100000000002</v>
      </c>
      <c r="BC75" s="46">
        <v>902.03</v>
      </c>
      <c r="BD75" s="46">
        <v>1781.42</v>
      </c>
      <c r="BE75" s="46">
        <v>1188.47</v>
      </c>
      <c r="BF75" s="46">
        <v>2445034.0299999998</v>
      </c>
      <c r="BG75" s="46">
        <f t="shared" si="27"/>
        <v>5070.2</v>
      </c>
      <c r="BH75" s="46">
        <v>1206.3800000000001</v>
      </c>
      <c r="BI75" s="46">
        <v>3444.44</v>
      </c>
      <c r="BJ75" s="46">
        <v>7006.73</v>
      </c>
      <c r="BK75" s="46">
        <f t="shared" si="14"/>
        <v>1689105.94</v>
      </c>
      <c r="BL75" s="46" t="str">
        <f t="shared" si="28"/>
        <v xml:space="preserve"> </v>
      </c>
      <c r="BM75" s="46" t="e">
        <f t="shared" si="29"/>
        <v>#DIV/0!</v>
      </c>
      <c r="BN75" s="46" t="e">
        <f t="shared" si="30"/>
        <v>#DIV/0!</v>
      </c>
      <c r="BO75" s="46" t="e">
        <f t="shared" si="31"/>
        <v>#DIV/0!</v>
      </c>
      <c r="BP75" s="46" t="e">
        <f t="shared" si="32"/>
        <v>#DIV/0!</v>
      </c>
      <c r="BQ75" s="46" t="e">
        <f t="shared" si="33"/>
        <v>#DIV/0!</v>
      </c>
      <c r="BR75" s="46" t="e">
        <f t="shared" si="34"/>
        <v>#DIV/0!</v>
      </c>
      <c r="BS75" s="46" t="str">
        <f t="shared" si="35"/>
        <v xml:space="preserve"> </v>
      </c>
      <c r="BT75" s="46" t="e">
        <f t="shared" si="36"/>
        <v>#DIV/0!</v>
      </c>
      <c r="BU75" s="46" t="e">
        <f t="shared" si="37"/>
        <v>#DIV/0!</v>
      </c>
      <c r="BV75" s="46" t="e">
        <f t="shared" si="38"/>
        <v>#DIV/0!</v>
      </c>
      <c r="BW75" s="46" t="str">
        <f t="shared" si="39"/>
        <v xml:space="preserve"> </v>
      </c>
      <c r="BY75" s="52"/>
      <c r="BZ75" s="293"/>
      <c r="CA75" s="46">
        <f t="shared" si="40"/>
        <v>4588.0917163886043</v>
      </c>
      <c r="CB75" s="46">
        <f t="shared" si="41"/>
        <v>5298.36</v>
      </c>
      <c r="CC75" s="46">
        <f t="shared" si="42"/>
        <v>-710.26828361139542</v>
      </c>
    </row>
    <row r="76" spans="1:81" s="45" customFormat="1" ht="12" customHeight="1">
      <c r="A76" s="284">
        <v>60</v>
      </c>
      <c r="B76" s="170" t="s">
        <v>376</v>
      </c>
      <c r="C76" s="286"/>
      <c r="D76" s="43"/>
      <c r="E76" s="288"/>
      <c r="F76" s="294"/>
      <c r="G76" s="286">
        <f t="shared" si="45"/>
        <v>2541903.12</v>
      </c>
      <c r="H76" s="280">
        <f t="shared" si="46"/>
        <v>0</v>
      </c>
      <c r="I76" s="286">
        <v>0</v>
      </c>
      <c r="J76" s="286">
        <v>0</v>
      </c>
      <c r="K76" s="286">
        <v>0</v>
      </c>
      <c r="L76" s="286">
        <v>0</v>
      </c>
      <c r="M76" s="286">
        <v>0</v>
      </c>
      <c r="N76" s="280">
        <v>0</v>
      </c>
      <c r="O76" s="280">
        <v>0</v>
      </c>
      <c r="P76" s="280">
        <v>0</v>
      </c>
      <c r="Q76" s="280">
        <v>0</v>
      </c>
      <c r="R76" s="280">
        <v>0</v>
      </c>
      <c r="S76" s="280">
        <v>0</v>
      </c>
      <c r="T76" s="290">
        <v>0</v>
      </c>
      <c r="U76" s="280">
        <v>0</v>
      </c>
      <c r="V76" s="291" t="s">
        <v>106</v>
      </c>
      <c r="W76" s="280">
        <v>500</v>
      </c>
      <c r="X76" s="280">
        <v>2432864.4</v>
      </c>
      <c r="Y76" s="280">
        <v>0</v>
      </c>
      <c r="Z76" s="280">
        <v>0</v>
      </c>
      <c r="AA76" s="280">
        <v>0</v>
      </c>
      <c r="AB76" s="280">
        <v>0</v>
      </c>
      <c r="AC76" s="280">
        <v>0</v>
      </c>
      <c r="AD76" s="280">
        <v>0</v>
      </c>
      <c r="AE76" s="280">
        <v>0</v>
      </c>
      <c r="AF76" s="280">
        <v>0</v>
      </c>
      <c r="AG76" s="280">
        <v>0</v>
      </c>
      <c r="AH76" s="280">
        <v>0</v>
      </c>
      <c r="AI76" s="280">
        <v>0</v>
      </c>
      <c r="AJ76" s="57">
        <v>72692.479999999996</v>
      </c>
      <c r="AK76" s="57">
        <v>36346.239999999998</v>
      </c>
      <c r="AL76" s="57">
        <v>0</v>
      </c>
      <c r="AN76" s="46">
        <f>I76/'Приложение 1'!I74</f>
        <v>0</v>
      </c>
      <c r="AO76" s="46" t="e">
        <f t="shared" si="16"/>
        <v>#DIV/0!</v>
      </c>
      <c r="AP76" s="46" t="e">
        <f t="shared" si="17"/>
        <v>#DIV/0!</v>
      </c>
      <c r="AQ76" s="46" t="e">
        <f t="shared" si="18"/>
        <v>#DIV/0!</v>
      </c>
      <c r="AR76" s="46" t="e">
        <f t="shared" si="19"/>
        <v>#DIV/0!</v>
      </c>
      <c r="AS76" s="46" t="e">
        <f t="shared" si="20"/>
        <v>#DIV/0!</v>
      </c>
      <c r="AT76" s="46" t="e">
        <f t="shared" si="21"/>
        <v>#DIV/0!</v>
      </c>
      <c r="AU76" s="46">
        <f t="shared" si="22"/>
        <v>4865.7287999999999</v>
      </c>
      <c r="AV76" s="46" t="e">
        <f t="shared" si="23"/>
        <v>#DIV/0!</v>
      </c>
      <c r="AW76" s="46" t="e">
        <f t="shared" si="24"/>
        <v>#DIV/0!</v>
      </c>
      <c r="AX76" s="46" t="e">
        <f t="shared" si="25"/>
        <v>#DIV/0!</v>
      </c>
      <c r="AY76" s="52">
        <f t="shared" si="26"/>
        <v>0</v>
      </c>
      <c r="AZ76" s="46">
        <v>823.21</v>
      </c>
      <c r="BA76" s="46">
        <v>2105.13</v>
      </c>
      <c r="BB76" s="46">
        <v>2608.0100000000002</v>
      </c>
      <c r="BC76" s="46">
        <v>902.03</v>
      </c>
      <c r="BD76" s="46">
        <v>1781.42</v>
      </c>
      <c r="BE76" s="46">
        <v>1188.47</v>
      </c>
      <c r="BF76" s="46">
        <v>2445034.0299999998</v>
      </c>
      <c r="BG76" s="46">
        <f t="shared" si="27"/>
        <v>4866.91</v>
      </c>
      <c r="BH76" s="46">
        <v>1206.3800000000001</v>
      </c>
      <c r="BI76" s="46">
        <v>3444.44</v>
      </c>
      <c r="BJ76" s="46">
        <v>7006.73</v>
      </c>
      <c r="BK76" s="46">
        <f t="shared" si="14"/>
        <v>1689105.94</v>
      </c>
      <c r="BL76" s="46" t="str">
        <f t="shared" si="28"/>
        <v xml:space="preserve"> </v>
      </c>
      <c r="BM76" s="46" t="e">
        <f t="shared" si="29"/>
        <v>#DIV/0!</v>
      </c>
      <c r="BN76" s="46" t="e">
        <f t="shared" si="30"/>
        <v>#DIV/0!</v>
      </c>
      <c r="BO76" s="46" t="e">
        <f t="shared" si="31"/>
        <v>#DIV/0!</v>
      </c>
      <c r="BP76" s="46" t="e">
        <f t="shared" si="32"/>
        <v>#DIV/0!</v>
      </c>
      <c r="BQ76" s="46" t="e">
        <f t="shared" si="33"/>
        <v>#DIV/0!</v>
      </c>
      <c r="BR76" s="46" t="e">
        <f t="shared" si="34"/>
        <v>#DIV/0!</v>
      </c>
      <c r="BS76" s="46" t="str">
        <f t="shared" si="35"/>
        <v xml:space="preserve"> </v>
      </c>
      <c r="BT76" s="46" t="e">
        <f t="shared" si="36"/>
        <v>#DIV/0!</v>
      </c>
      <c r="BU76" s="46" t="e">
        <f t="shared" si="37"/>
        <v>#DIV/0!</v>
      </c>
      <c r="BV76" s="46" t="e">
        <f t="shared" si="38"/>
        <v>#DIV/0!</v>
      </c>
      <c r="BW76" s="46" t="str">
        <f t="shared" si="39"/>
        <v xml:space="preserve"> </v>
      </c>
      <c r="BY76" s="52"/>
      <c r="BZ76" s="293"/>
      <c r="CA76" s="46">
        <f t="shared" si="40"/>
        <v>5083.8062399999999</v>
      </c>
      <c r="CB76" s="46">
        <f t="shared" si="41"/>
        <v>5085.92</v>
      </c>
      <c r="CC76" s="46">
        <f t="shared" si="42"/>
        <v>-2.1137600000001839</v>
      </c>
    </row>
    <row r="77" spans="1:81" s="45" customFormat="1" ht="12" customHeight="1">
      <c r="A77" s="284">
        <v>61</v>
      </c>
      <c r="B77" s="170" t="s">
        <v>382</v>
      </c>
      <c r="C77" s="286"/>
      <c r="D77" s="43"/>
      <c r="E77" s="288"/>
      <c r="F77" s="294"/>
      <c r="G77" s="286">
        <f t="shared" si="45"/>
        <v>8325612</v>
      </c>
      <c r="H77" s="280">
        <f t="shared" si="46"/>
        <v>0</v>
      </c>
      <c r="I77" s="286">
        <v>0</v>
      </c>
      <c r="J77" s="286">
        <v>0</v>
      </c>
      <c r="K77" s="286">
        <v>0</v>
      </c>
      <c r="L77" s="286">
        <v>0</v>
      </c>
      <c r="M77" s="286">
        <v>0</v>
      </c>
      <c r="N77" s="280">
        <v>0</v>
      </c>
      <c r="O77" s="280">
        <v>0</v>
      </c>
      <c r="P77" s="280">
        <v>0</v>
      </c>
      <c r="Q77" s="280">
        <v>0</v>
      </c>
      <c r="R77" s="280">
        <v>0</v>
      </c>
      <c r="S77" s="280">
        <v>0</v>
      </c>
      <c r="T77" s="290">
        <v>0</v>
      </c>
      <c r="U77" s="280">
        <v>0</v>
      </c>
      <c r="V77" s="291" t="s">
        <v>105</v>
      </c>
      <c r="W77" s="280">
        <v>1586.56</v>
      </c>
      <c r="X77" s="280">
        <v>7973596.7999999998</v>
      </c>
      <c r="Y77" s="280">
        <v>0</v>
      </c>
      <c r="Z77" s="280">
        <v>0</v>
      </c>
      <c r="AA77" s="280">
        <v>0</v>
      </c>
      <c r="AB77" s="280">
        <v>0</v>
      </c>
      <c r="AC77" s="280">
        <v>0</v>
      </c>
      <c r="AD77" s="280">
        <v>0</v>
      </c>
      <c r="AE77" s="280">
        <v>0</v>
      </c>
      <c r="AF77" s="280">
        <v>0</v>
      </c>
      <c r="AG77" s="280">
        <v>0</v>
      </c>
      <c r="AH77" s="280">
        <v>0</v>
      </c>
      <c r="AI77" s="280">
        <v>0</v>
      </c>
      <c r="AJ77" s="57">
        <v>234676.8</v>
      </c>
      <c r="AK77" s="57">
        <v>117338.4</v>
      </c>
      <c r="AL77" s="57">
        <v>0</v>
      </c>
      <c r="AN77" s="46">
        <f>I77/'Приложение 1'!I75</f>
        <v>0</v>
      </c>
      <c r="AO77" s="46" t="e">
        <f t="shared" si="16"/>
        <v>#DIV/0!</v>
      </c>
      <c r="AP77" s="46" t="e">
        <f t="shared" si="17"/>
        <v>#DIV/0!</v>
      </c>
      <c r="AQ77" s="46" t="e">
        <f t="shared" si="18"/>
        <v>#DIV/0!</v>
      </c>
      <c r="AR77" s="46" t="e">
        <f t="shared" si="19"/>
        <v>#DIV/0!</v>
      </c>
      <c r="AS77" s="46" t="e">
        <f t="shared" si="20"/>
        <v>#DIV/0!</v>
      </c>
      <c r="AT77" s="46" t="e">
        <f t="shared" si="21"/>
        <v>#DIV/0!</v>
      </c>
      <c r="AU77" s="46">
        <f t="shared" si="22"/>
        <v>5025.713997579669</v>
      </c>
      <c r="AV77" s="46" t="e">
        <f t="shared" si="23"/>
        <v>#DIV/0!</v>
      </c>
      <c r="AW77" s="46" t="e">
        <f t="shared" si="24"/>
        <v>#DIV/0!</v>
      </c>
      <c r="AX77" s="46" t="e">
        <f t="shared" si="25"/>
        <v>#DIV/0!</v>
      </c>
      <c r="AY77" s="52">
        <f t="shared" si="26"/>
        <v>0</v>
      </c>
      <c r="AZ77" s="46">
        <v>823.21</v>
      </c>
      <c r="BA77" s="46">
        <v>2105.13</v>
      </c>
      <c r="BB77" s="46">
        <v>2608.0100000000002</v>
      </c>
      <c r="BC77" s="46">
        <v>902.03</v>
      </c>
      <c r="BD77" s="46">
        <v>1781.42</v>
      </c>
      <c r="BE77" s="46">
        <v>1188.47</v>
      </c>
      <c r="BF77" s="46">
        <v>2445034.0299999998</v>
      </c>
      <c r="BG77" s="46">
        <f t="shared" si="27"/>
        <v>5070.2</v>
      </c>
      <c r="BH77" s="46">
        <v>1206.3800000000001</v>
      </c>
      <c r="BI77" s="46">
        <v>3444.44</v>
      </c>
      <c r="BJ77" s="46">
        <v>7006.73</v>
      </c>
      <c r="BK77" s="46">
        <f t="shared" si="14"/>
        <v>1689105.94</v>
      </c>
      <c r="BL77" s="46" t="str">
        <f t="shared" si="28"/>
        <v xml:space="preserve"> </v>
      </c>
      <c r="BM77" s="46" t="e">
        <f t="shared" si="29"/>
        <v>#DIV/0!</v>
      </c>
      <c r="BN77" s="46" t="e">
        <f t="shared" si="30"/>
        <v>#DIV/0!</v>
      </c>
      <c r="BO77" s="46" t="e">
        <f t="shared" si="31"/>
        <v>#DIV/0!</v>
      </c>
      <c r="BP77" s="46" t="e">
        <f t="shared" si="32"/>
        <v>#DIV/0!</v>
      </c>
      <c r="BQ77" s="46" t="e">
        <f t="shared" si="33"/>
        <v>#DIV/0!</v>
      </c>
      <c r="BR77" s="46" t="e">
        <f t="shared" si="34"/>
        <v>#DIV/0!</v>
      </c>
      <c r="BS77" s="46" t="str">
        <f t="shared" si="35"/>
        <v xml:space="preserve"> </v>
      </c>
      <c r="BT77" s="46" t="e">
        <f t="shared" si="36"/>
        <v>#DIV/0!</v>
      </c>
      <c r="BU77" s="46" t="e">
        <f t="shared" si="37"/>
        <v>#DIV/0!</v>
      </c>
      <c r="BV77" s="46" t="e">
        <f t="shared" si="38"/>
        <v>#DIV/0!</v>
      </c>
      <c r="BW77" s="46" t="str">
        <f t="shared" si="39"/>
        <v xml:space="preserve"> </v>
      </c>
      <c r="BY77" s="52"/>
      <c r="BZ77" s="293"/>
      <c r="CA77" s="46">
        <f t="shared" si="40"/>
        <v>5247.5872327551433</v>
      </c>
      <c r="CB77" s="46">
        <f t="shared" si="41"/>
        <v>5298.36</v>
      </c>
      <c r="CC77" s="46">
        <f t="shared" si="42"/>
        <v>-50.772767244856368</v>
      </c>
    </row>
    <row r="78" spans="1:81" s="45" customFormat="1" ht="12" customHeight="1">
      <c r="A78" s="284">
        <v>62</v>
      </c>
      <c r="B78" s="170" t="s">
        <v>383</v>
      </c>
      <c r="C78" s="286"/>
      <c r="D78" s="43"/>
      <c r="E78" s="288"/>
      <c r="F78" s="294"/>
      <c r="G78" s="286">
        <f t="shared" si="45"/>
        <v>4515168.4800000004</v>
      </c>
      <c r="H78" s="280">
        <f t="shared" si="46"/>
        <v>0</v>
      </c>
      <c r="I78" s="286">
        <v>0</v>
      </c>
      <c r="J78" s="286">
        <v>0</v>
      </c>
      <c r="K78" s="286">
        <v>0</v>
      </c>
      <c r="L78" s="286">
        <v>0</v>
      </c>
      <c r="M78" s="286">
        <v>0</v>
      </c>
      <c r="N78" s="280">
        <v>0</v>
      </c>
      <c r="O78" s="280">
        <v>0</v>
      </c>
      <c r="P78" s="280">
        <v>0</v>
      </c>
      <c r="Q78" s="280">
        <v>0</v>
      </c>
      <c r="R78" s="280">
        <v>0</v>
      </c>
      <c r="S78" s="280">
        <v>0</v>
      </c>
      <c r="T78" s="290">
        <v>0</v>
      </c>
      <c r="U78" s="280">
        <v>0</v>
      </c>
      <c r="V78" s="291" t="s">
        <v>105</v>
      </c>
      <c r="W78" s="280">
        <v>1046</v>
      </c>
      <c r="X78" s="280">
        <v>4327622.4000000004</v>
      </c>
      <c r="Y78" s="280">
        <v>0</v>
      </c>
      <c r="Z78" s="280">
        <v>0</v>
      </c>
      <c r="AA78" s="280">
        <v>0</v>
      </c>
      <c r="AB78" s="280">
        <v>0</v>
      </c>
      <c r="AC78" s="280">
        <v>0</v>
      </c>
      <c r="AD78" s="280">
        <v>0</v>
      </c>
      <c r="AE78" s="280">
        <v>0</v>
      </c>
      <c r="AF78" s="280">
        <v>0</v>
      </c>
      <c r="AG78" s="280">
        <v>0</v>
      </c>
      <c r="AH78" s="280">
        <v>0</v>
      </c>
      <c r="AI78" s="280">
        <v>0</v>
      </c>
      <c r="AJ78" s="57">
        <v>125030.72</v>
      </c>
      <c r="AK78" s="57">
        <v>62515.360000000001</v>
      </c>
      <c r="AL78" s="57">
        <v>0</v>
      </c>
      <c r="AN78" s="46">
        <f>I78/'Приложение 1'!I76</f>
        <v>0</v>
      </c>
      <c r="AO78" s="46" t="e">
        <f t="shared" si="16"/>
        <v>#DIV/0!</v>
      </c>
      <c r="AP78" s="46" t="e">
        <f t="shared" si="17"/>
        <v>#DIV/0!</v>
      </c>
      <c r="AQ78" s="46" t="e">
        <f t="shared" si="18"/>
        <v>#DIV/0!</v>
      </c>
      <c r="AR78" s="46" t="e">
        <f t="shared" si="19"/>
        <v>#DIV/0!</v>
      </c>
      <c r="AS78" s="46" t="e">
        <f t="shared" si="20"/>
        <v>#DIV/0!</v>
      </c>
      <c r="AT78" s="46" t="e">
        <f t="shared" si="21"/>
        <v>#DIV/0!</v>
      </c>
      <c r="AU78" s="46">
        <f t="shared" si="22"/>
        <v>4137.3063097514341</v>
      </c>
      <c r="AV78" s="46" t="e">
        <f t="shared" si="23"/>
        <v>#DIV/0!</v>
      </c>
      <c r="AW78" s="46" t="e">
        <f t="shared" si="24"/>
        <v>#DIV/0!</v>
      </c>
      <c r="AX78" s="46" t="e">
        <f t="shared" si="25"/>
        <v>#DIV/0!</v>
      </c>
      <c r="AY78" s="52">
        <f t="shared" si="26"/>
        <v>0</v>
      </c>
      <c r="AZ78" s="46">
        <v>823.21</v>
      </c>
      <c r="BA78" s="46">
        <v>2105.13</v>
      </c>
      <c r="BB78" s="46">
        <v>2608.0100000000002</v>
      </c>
      <c r="BC78" s="46">
        <v>902.03</v>
      </c>
      <c r="BD78" s="46">
        <v>1781.42</v>
      </c>
      <c r="BE78" s="46">
        <v>1188.47</v>
      </c>
      <c r="BF78" s="46">
        <v>2445034.0299999998</v>
      </c>
      <c r="BG78" s="46">
        <f t="shared" si="27"/>
        <v>5070.2</v>
      </c>
      <c r="BH78" s="46">
        <v>1206.3800000000001</v>
      </c>
      <c r="BI78" s="46">
        <v>3444.44</v>
      </c>
      <c r="BJ78" s="46">
        <v>7006.73</v>
      </c>
      <c r="BK78" s="46">
        <f t="shared" si="14"/>
        <v>1689105.94</v>
      </c>
      <c r="BL78" s="46" t="str">
        <f t="shared" si="28"/>
        <v xml:space="preserve"> </v>
      </c>
      <c r="BM78" s="46" t="e">
        <f t="shared" si="29"/>
        <v>#DIV/0!</v>
      </c>
      <c r="BN78" s="46" t="e">
        <f t="shared" si="30"/>
        <v>#DIV/0!</v>
      </c>
      <c r="BO78" s="46" t="e">
        <f t="shared" si="31"/>
        <v>#DIV/0!</v>
      </c>
      <c r="BP78" s="46" t="e">
        <f t="shared" si="32"/>
        <v>#DIV/0!</v>
      </c>
      <c r="BQ78" s="46" t="e">
        <f t="shared" si="33"/>
        <v>#DIV/0!</v>
      </c>
      <c r="BR78" s="46" t="e">
        <f t="shared" si="34"/>
        <v>#DIV/0!</v>
      </c>
      <c r="BS78" s="46" t="str">
        <f t="shared" si="35"/>
        <v xml:space="preserve"> </v>
      </c>
      <c r="BT78" s="46" t="e">
        <f t="shared" si="36"/>
        <v>#DIV/0!</v>
      </c>
      <c r="BU78" s="46" t="e">
        <f t="shared" si="37"/>
        <v>#DIV/0!</v>
      </c>
      <c r="BV78" s="46" t="e">
        <f t="shared" si="38"/>
        <v>#DIV/0!</v>
      </c>
      <c r="BW78" s="46" t="str">
        <f t="shared" si="39"/>
        <v xml:space="preserve"> </v>
      </c>
      <c r="BY78" s="52"/>
      <c r="BZ78" s="293"/>
      <c r="CA78" s="46">
        <f t="shared" si="40"/>
        <v>4316.6046653919702</v>
      </c>
      <c r="CB78" s="46">
        <f t="shared" si="41"/>
        <v>5298.36</v>
      </c>
      <c r="CC78" s="46">
        <f t="shared" si="42"/>
        <v>-981.75533460802944</v>
      </c>
    </row>
    <row r="79" spans="1:81" s="45" customFormat="1" ht="12" customHeight="1">
      <c r="A79" s="284">
        <v>63</v>
      </c>
      <c r="B79" s="170" t="s">
        <v>380</v>
      </c>
      <c r="C79" s="286"/>
      <c r="D79" s="43"/>
      <c r="E79" s="288"/>
      <c r="F79" s="294"/>
      <c r="G79" s="286">
        <f t="shared" si="45"/>
        <v>3943437.35</v>
      </c>
      <c r="H79" s="280">
        <f t="shared" si="46"/>
        <v>3246830.12</v>
      </c>
      <c r="I79" s="286">
        <f>ROUND(242.99*'Приложение 1'!J77,2)</f>
        <v>664334.66</v>
      </c>
      <c r="J79" s="286">
        <f>208.6+200+900+575</f>
        <v>1883.6</v>
      </c>
      <c r="K79" s="286">
        <f>ROUND(J79*1176.73,2)</f>
        <v>2216488.63</v>
      </c>
      <c r="L79" s="286">
        <v>0</v>
      </c>
      <c r="M79" s="286">
        <v>0</v>
      </c>
      <c r="N79" s="280">
        <f>66+170</f>
        <v>236</v>
      </c>
      <c r="O79" s="280">
        <f>ROUND(N79*627.71,2)</f>
        <v>148139.56</v>
      </c>
      <c r="P79" s="280">
        <v>0</v>
      </c>
      <c r="Q79" s="280">
        <v>0</v>
      </c>
      <c r="R79" s="280">
        <f>66+172+16.5</f>
        <v>254.5</v>
      </c>
      <c r="S79" s="280">
        <f>ROUND(R79*856.06,2)</f>
        <v>217867.27</v>
      </c>
      <c r="T79" s="290">
        <v>0</v>
      </c>
      <c r="U79" s="280">
        <v>0</v>
      </c>
      <c r="V79" s="291"/>
      <c r="W79" s="280">
        <v>0</v>
      </c>
      <c r="X79" s="280">
        <v>0</v>
      </c>
      <c r="Y79" s="280">
        <v>0</v>
      </c>
      <c r="Z79" s="280">
        <v>0</v>
      </c>
      <c r="AA79" s="280">
        <v>0</v>
      </c>
      <c r="AB79" s="280">
        <v>0</v>
      </c>
      <c r="AC79" s="280">
        <v>0</v>
      </c>
      <c r="AD79" s="280">
        <v>0</v>
      </c>
      <c r="AE79" s="280">
        <v>0</v>
      </c>
      <c r="AF79" s="280">
        <v>0</v>
      </c>
      <c r="AG79" s="280">
        <v>0</v>
      </c>
      <c r="AH79" s="280">
        <v>0</v>
      </c>
      <c r="AI79" s="280">
        <f>ROUND(89876.55+429276,2)</f>
        <v>519152.55</v>
      </c>
      <c r="AJ79" s="57">
        <f>ROUND((X79+H79+AI79)/95.5*3,2)</f>
        <v>118303.12</v>
      </c>
      <c r="AK79" s="57">
        <f>ROUND((X79+H79+AI79)/95.5*1.5,2)</f>
        <v>59151.56</v>
      </c>
      <c r="AL79" s="57">
        <v>0</v>
      </c>
      <c r="AN79" s="46">
        <f>I79/'Приложение 1'!I77</f>
        <v>219.00661304147161</v>
      </c>
      <c r="AO79" s="46">
        <f t="shared" si="16"/>
        <v>1176.7300010617967</v>
      </c>
      <c r="AP79" s="46" t="e">
        <f t="shared" si="17"/>
        <v>#DIV/0!</v>
      </c>
      <c r="AQ79" s="46">
        <f t="shared" si="18"/>
        <v>627.71</v>
      </c>
      <c r="AR79" s="46" t="e">
        <f t="shared" si="19"/>
        <v>#DIV/0!</v>
      </c>
      <c r="AS79" s="46">
        <f t="shared" si="20"/>
        <v>856.06</v>
      </c>
      <c r="AT79" s="46" t="e">
        <f t="shared" si="21"/>
        <v>#DIV/0!</v>
      </c>
      <c r="AU79" s="46" t="e">
        <f t="shared" si="22"/>
        <v>#DIV/0!</v>
      </c>
      <c r="AV79" s="46" t="e">
        <f t="shared" si="23"/>
        <v>#DIV/0!</v>
      </c>
      <c r="AW79" s="46" t="e">
        <f t="shared" si="24"/>
        <v>#DIV/0!</v>
      </c>
      <c r="AX79" s="46" t="e">
        <f t="shared" si="25"/>
        <v>#DIV/0!</v>
      </c>
      <c r="AY79" s="52">
        <f t="shared" si="26"/>
        <v>519152.55</v>
      </c>
      <c r="AZ79" s="46">
        <v>823.21</v>
      </c>
      <c r="BA79" s="46">
        <v>2105.13</v>
      </c>
      <c r="BB79" s="46">
        <v>2608.0100000000002</v>
      </c>
      <c r="BC79" s="46">
        <v>902.03</v>
      </c>
      <c r="BD79" s="46">
        <v>1781.42</v>
      </c>
      <c r="BE79" s="46">
        <v>1188.47</v>
      </c>
      <c r="BF79" s="46">
        <v>2445034.0299999998</v>
      </c>
      <c r="BG79" s="46">
        <f t="shared" si="27"/>
        <v>4866.91</v>
      </c>
      <c r="BH79" s="46">
        <v>1206.3800000000001</v>
      </c>
      <c r="BI79" s="46">
        <v>3444.44</v>
      </c>
      <c r="BJ79" s="46">
        <v>7006.73</v>
      </c>
      <c r="BK79" s="46">
        <f t="shared" ref="BK79:BK144" si="49">111247.63+851785.34+726072.97</f>
        <v>1689105.94</v>
      </c>
      <c r="BL79" s="46" t="str">
        <f t="shared" si="28"/>
        <v xml:space="preserve"> </v>
      </c>
      <c r="BM79" s="46" t="str">
        <f t="shared" si="29"/>
        <v xml:space="preserve"> </v>
      </c>
      <c r="BN79" s="46" t="e">
        <f t="shared" si="30"/>
        <v>#DIV/0!</v>
      </c>
      <c r="BO79" s="46" t="str">
        <f t="shared" si="31"/>
        <v xml:space="preserve"> </v>
      </c>
      <c r="BP79" s="46" t="e">
        <f t="shared" si="32"/>
        <v>#DIV/0!</v>
      </c>
      <c r="BQ79" s="46" t="str">
        <f t="shared" si="33"/>
        <v xml:space="preserve"> </v>
      </c>
      <c r="BR79" s="46" t="e">
        <f t="shared" si="34"/>
        <v>#DIV/0!</v>
      </c>
      <c r="BS79" s="46" t="e">
        <f t="shared" si="35"/>
        <v>#DIV/0!</v>
      </c>
      <c r="BT79" s="46" t="e">
        <f t="shared" si="36"/>
        <v>#DIV/0!</v>
      </c>
      <c r="BU79" s="46" t="e">
        <f t="shared" si="37"/>
        <v>#DIV/0!</v>
      </c>
      <c r="BV79" s="46" t="e">
        <f t="shared" si="38"/>
        <v>#DIV/0!</v>
      </c>
      <c r="BW79" s="46" t="str">
        <f t="shared" si="39"/>
        <v xml:space="preserve"> </v>
      </c>
      <c r="BY79" s="52"/>
      <c r="BZ79" s="293"/>
      <c r="CA79" s="46" t="e">
        <f t="shared" si="40"/>
        <v>#DIV/0!</v>
      </c>
      <c r="CB79" s="46">
        <f t="shared" si="41"/>
        <v>5085.92</v>
      </c>
      <c r="CC79" s="46" t="e">
        <f t="shared" si="42"/>
        <v>#DIV/0!</v>
      </c>
    </row>
    <row r="80" spans="1:81" s="45" customFormat="1" ht="12" customHeight="1">
      <c r="A80" s="284">
        <v>64</v>
      </c>
      <c r="B80" s="170" t="s">
        <v>381</v>
      </c>
      <c r="C80" s="286"/>
      <c r="D80" s="43"/>
      <c r="E80" s="288"/>
      <c r="F80" s="294"/>
      <c r="G80" s="286">
        <f t="shared" ref="G80:G121" si="50">ROUND(H80+U80+X80+Z80+AB80+AD80+AF80+AH80+AI80+AJ80+AK80+AL80,2)</f>
        <v>5688551.9000000004</v>
      </c>
      <c r="H80" s="280">
        <f t="shared" ref="H80:H121" si="51">I80+K80+M80+O80+Q80+S80</f>
        <v>0</v>
      </c>
      <c r="I80" s="286">
        <v>0</v>
      </c>
      <c r="J80" s="286">
        <v>0</v>
      </c>
      <c r="K80" s="286">
        <v>0</v>
      </c>
      <c r="L80" s="286">
        <v>0</v>
      </c>
      <c r="M80" s="286">
        <v>0</v>
      </c>
      <c r="N80" s="280">
        <v>0</v>
      </c>
      <c r="O80" s="280">
        <v>0</v>
      </c>
      <c r="P80" s="280">
        <v>0</v>
      </c>
      <c r="Q80" s="280">
        <v>0</v>
      </c>
      <c r="R80" s="280">
        <v>0</v>
      </c>
      <c r="S80" s="280">
        <v>0</v>
      </c>
      <c r="T80" s="290">
        <v>0</v>
      </c>
      <c r="U80" s="280">
        <v>0</v>
      </c>
      <c r="V80" s="291" t="s">
        <v>106</v>
      </c>
      <c r="W80" s="280">
        <v>1130</v>
      </c>
      <c r="X80" s="280">
        <v>5498097.5999999996</v>
      </c>
      <c r="Y80" s="280">
        <v>0</v>
      </c>
      <c r="Z80" s="280">
        <v>0</v>
      </c>
      <c r="AA80" s="280">
        <v>0</v>
      </c>
      <c r="AB80" s="280">
        <v>0</v>
      </c>
      <c r="AC80" s="280">
        <v>0</v>
      </c>
      <c r="AD80" s="280">
        <v>0</v>
      </c>
      <c r="AE80" s="280">
        <v>0</v>
      </c>
      <c r="AF80" s="280">
        <v>0</v>
      </c>
      <c r="AG80" s="280">
        <v>0</v>
      </c>
      <c r="AH80" s="280">
        <v>0</v>
      </c>
      <c r="AI80" s="280">
        <v>0</v>
      </c>
      <c r="AJ80" s="57">
        <v>126969.53</v>
      </c>
      <c r="AK80" s="57">
        <v>63484.77</v>
      </c>
      <c r="AL80" s="57">
        <v>0</v>
      </c>
      <c r="AN80" s="46">
        <f>I80/'Приложение 1'!I78</f>
        <v>0</v>
      </c>
      <c r="AO80" s="46" t="e">
        <f t="shared" ref="AO80:AO145" si="52">K80/J80</f>
        <v>#DIV/0!</v>
      </c>
      <c r="AP80" s="46" t="e">
        <f t="shared" ref="AP80:AP145" si="53">M80/L80</f>
        <v>#DIV/0!</v>
      </c>
      <c r="AQ80" s="46" t="e">
        <f t="shared" ref="AQ80:AQ145" si="54">O80/N80</f>
        <v>#DIV/0!</v>
      </c>
      <c r="AR80" s="46" t="e">
        <f t="shared" ref="AR80:AR145" si="55">Q80/P80</f>
        <v>#DIV/0!</v>
      </c>
      <c r="AS80" s="46" t="e">
        <f t="shared" ref="AS80:AS145" si="56">S80/R80</f>
        <v>#DIV/0!</v>
      </c>
      <c r="AT80" s="46" t="e">
        <f t="shared" ref="AT80:AT145" si="57">U80/T80</f>
        <v>#DIV/0!</v>
      </c>
      <c r="AU80" s="46">
        <f t="shared" ref="AU80:AU145" si="58">X80/W80</f>
        <v>4865.5730973451327</v>
      </c>
      <c r="AV80" s="46" t="e">
        <f t="shared" ref="AV80:AV145" si="59">Z80/Y80</f>
        <v>#DIV/0!</v>
      </c>
      <c r="AW80" s="46" t="e">
        <f t="shared" ref="AW80:AW145" si="60">AB80/AA80</f>
        <v>#DIV/0!</v>
      </c>
      <c r="AX80" s="46" t="e">
        <f t="shared" ref="AX80:AX145" si="61">AH80/AG80</f>
        <v>#DIV/0!</v>
      </c>
      <c r="AY80" s="52">
        <f t="shared" ref="AY80:AY145" si="62">AI80</f>
        <v>0</v>
      </c>
      <c r="AZ80" s="46">
        <v>823.21</v>
      </c>
      <c r="BA80" s="46">
        <v>2105.13</v>
      </c>
      <c r="BB80" s="46">
        <v>2608.0100000000002</v>
      </c>
      <c r="BC80" s="46">
        <v>902.03</v>
      </c>
      <c r="BD80" s="46">
        <v>1781.42</v>
      </c>
      <c r="BE80" s="46">
        <v>1188.47</v>
      </c>
      <c r="BF80" s="46">
        <v>2445034.0299999998</v>
      </c>
      <c r="BG80" s="46">
        <f t="shared" ref="BG80:BG145" si="63">IF(V80="ПК", 5070.2, 4866.91)</f>
        <v>4866.91</v>
      </c>
      <c r="BH80" s="46">
        <v>1206.3800000000001</v>
      </c>
      <c r="BI80" s="46">
        <v>3444.44</v>
      </c>
      <c r="BJ80" s="46">
        <v>7006.73</v>
      </c>
      <c r="BK80" s="46">
        <f t="shared" si="49"/>
        <v>1689105.94</v>
      </c>
      <c r="BL80" s="46" t="str">
        <f t="shared" ref="BL80:BL145" si="64">IF(AN80&gt;AZ80, "+", " ")</f>
        <v xml:space="preserve"> </v>
      </c>
      <c r="BM80" s="46" t="e">
        <f t="shared" ref="BM80:BM145" si="65">IF(AO80&gt;BA80, "+", " ")</f>
        <v>#DIV/0!</v>
      </c>
      <c r="BN80" s="46" t="e">
        <f t="shared" ref="BN80:BN145" si="66">IF(AP80&gt;BB80, "+", " ")</f>
        <v>#DIV/0!</v>
      </c>
      <c r="BO80" s="46" t="e">
        <f t="shared" ref="BO80:BO145" si="67">IF(AQ80&gt;BC80, "+", " ")</f>
        <v>#DIV/0!</v>
      </c>
      <c r="BP80" s="46" t="e">
        <f t="shared" ref="BP80:BP145" si="68">IF(AR80&gt;BD80, "+", " ")</f>
        <v>#DIV/0!</v>
      </c>
      <c r="BQ80" s="46" t="e">
        <f t="shared" ref="BQ80:BQ145" si="69">IF(AS80&gt;BE80, "+", " ")</f>
        <v>#DIV/0!</v>
      </c>
      <c r="BR80" s="46" t="e">
        <f t="shared" ref="BR80:BR145" si="70">IF(AT80&gt;BF80, "+", " ")</f>
        <v>#DIV/0!</v>
      </c>
      <c r="BS80" s="46" t="str">
        <f t="shared" ref="BS80:BS145" si="71">IF(AU80&gt;BG80, "+", " ")</f>
        <v xml:space="preserve"> </v>
      </c>
      <c r="BT80" s="46" t="e">
        <f t="shared" ref="BT80:BT145" si="72">IF(AV80&gt;BH80, "+", " ")</f>
        <v>#DIV/0!</v>
      </c>
      <c r="BU80" s="46" t="e">
        <f t="shared" ref="BU80:BU145" si="73">IF(AW80&gt;BI80, "+", " ")</f>
        <v>#DIV/0!</v>
      </c>
      <c r="BV80" s="46" t="e">
        <f t="shared" ref="BV80:BV145" si="74">IF(AX80&gt;BJ80, "+", " ")</f>
        <v>#DIV/0!</v>
      </c>
      <c r="BW80" s="46" t="str">
        <f t="shared" ref="BW80:BW145" si="75">IF(AY80&gt;BK80, "+", " ")</f>
        <v xml:space="preserve"> </v>
      </c>
      <c r="BY80" s="52"/>
      <c r="BZ80" s="293"/>
      <c r="CA80" s="46">
        <f t="shared" ref="CA80:CA145" si="76">G80/W80</f>
        <v>5034.1167256637173</v>
      </c>
      <c r="CB80" s="46">
        <f t="shared" ref="CB80:CB145" si="77">IF(V80="ПК",5298.36,5085.92)</f>
        <v>5085.92</v>
      </c>
      <c r="CC80" s="46">
        <f t="shared" ref="CC80:CC145" si="78">CA80-CB80</f>
        <v>-51.803274336282811</v>
      </c>
    </row>
    <row r="81" spans="1:81" s="45" customFormat="1" ht="12" customHeight="1">
      <c r="A81" s="284">
        <v>65</v>
      </c>
      <c r="B81" s="170" t="s">
        <v>384</v>
      </c>
      <c r="C81" s="286"/>
      <c r="D81" s="43"/>
      <c r="E81" s="288"/>
      <c r="F81" s="294"/>
      <c r="G81" s="286">
        <f t="shared" si="50"/>
        <v>4747277.6500000004</v>
      </c>
      <c r="H81" s="280">
        <f t="shared" si="51"/>
        <v>0</v>
      </c>
      <c r="I81" s="286">
        <v>0</v>
      </c>
      <c r="J81" s="286">
        <v>0</v>
      </c>
      <c r="K81" s="286">
        <v>0</v>
      </c>
      <c r="L81" s="286">
        <v>0</v>
      </c>
      <c r="M81" s="286">
        <v>0</v>
      </c>
      <c r="N81" s="280">
        <v>0</v>
      </c>
      <c r="O81" s="280">
        <v>0</v>
      </c>
      <c r="P81" s="280">
        <v>0</v>
      </c>
      <c r="Q81" s="280">
        <v>0</v>
      </c>
      <c r="R81" s="280">
        <v>0</v>
      </c>
      <c r="S81" s="280">
        <v>0</v>
      </c>
      <c r="T81" s="290">
        <v>0</v>
      </c>
      <c r="U81" s="280">
        <v>0</v>
      </c>
      <c r="V81" s="291" t="s">
        <v>105</v>
      </c>
      <c r="W81" s="280">
        <v>964.4</v>
      </c>
      <c r="X81" s="280">
        <v>4552955</v>
      </c>
      <c r="Y81" s="280">
        <v>0</v>
      </c>
      <c r="Z81" s="280">
        <v>0</v>
      </c>
      <c r="AA81" s="280">
        <v>0</v>
      </c>
      <c r="AB81" s="280">
        <v>0</v>
      </c>
      <c r="AC81" s="280">
        <v>0</v>
      </c>
      <c r="AD81" s="280">
        <v>0</v>
      </c>
      <c r="AE81" s="280">
        <v>0</v>
      </c>
      <c r="AF81" s="280">
        <v>0</v>
      </c>
      <c r="AG81" s="280">
        <v>0</v>
      </c>
      <c r="AH81" s="280">
        <v>0</v>
      </c>
      <c r="AI81" s="280">
        <v>0</v>
      </c>
      <c r="AJ81" s="57">
        <v>129548.43</v>
      </c>
      <c r="AK81" s="57">
        <v>64774.22</v>
      </c>
      <c r="AL81" s="57">
        <v>0</v>
      </c>
      <c r="AN81" s="46">
        <f>I81/'Приложение 1'!I79</f>
        <v>0</v>
      </c>
      <c r="AO81" s="46" t="e">
        <f t="shared" si="52"/>
        <v>#DIV/0!</v>
      </c>
      <c r="AP81" s="46" t="e">
        <f t="shared" si="53"/>
        <v>#DIV/0!</v>
      </c>
      <c r="AQ81" s="46" t="e">
        <f t="shared" si="54"/>
        <v>#DIV/0!</v>
      </c>
      <c r="AR81" s="46" t="e">
        <f t="shared" si="55"/>
        <v>#DIV/0!</v>
      </c>
      <c r="AS81" s="46" t="e">
        <f t="shared" si="56"/>
        <v>#DIV/0!</v>
      </c>
      <c r="AT81" s="46" t="e">
        <f t="shared" si="57"/>
        <v>#DIV/0!</v>
      </c>
      <c r="AU81" s="46">
        <f t="shared" si="58"/>
        <v>4721.0234342596432</v>
      </c>
      <c r="AV81" s="46" t="e">
        <f t="shared" si="59"/>
        <v>#DIV/0!</v>
      </c>
      <c r="AW81" s="46" t="e">
        <f t="shared" si="60"/>
        <v>#DIV/0!</v>
      </c>
      <c r="AX81" s="46" t="e">
        <f t="shared" si="61"/>
        <v>#DIV/0!</v>
      </c>
      <c r="AY81" s="52">
        <f t="shared" si="62"/>
        <v>0</v>
      </c>
      <c r="AZ81" s="46">
        <v>823.21</v>
      </c>
      <c r="BA81" s="46">
        <v>2105.13</v>
      </c>
      <c r="BB81" s="46">
        <v>2608.0100000000002</v>
      </c>
      <c r="BC81" s="46">
        <v>902.03</v>
      </c>
      <c r="BD81" s="46">
        <v>1781.42</v>
      </c>
      <c r="BE81" s="46">
        <v>1188.47</v>
      </c>
      <c r="BF81" s="46">
        <v>2445034.0299999998</v>
      </c>
      <c r="BG81" s="46">
        <f t="shared" si="63"/>
        <v>5070.2</v>
      </c>
      <c r="BH81" s="46">
        <v>1206.3800000000001</v>
      </c>
      <c r="BI81" s="46">
        <v>3444.44</v>
      </c>
      <c r="BJ81" s="46">
        <v>7006.73</v>
      </c>
      <c r="BK81" s="46">
        <f t="shared" si="49"/>
        <v>1689105.94</v>
      </c>
      <c r="BL81" s="46" t="str">
        <f t="shared" si="64"/>
        <v xml:space="preserve"> </v>
      </c>
      <c r="BM81" s="46" t="e">
        <f t="shared" si="65"/>
        <v>#DIV/0!</v>
      </c>
      <c r="BN81" s="46" t="e">
        <f t="shared" si="66"/>
        <v>#DIV/0!</v>
      </c>
      <c r="BO81" s="46" t="e">
        <f t="shared" si="67"/>
        <v>#DIV/0!</v>
      </c>
      <c r="BP81" s="46" t="e">
        <f t="shared" si="68"/>
        <v>#DIV/0!</v>
      </c>
      <c r="BQ81" s="46" t="e">
        <f t="shared" si="69"/>
        <v>#DIV/0!</v>
      </c>
      <c r="BR81" s="46" t="e">
        <f t="shared" si="70"/>
        <v>#DIV/0!</v>
      </c>
      <c r="BS81" s="46" t="str">
        <f t="shared" si="71"/>
        <v xml:space="preserve"> </v>
      </c>
      <c r="BT81" s="46" t="e">
        <f t="shared" si="72"/>
        <v>#DIV/0!</v>
      </c>
      <c r="BU81" s="46" t="e">
        <f t="shared" si="73"/>
        <v>#DIV/0!</v>
      </c>
      <c r="BV81" s="46" t="e">
        <f t="shared" si="74"/>
        <v>#DIV/0!</v>
      </c>
      <c r="BW81" s="46" t="str">
        <f t="shared" si="75"/>
        <v xml:space="preserve"> </v>
      </c>
      <c r="BY81" s="52"/>
      <c r="BZ81" s="293"/>
      <c r="CA81" s="46">
        <f t="shared" si="76"/>
        <v>4922.5193384487766</v>
      </c>
      <c r="CB81" s="46">
        <f t="shared" si="77"/>
        <v>5298.36</v>
      </c>
      <c r="CC81" s="46">
        <f t="shared" si="78"/>
        <v>-375.84066155122309</v>
      </c>
    </row>
    <row r="82" spans="1:81" s="45" customFormat="1" ht="12" customHeight="1">
      <c r="A82" s="284">
        <v>66</v>
      </c>
      <c r="B82" s="170" t="s">
        <v>385</v>
      </c>
      <c r="C82" s="286"/>
      <c r="D82" s="43"/>
      <c r="E82" s="288"/>
      <c r="F82" s="294"/>
      <c r="G82" s="286">
        <f>ROUND(H82+U82+X82+Z82+AB82+AD82+AF82+AH82+AI82+AJ82+AK82+AL82,2)</f>
        <v>4347205.7</v>
      </c>
      <c r="H82" s="280">
        <f t="shared" si="51"/>
        <v>0</v>
      </c>
      <c r="I82" s="286">
        <v>0</v>
      </c>
      <c r="J82" s="286">
        <v>0</v>
      </c>
      <c r="K82" s="286">
        <v>0</v>
      </c>
      <c r="L82" s="286">
        <v>0</v>
      </c>
      <c r="M82" s="286">
        <v>0</v>
      </c>
      <c r="N82" s="280">
        <v>0</v>
      </c>
      <c r="O82" s="280">
        <v>0</v>
      </c>
      <c r="P82" s="280">
        <v>0</v>
      </c>
      <c r="Q82" s="280">
        <v>0</v>
      </c>
      <c r="R82" s="280">
        <v>0</v>
      </c>
      <c r="S82" s="280">
        <v>0</v>
      </c>
      <c r="T82" s="290">
        <v>0</v>
      </c>
      <c r="U82" s="280">
        <v>0</v>
      </c>
      <c r="V82" s="291" t="s">
        <v>106</v>
      </c>
      <c r="W82" s="280">
        <v>910.1</v>
      </c>
      <c r="X82" s="280">
        <v>4184738</v>
      </c>
      <c r="Y82" s="280">
        <v>0</v>
      </c>
      <c r="Z82" s="280">
        <v>0</v>
      </c>
      <c r="AA82" s="280">
        <v>0</v>
      </c>
      <c r="AB82" s="280">
        <v>0</v>
      </c>
      <c r="AC82" s="280">
        <v>0</v>
      </c>
      <c r="AD82" s="280">
        <v>0</v>
      </c>
      <c r="AE82" s="280">
        <v>0</v>
      </c>
      <c r="AF82" s="280">
        <v>0</v>
      </c>
      <c r="AG82" s="280">
        <v>0</v>
      </c>
      <c r="AH82" s="280">
        <v>0</v>
      </c>
      <c r="AI82" s="280">
        <v>0</v>
      </c>
      <c r="AJ82" s="57">
        <v>108311.8</v>
      </c>
      <c r="AK82" s="57">
        <v>54155.9</v>
      </c>
      <c r="AL82" s="57">
        <v>0</v>
      </c>
      <c r="AN82" s="46">
        <f>I82/'Приложение 1'!I80</f>
        <v>0</v>
      </c>
      <c r="AO82" s="46" t="e">
        <f t="shared" si="52"/>
        <v>#DIV/0!</v>
      </c>
      <c r="AP82" s="46" t="e">
        <f t="shared" si="53"/>
        <v>#DIV/0!</v>
      </c>
      <c r="AQ82" s="46" t="e">
        <f t="shared" si="54"/>
        <v>#DIV/0!</v>
      </c>
      <c r="AR82" s="46" t="e">
        <f t="shared" si="55"/>
        <v>#DIV/0!</v>
      </c>
      <c r="AS82" s="46" t="e">
        <f t="shared" si="56"/>
        <v>#DIV/0!</v>
      </c>
      <c r="AT82" s="46" t="e">
        <f t="shared" si="57"/>
        <v>#DIV/0!</v>
      </c>
      <c r="AU82" s="46">
        <f t="shared" si="58"/>
        <v>4598.1079002307433</v>
      </c>
      <c r="AV82" s="46" t="e">
        <f t="shared" si="59"/>
        <v>#DIV/0!</v>
      </c>
      <c r="AW82" s="46" t="e">
        <f t="shared" si="60"/>
        <v>#DIV/0!</v>
      </c>
      <c r="AX82" s="46" t="e">
        <f t="shared" si="61"/>
        <v>#DIV/0!</v>
      </c>
      <c r="AY82" s="52">
        <f t="shared" si="62"/>
        <v>0</v>
      </c>
      <c r="AZ82" s="46">
        <v>823.21</v>
      </c>
      <c r="BA82" s="46">
        <v>2105.13</v>
      </c>
      <c r="BB82" s="46">
        <v>2608.0100000000002</v>
      </c>
      <c r="BC82" s="46">
        <v>902.03</v>
      </c>
      <c r="BD82" s="46">
        <v>1781.42</v>
      </c>
      <c r="BE82" s="46">
        <v>1188.47</v>
      </c>
      <c r="BF82" s="46">
        <v>2445034.0299999998</v>
      </c>
      <c r="BG82" s="46">
        <f t="shared" si="63"/>
        <v>4866.91</v>
      </c>
      <c r="BH82" s="46">
        <v>1206.3800000000001</v>
      </c>
      <c r="BI82" s="46">
        <v>3444.44</v>
      </c>
      <c r="BJ82" s="46">
        <v>7006.73</v>
      </c>
      <c r="BK82" s="46">
        <f t="shared" si="49"/>
        <v>1689105.94</v>
      </c>
      <c r="BL82" s="46" t="str">
        <f t="shared" si="64"/>
        <v xml:space="preserve"> </v>
      </c>
      <c r="BM82" s="46" t="e">
        <f t="shared" si="65"/>
        <v>#DIV/0!</v>
      </c>
      <c r="BN82" s="46" t="e">
        <f t="shared" si="66"/>
        <v>#DIV/0!</v>
      </c>
      <c r="BO82" s="46" t="e">
        <f t="shared" si="67"/>
        <v>#DIV/0!</v>
      </c>
      <c r="BP82" s="46" t="e">
        <f t="shared" si="68"/>
        <v>#DIV/0!</v>
      </c>
      <c r="BQ82" s="46" t="e">
        <f t="shared" si="69"/>
        <v>#DIV/0!</v>
      </c>
      <c r="BR82" s="46" t="e">
        <f t="shared" si="70"/>
        <v>#DIV/0!</v>
      </c>
      <c r="BS82" s="46" t="str">
        <f t="shared" si="71"/>
        <v xml:space="preserve"> </v>
      </c>
      <c r="BT82" s="46" t="e">
        <f t="shared" si="72"/>
        <v>#DIV/0!</v>
      </c>
      <c r="BU82" s="46" t="e">
        <f t="shared" si="73"/>
        <v>#DIV/0!</v>
      </c>
      <c r="BV82" s="46" t="e">
        <f t="shared" si="74"/>
        <v>#DIV/0!</v>
      </c>
      <c r="BW82" s="46" t="str">
        <f t="shared" si="75"/>
        <v xml:space="preserve"> </v>
      </c>
      <c r="BY82" s="52"/>
      <c r="BZ82" s="293"/>
      <c r="CA82" s="46">
        <f t="shared" si="76"/>
        <v>4776.6242171189979</v>
      </c>
      <c r="CB82" s="46">
        <f t="shared" si="77"/>
        <v>5085.92</v>
      </c>
      <c r="CC82" s="46">
        <f t="shared" si="78"/>
        <v>-309.2957828810022</v>
      </c>
    </row>
    <row r="83" spans="1:81" s="45" customFormat="1" ht="12" customHeight="1">
      <c r="A83" s="284">
        <v>67</v>
      </c>
      <c r="B83" s="170" t="s">
        <v>386</v>
      </c>
      <c r="C83" s="286"/>
      <c r="D83" s="43"/>
      <c r="E83" s="288"/>
      <c r="F83" s="294"/>
      <c r="G83" s="286">
        <f>ROUND(H83+U83+X83+Z83+AB83+AD83+AF83+AH83+AI83+AJ83+AK83+AL83,2)</f>
        <v>3565329.18</v>
      </c>
      <c r="H83" s="280">
        <f t="shared" si="51"/>
        <v>3315012.81</v>
      </c>
      <c r="I83" s="286">
        <f>ROUND(242.99*'Приложение 1'!J81,2)</f>
        <v>855650.41</v>
      </c>
      <c r="J83" s="286">
        <v>0</v>
      </c>
      <c r="K83" s="286">
        <v>0</v>
      </c>
      <c r="L83" s="286">
        <v>0</v>
      </c>
      <c r="M83" s="286">
        <v>0</v>
      </c>
      <c r="N83" s="280">
        <v>0</v>
      </c>
      <c r="O83" s="280">
        <v>1061190.4643252809</v>
      </c>
      <c r="P83" s="280">
        <v>0</v>
      </c>
      <c r="Q83" s="280">
        <v>0</v>
      </c>
      <c r="R83" s="280">
        <v>0</v>
      </c>
      <c r="S83" s="280">
        <v>1398171.935674719</v>
      </c>
      <c r="T83" s="290">
        <v>0</v>
      </c>
      <c r="U83" s="280">
        <v>0</v>
      </c>
      <c r="V83" s="291"/>
      <c r="W83" s="280">
        <v>0</v>
      </c>
      <c r="X83" s="280">
        <v>0</v>
      </c>
      <c r="Y83" s="280">
        <v>0</v>
      </c>
      <c r="Z83" s="280">
        <v>0</v>
      </c>
      <c r="AA83" s="280">
        <v>0</v>
      </c>
      <c r="AB83" s="280">
        <v>0</v>
      </c>
      <c r="AC83" s="280">
        <v>0</v>
      </c>
      <c r="AD83" s="280">
        <v>0</v>
      </c>
      <c r="AE83" s="280">
        <v>0</v>
      </c>
      <c r="AF83" s="280">
        <v>0</v>
      </c>
      <c r="AG83" s="280">
        <v>0</v>
      </c>
      <c r="AH83" s="280">
        <v>0</v>
      </c>
      <c r="AI83" s="280">
        <v>89876.55</v>
      </c>
      <c r="AJ83" s="57">
        <v>106959.88</v>
      </c>
      <c r="AK83" s="57">
        <v>53479.94</v>
      </c>
      <c r="AL83" s="57">
        <v>0</v>
      </c>
      <c r="AN83" s="46">
        <f>I83/'Приложение 1'!I81</f>
        <v>234.21045125830062</v>
      </c>
      <c r="AO83" s="46" t="e">
        <f t="shared" si="52"/>
        <v>#DIV/0!</v>
      </c>
      <c r="AP83" s="46" t="e">
        <f t="shared" si="53"/>
        <v>#DIV/0!</v>
      </c>
      <c r="AQ83" s="46" t="e">
        <f t="shared" si="54"/>
        <v>#DIV/0!</v>
      </c>
      <c r="AR83" s="46" t="e">
        <f t="shared" si="55"/>
        <v>#DIV/0!</v>
      </c>
      <c r="AS83" s="46" t="e">
        <f t="shared" si="56"/>
        <v>#DIV/0!</v>
      </c>
      <c r="AT83" s="46" t="e">
        <f t="shared" si="57"/>
        <v>#DIV/0!</v>
      </c>
      <c r="AU83" s="46" t="e">
        <f t="shared" si="58"/>
        <v>#DIV/0!</v>
      </c>
      <c r="AV83" s="46" t="e">
        <f t="shared" si="59"/>
        <v>#DIV/0!</v>
      </c>
      <c r="AW83" s="46" t="e">
        <f t="shared" si="60"/>
        <v>#DIV/0!</v>
      </c>
      <c r="AX83" s="46" t="e">
        <f t="shared" si="61"/>
        <v>#DIV/0!</v>
      </c>
      <c r="AY83" s="52">
        <f t="shared" si="62"/>
        <v>89876.55</v>
      </c>
      <c r="AZ83" s="46">
        <v>823.21</v>
      </c>
      <c r="BA83" s="46">
        <v>2105.13</v>
      </c>
      <c r="BB83" s="46">
        <v>2608.0100000000002</v>
      </c>
      <c r="BC83" s="46">
        <v>902.03</v>
      </c>
      <c r="BD83" s="46">
        <v>1781.42</v>
      </c>
      <c r="BE83" s="46">
        <v>1188.47</v>
      </c>
      <c r="BF83" s="46">
        <v>2445034.0299999998</v>
      </c>
      <c r="BG83" s="46">
        <f t="shared" si="63"/>
        <v>4866.91</v>
      </c>
      <c r="BH83" s="46">
        <v>1206.3800000000001</v>
      </c>
      <c r="BI83" s="46">
        <v>3444.44</v>
      </c>
      <c r="BJ83" s="46">
        <v>7006.73</v>
      </c>
      <c r="BK83" s="46">
        <f t="shared" si="49"/>
        <v>1689105.94</v>
      </c>
      <c r="BL83" s="46" t="str">
        <f t="shared" si="64"/>
        <v xml:space="preserve"> </v>
      </c>
      <c r="BM83" s="46" t="e">
        <f t="shared" si="65"/>
        <v>#DIV/0!</v>
      </c>
      <c r="BN83" s="46" t="e">
        <f t="shared" si="66"/>
        <v>#DIV/0!</v>
      </c>
      <c r="BO83" s="46" t="e">
        <f t="shared" si="67"/>
        <v>#DIV/0!</v>
      </c>
      <c r="BP83" s="46" t="e">
        <f t="shared" si="68"/>
        <v>#DIV/0!</v>
      </c>
      <c r="BQ83" s="46" t="e">
        <f t="shared" si="69"/>
        <v>#DIV/0!</v>
      </c>
      <c r="BR83" s="46" t="e">
        <f t="shared" si="70"/>
        <v>#DIV/0!</v>
      </c>
      <c r="BS83" s="46" t="e">
        <f t="shared" si="71"/>
        <v>#DIV/0!</v>
      </c>
      <c r="BT83" s="46" t="e">
        <f t="shared" si="72"/>
        <v>#DIV/0!</v>
      </c>
      <c r="BU83" s="46" t="e">
        <f t="shared" si="73"/>
        <v>#DIV/0!</v>
      </c>
      <c r="BV83" s="46" t="e">
        <f t="shared" si="74"/>
        <v>#DIV/0!</v>
      </c>
      <c r="BW83" s="46" t="str">
        <f t="shared" si="75"/>
        <v xml:space="preserve"> </v>
      </c>
      <c r="BY83" s="52"/>
      <c r="BZ83" s="293"/>
      <c r="CA83" s="46" t="e">
        <f t="shared" si="76"/>
        <v>#DIV/0!</v>
      </c>
      <c r="CB83" s="46">
        <f t="shared" si="77"/>
        <v>5085.92</v>
      </c>
      <c r="CC83" s="46" t="e">
        <f t="shared" si="78"/>
        <v>#DIV/0!</v>
      </c>
    </row>
    <row r="84" spans="1:81" s="45" customFormat="1" ht="12" customHeight="1">
      <c r="A84" s="284">
        <v>68</v>
      </c>
      <c r="B84" s="170" t="s">
        <v>388</v>
      </c>
      <c r="C84" s="286"/>
      <c r="D84" s="43"/>
      <c r="E84" s="288"/>
      <c r="F84" s="294"/>
      <c r="G84" s="286">
        <f t="shared" si="50"/>
        <v>10119608.529999999</v>
      </c>
      <c r="H84" s="280">
        <f t="shared" si="51"/>
        <v>0</v>
      </c>
      <c r="I84" s="286">
        <v>0</v>
      </c>
      <c r="J84" s="286">
        <v>0</v>
      </c>
      <c r="K84" s="286">
        <v>0</v>
      </c>
      <c r="L84" s="286">
        <v>0</v>
      </c>
      <c r="M84" s="286">
        <v>0</v>
      </c>
      <c r="N84" s="280">
        <v>0</v>
      </c>
      <c r="O84" s="280">
        <v>0</v>
      </c>
      <c r="P84" s="280">
        <v>0</v>
      </c>
      <c r="Q84" s="280">
        <v>0</v>
      </c>
      <c r="R84" s="280">
        <v>0</v>
      </c>
      <c r="S84" s="280">
        <v>0</v>
      </c>
      <c r="T84" s="290">
        <v>0</v>
      </c>
      <c r="U84" s="280">
        <v>0</v>
      </c>
      <c r="V84" s="291" t="s">
        <v>105</v>
      </c>
      <c r="W84" s="280">
        <v>2617</v>
      </c>
      <c r="X84" s="280">
        <v>9661549.1999999993</v>
      </c>
      <c r="Y84" s="280">
        <v>0</v>
      </c>
      <c r="Z84" s="280">
        <v>0</v>
      </c>
      <c r="AA84" s="280">
        <v>0</v>
      </c>
      <c r="AB84" s="280">
        <v>0</v>
      </c>
      <c r="AC84" s="280">
        <v>0</v>
      </c>
      <c r="AD84" s="280">
        <v>0</v>
      </c>
      <c r="AE84" s="280">
        <v>0</v>
      </c>
      <c r="AF84" s="280">
        <v>0</v>
      </c>
      <c r="AG84" s="280">
        <v>0</v>
      </c>
      <c r="AH84" s="280">
        <v>0</v>
      </c>
      <c r="AI84" s="280">
        <v>0</v>
      </c>
      <c r="AJ84" s="57">
        <v>305372.89</v>
      </c>
      <c r="AK84" s="57">
        <v>152686.44</v>
      </c>
      <c r="AL84" s="57">
        <v>0</v>
      </c>
      <c r="AN84" s="46">
        <f>I84/'Приложение 1'!I82</f>
        <v>0</v>
      </c>
      <c r="AO84" s="46" t="e">
        <f t="shared" si="52"/>
        <v>#DIV/0!</v>
      </c>
      <c r="AP84" s="46" t="e">
        <f t="shared" si="53"/>
        <v>#DIV/0!</v>
      </c>
      <c r="AQ84" s="46" t="e">
        <f t="shared" si="54"/>
        <v>#DIV/0!</v>
      </c>
      <c r="AR84" s="46" t="e">
        <f t="shared" si="55"/>
        <v>#DIV/0!</v>
      </c>
      <c r="AS84" s="46" t="e">
        <f t="shared" si="56"/>
        <v>#DIV/0!</v>
      </c>
      <c r="AT84" s="46" t="e">
        <f t="shared" si="57"/>
        <v>#DIV/0!</v>
      </c>
      <c r="AU84" s="46">
        <f t="shared" si="58"/>
        <v>3691.8414978983565</v>
      </c>
      <c r="AV84" s="46" t="e">
        <f t="shared" si="59"/>
        <v>#DIV/0!</v>
      </c>
      <c r="AW84" s="46" t="e">
        <f t="shared" si="60"/>
        <v>#DIV/0!</v>
      </c>
      <c r="AX84" s="46" t="e">
        <f t="shared" si="61"/>
        <v>#DIV/0!</v>
      </c>
      <c r="AY84" s="52">
        <f t="shared" si="62"/>
        <v>0</v>
      </c>
      <c r="AZ84" s="46">
        <v>823.21</v>
      </c>
      <c r="BA84" s="46">
        <v>2105.13</v>
      </c>
      <c r="BB84" s="46">
        <v>2608.0100000000002</v>
      </c>
      <c r="BC84" s="46">
        <v>902.03</v>
      </c>
      <c r="BD84" s="46">
        <v>1781.42</v>
      </c>
      <c r="BE84" s="46">
        <v>1188.47</v>
      </c>
      <c r="BF84" s="46">
        <v>2445034.0299999998</v>
      </c>
      <c r="BG84" s="46">
        <f t="shared" si="63"/>
        <v>5070.2</v>
      </c>
      <c r="BH84" s="46">
        <v>1206.3800000000001</v>
      </c>
      <c r="BI84" s="46">
        <v>3444.44</v>
      </c>
      <c r="BJ84" s="46">
        <v>7006.73</v>
      </c>
      <c r="BK84" s="46">
        <f t="shared" si="49"/>
        <v>1689105.94</v>
      </c>
      <c r="BL84" s="46" t="str">
        <f t="shared" si="64"/>
        <v xml:space="preserve"> </v>
      </c>
      <c r="BM84" s="46" t="e">
        <f t="shared" si="65"/>
        <v>#DIV/0!</v>
      </c>
      <c r="BN84" s="46" t="e">
        <f t="shared" si="66"/>
        <v>#DIV/0!</v>
      </c>
      <c r="BO84" s="46" t="e">
        <f t="shared" si="67"/>
        <v>#DIV/0!</v>
      </c>
      <c r="BP84" s="46" t="e">
        <f t="shared" si="68"/>
        <v>#DIV/0!</v>
      </c>
      <c r="BQ84" s="46" t="e">
        <f t="shared" si="69"/>
        <v>#DIV/0!</v>
      </c>
      <c r="BR84" s="46" t="e">
        <f t="shared" si="70"/>
        <v>#DIV/0!</v>
      </c>
      <c r="BS84" s="46" t="str">
        <f t="shared" si="71"/>
        <v xml:space="preserve"> </v>
      </c>
      <c r="BT84" s="46" t="e">
        <f t="shared" si="72"/>
        <v>#DIV/0!</v>
      </c>
      <c r="BU84" s="46" t="e">
        <f t="shared" si="73"/>
        <v>#DIV/0!</v>
      </c>
      <c r="BV84" s="46" t="e">
        <f t="shared" si="74"/>
        <v>#DIV/0!</v>
      </c>
      <c r="BW84" s="46" t="str">
        <f t="shared" si="75"/>
        <v xml:space="preserve"> </v>
      </c>
      <c r="BY84" s="52"/>
      <c r="BZ84" s="293"/>
      <c r="CA84" s="46">
        <f t="shared" si="76"/>
        <v>3866.8737218188762</v>
      </c>
      <c r="CB84" s="46">
        <f t="shared" si="77"/>
        <v>5298.36</v>
      </c>
      <c r="CC84" s="46">
        <f t="shared" si="78"/>
        <v>-1431.4862781811235</v>
      </c>
    </row>
    <row r="85" spans="1:81" s="45" customFormat="1" ht="12" customHeight="1">
      <c r="A85" s="284">
        <v>69</v>
      </c>
      <c r="B85" s="170" t="s">
        <v>389</v>
      </c>
      <c r="C85" s="286"/>
      <c r="D85" s="43"/>
      <c r="E85" s="288"/>
      <c r="F85" s="294"/>
      <c r="G85" s="286">
        <f>ROUND(H85+U85+X85+Z85+AB85+AD85+AF85+AH85+AI85+AJ85+AK85+AL85,2)</f>
        <v>1426194.54</v>
      </c>
      <c r="H85" s="280">
        <f>I85+K85+M85+O85+Q85+S85</f>
        <v>842863.23</v>
      </c>
      <c r="I85" s="286">
        <f>ROUND(242.99*'Приложение 1'!J83,2)</f>
        <v>437139.01</v>
      </c>
      <c r="J85" s="286">
        <f>166.1+25.5+16.5</f>
        <v>208.1</v>
      </c>
      <c r="K85" s="286">
        <f>ROUND(J85*1176.73,2)</f>
        <v>244877.51</v>
      </c>
      <c r="L85" s="286">
        <v>0</v>
      </c>
      <c r="M85" s="286">
        <v>0</v>
      </c>
      <c r="N85" s="280">
        <f>28.5+25+50</f>
        <v>103.5</v>
      </c>
      <c r="O85" s="280">
        <f>ROUND(N85*627.71,2)</f>
        <v>64967.99</v>
      </c>
      <c r="P85" s="280">
        <v>0</v>
      </c>
      <c r="Q85" s="280">
        <v>0</v>
      </c>
      <c r="R85" s="280">
        <f>14+78+20</f>
        <v>112</v>
      </c>
      <c r="S85" s="280">
        <f>ROUND(R85*856.06,2)</f>
        <v>95878.720000000001</v>
      </c>
      <c r="T85" s="290">
        <v>0</v>
      </c>
      <c r="U85" s="280">
        <v>0</v>
      </c>
      <c r="V85" s="291"/>
      <c r="W85" s="280">
        <v>0</v>
      </c>
      <c r="X85" s="280">
        <v>0</v>
      </c>
      <c r="Y85" s="280">
        <v>0</v>
      </c>
      <c r="Z85" s="280">
        <v>0</v>
      </c>
      <c r="AA85" s="280">
        <v>0</v>
      </c>
      <c r="AB85" s="280">
        <v>0</v>
      </c>
      <c r="AC85" s="280">
        <v>0</v>
      </c>
      <c r="AD85" s="280">
        <v>0</v>
      </c>
      <c r="AE85" s="280">
        <v>0</v>
      </c>
      <c r="AF85" s="280">
        <v>0</v>
      </c>
      <c r="AG85" s="280">
        <v>0</v>
      </c>
      <c r="AH85" s="280">
        <v>0</v>
      </c>
      <c r="AI85" s="280">
        <f>ROUND(89876.55+429276,2)</f>
        <v>519152.55</v>
      </c>
      <c r="AJ85" s="57">
        <f>ROUND((X85+H85+AI85)/95.5*3,2)</f>
        <v>42785.84</v>
      </c>
      <c r="AK85" s="57">
        <f>ROUND((X85+H85+AI85)/95.5*1.5,2)</f>
        <v>21392.92</v>
      </c>
      <c r="AL85" s="57">
        <v>0</v>
      </c>
      <c r="AN85" s="46">
        <f>I85/'Приложение 1'!I83</f>
        <v>224.2888712160082</v>
      </c>
      <c r="AO85" s="46">
        <f t="shared" si="52"/>
        <v>1176.7299855838539</v>
      </c>
      <c r="AP85" s="46" t="e">
        <f t="shared" si="53"/>
        <v>#DIV/0!</v>
      </c>
      <c r="AQ85" s="46">
        <f t="shared" si="54"/>
        <v>627.71004830917877</v>
      </c>
      <c r="AR85" s="46" t="e">
        <f t="shared" si="55"/>
        <v>#DIV/0!</v>
      </c>
      <c r="AS85" s="46">
        <f t="shared" si="56"/>
        <v>856.06000000000006</v>
      </c>
      <c r="AT85" s="46" t="e">
        <f t="shared" si="57"/>
        <v>#DIV/0!</v>
      </c>
      <c r="AU85" s="46" t="e">
        <f t="shared" si="58"/>
        <v>#DIV/0!</v>
      </c>
      <c r="AV85" s="46" t="e">
        <f t="shared" si="59"/>
        <v>#DIV/0!</v>
      </c>
      <c r="AW85" s="46" t="e">
        <f t="shared" si="60"/>
        <v>#DIV/0!</v>
      </c>
      <c r="AX85" s="46" t="e">
        <f t="shared" si="61"/>
        <v>#DIV/0!</v>
      </c>
      <c r="AY85" s="52">
        <f t="shared" si="62"/>
        <v>519152.55</v>
      </c>
      <c r="AZ85" s="46">
        <v>823.21</v>
      </c>
      <c r="BA85" s="46">
        <v>2105.13</v>
      </c>
      <c r="BB85" s="46">
        <v>2608.0100000000002</v>
      </c>
      <c r="BC85" s="46">
        <v>902.03</v>
      </c>
      <c r="BD85" s="46">
        <v>1781.42</v>
      </c>
      <c r="BE85" s="46">
        <v>1188.47</v>
      </c>
      <c r="BF85" s="46">
        <v>2445034.0299999998</v>
      </c>
      <c r="BG85" s="46">
        <f t="shared" si="63"/>
        <v>4866.91</v>
      </c>
      <c r="BH85" s="46">
        <v>1206.3800000000001</v>
      </c>
      <c r="BI85" s="46">
        <v>3444.44</v>
      </c>
      <c r="BJ85" s="46">
        <v>7006.73</v>
      </c>
      <c r="BK85" s="46">
        <f t="shared" si="49"/>
        <v>1689105.94</v>
      </c>
      <c r="BL85" s="46" t="str">
        <f t="shared" si="64"/>
        <v xml:space="preserve"> </v>
      </c>
      <c r="BM85" s="46" t="str">
        <f t="shared" si="65"/>
        <v xml:space="preserve"> </v>
      </c>
      <c r="BN85" s="46" t="e">
        <f t="shared" si="66"/>
        <v>#DIV/0!</v>
      </c>
      <c r="BO85" s="46" t="str">
        <f t="shared" si="67"/>
        <v xml:space="preserve"> </v>
      </c>
      <c r="BP85" s="46" t="e">
        <f t="shared" si="68"/>
        <v>#DIV/0!</v>
      </c>
      <c r="BQ85" s="46" t="str">
        <f t="shared" si="69"/>
        <v xml:space="preserve"> </v>
      </c>
      <c r="BR85" s="46" t="e">
        <f t="shared" si="70"/>
        <v>#DIV/0!</v>
      </c>
      <c r="BS85" s="46" t="e">
        <f t="shared" si="71"/>
        <v>#DIV/0!</v>
      </c>
      <c r="BT85" s="46" t="e">
        <f t="shared" si="72"/>
        <v>#DIV/0!</v>
      </c>
      <c r="BU85" s="46" t="e">
        <f t="shared" si="73"/>
        <v>#DIV/0!</v>
      </c>
      <c r="BV85" s="46" t="e">
        <f t="shared" si="74"/>
        <v>#DIV/0!</v>
      </c>
      <c r="BW85" s="46" t="str">
        <f t="shared" si="75"/>
        <v xml:space="preserve"> </v>
      </c>
      <c r="BY85" s="52"/>
      <c r="BZ85" s="293"/>
      <c r="CA85" s="46" t="e">
        <f t="shared" si="76"/>
        <v>#DIV/0!</v>
      </c>
      <c r="CB85" s="46">
        <f t="shared" si="77"/>
        <v>5085.92</v>
      </c>
      <c r="CC85" s="46" t="e">
        <f t="shared" si="78"/>
        <v>#DIV/0!</v>
      </c>
    </row>
    <row r="86" spans="1:81" s="45" customFormat="1" ht="12" customHeight="1">
      <c r="A86" s="284">
        <v>70</v>
      </c>
      <c r="B86" s="170" t="s">
        <v>392</v>
      </c>
      <c r="C86" s="286"/>
      <c r="D86" s="43"/>
      <c r="E86" s="288"/>
      <c r="F86" s="294"/>
      <c r="G86" s="286">
        <f t="shared" si="50"/>
        <v>4072165.6</v>
      </c>
      <c r="H86" s="280">
        <f t="shared" si="51"/>
        <v>3937473.6</v>
      </c>
      <c r="I86" s="286">
        <v>520815.6</v>
      </c>
      <c r="J86" s="286">
        <v>1341</v>
      </c>
      <c r="K86" s="286">
        <v>2796254.4</v>
      </c>
      <c r="L86" s="286">
        <v>0</v>
      </c>
      <c r="M86" s="286">
        <v>0</v>
      </c>
      <c r="N86" s="280">
        <v>324</v>
      </c>
      <c r="O86" s="280">
        <v>289801.2</v>
      </c>
      <c r="P86" s="280">
        <v>0</v>
      </c>
      <c r="Q86" s="280">
        <v>0</v>
      </c>
      <c r="R86" s="280">
        <v>372</v>
      </c>
      <c r="S86" s="280">
        <v>330602.40000000002</v>
      </c>
      <c r="T86" s="290">
        <v>0</v>
      </c>
      <c r="U86" s="280">
        <v>0</v>
      </c>
      <c r="V86" s="291"/>
      <c r="W86" s="280">
        <v>0</v>
      </c>
      <c r="X86" s="280">
        <v>0</v>
      </c>
      <c r="Y86" s="280">
        <v>0</v>
      </c>
      <c r="Z86" s="280">
        <v>0</v>
      </c>
      <c r="AA86" s="280">
        <v>0</v>
      </c>
      <c r="AB86" s="280">
        <v>0</v>
      </c>
      <c r="AC86" s="280">
        <v>0</v>
      </c>
      <c r="AD86" s="280">
        <v>0</v>
      </c>
      <c r="AE86" s="280">
        <v>0</v>
      </c>
      <c r="AF86" s="280">
        <v>0</v>
      </c>
      <c r="AG86" s="280">
        <v>0</v>
      </c>
      <c r="AH86" s="280">
        <v>0</v>
      </c>
      <c r="AI86" s="280">
        <v>0</v>
      </c>
      <c r="AJ86" s="57">
        <v>89794.67</v>
      </c>
      <c r="AK86" s="57">
        <v>44897.33</v>
      </c>
      <c r="AL86" s="57">
        <v>0</v>
      </c>
      <c r="AN86" s="46">
        <f>I86/'Приложение 1'!I84</f>
        <v>134.47690361228018</v>
      </c>
      <c r="AO86" s="46">
        <f t="shared" si="52"/>
        <v>2085.2008948545858</v>
      </c>
      <c r="AP86" s="46" t="e">
        <f t="shared" si="53"/>
        <v>#DIV/0!</v>
      </c>
      <c r="AQ86" s="46">
        <f t="shared" si="54"/>
        <v>894.44814814814822</v>
      </c>
      <c r="AR86" s="46" t="e">
        <f t="shared" si="55"/>
        <v>#DIV/0!</v>
      </c>
      <c r="AS86" s="46">
        <f t="shared" si="56"/>
        <v>888.7161290322581</v>
      </c>
      <c r="AT86" s="46" t="e">
        <f t="shared" si="57"/>
        <v>#DIV/0!</v>
      </c>
      <c r="AU86" s="46" t="e">
        <f t="shared" si="58"/>
        <v>#DIV/0!</v>
      </c>
      <c r="AV86" s="46" t="e">
        <f t="shared" si="59"/>
        <v>#DIV/0!</v>
      </c>
      <c r="AW86" s="46" t="e">
        <f t="shared" si="60"/>
        <v>#DIV/0!</v>
      </c>
      <c r="AX86" s="46" t="e">
        <f t="shared" si="61"/>
        <v>#DIV/0!</v>
      </c>
      <c r="AY86" s="52">
        <f t="shared" si="62"/>
        <v>0</v>
      </c>
      <c r="AZ86" s="46">
        <v>823.21</v>
      </c>
      <c r="BA86" s="46">
        <v>2105.13</v>
      </c>
      <c r="BB86" s="46">
        <v>2608.0100000000002</v>
      </c>
      <c r="BC86" s="46">
        <v>902.03</v>
      </c>
      <c r="BD86" s="46">
        <v>1781.42</v>
      </c>
      <c r="BE86" s="46">
        <v>1188.47</v>
      </c>
      <c r="BF86" s="46">
        <v>2445034.0299999998</v>
      </c>
      <c r="BG86" s="46">
        <f t="shared" si="63"/>
        <v>4866.91</v>
      </c>
      <c r="BH86" s="46">
        <v>1206.3800000000001</v>
      </c>
      <c r="BI86" s="46">
        <v>3444.44</v>
      </c>
      <c r="BJ86" s="46">
        <v>7006.73</v>
      </c>
      <c r="BK86" s="46">
        <f t="shared" si="49"/>
        <v>1689105.94</v>
      </c>
      <c r="BL86" s="46" t="str">
        <f t="shared" si="64"/>
        <v xml:space="preserve"> </v>
      </c>
      <c r="BM86" s="46" t="str">
        <f t="shared" si="65"/>
        <v xml:space="preserve"> </v>
      </c>
      <c r="BN86" s="46" t="e">
        <f t="shared" si="66"/>
        <v>#DIV/0!</v>
      </c>
      <c r="BO86" s="46" t="str">
        <f t="shared" si="67"/>
        <v xml:space="preserve"> </v>
      </c>
      <c r="BP86" s="46" t="e">
        <f t="shared" si="68"/>
        <v>#DIV/0!</v>
      </c>
      <c r="BQ86" s="46" t="str">
        <f t="shared" si="69"/>
        <v xml:space="preserve"> </v>
      </c>
      <c r="BR86" s="46" t="e">
        <f t="shared" si="70"/>
        <v>#DIV/0!</v>
      </c>
      <c r="BS86" s="46" t="e">
        <f t="shared" si="71"/>
        <v>#DIV/0!</v>
      </c>
      <c r="BT86" s="46" t="e">
        <f t="shared" si="72"/>
        <v>#DIV/0!</v>
      </c>
      <c r="BU86" s="46" t="e">
        <f t="shared" si="73"/>
        <v>#DIV/0!</v>
      </c>
      <c r="BV86" s="46" t="e">
        <f t="shared" si="74"/>
        <v>#DIV/0!</v>
      </c>
      <c r="BW86" s="46" t="str">
        <f t="shared" si="75"/>
        <v xml:space="preserve"> </v>
      </c>
      <c r="BY86" s="52"/>
      <c r="BZ86" s="293"/>
      <c r="CA86" s="46" t="e">
        <f t="shared" si="76"/>
        <v>#DIV/0!</v>
      </c>
      <c r="CB86" s="46">
        <f t="shared" si="77"/>
        <v>5085.92</v>
      </c>
      <c r="CC86" s="46" t="e">
        <f t="shared" si="78"/>
        <v>#DIV/0!</v>
      </c>
    </row>
    <row r="87" spans="1:81" s="45" customFormat="1" ht="12" customHeight="1">
      <c r="A87" s="284">
        <v>71</v>
      </c>
      <c r="B87" s="170" t="s">
        <v>393</v>
      </c>
      <c r="C87" s="286"/>
      <c r="D87" s="43"/>
      <c r="E87" s="288"/>
      <c r="F87" s="294"/>
      <c r="G87" s="286">
        <f t="shared" si="50"/>
        <v>3449534.96</v>
      </c>
      <c r="H87" s="280">
        <f t="shared" si="51"/>
        <v>3204429.3399999994</v>
      </c>
      <c r="I87" s="286">
        <f>ROUND(242.99*'Приложение 1'!J85,2)</f>
        <v>930117.12</v>
      </c>
      <c r="J87" s="286">
        <v>1240</v>
      </c>
      <c r="K87" s="286">
        <f>ROUND(J87*1176.73,2)</f>
        <v>1459145.2</v>
      </c>
      <c r="L87" s="286">
        <v>324</v>
      </c>
      <c r="M87" s="286">
        <f>ROUND(L87*891.36*0.96,2)</f>
        <v>277248.61</v>
      </c>
      <c r="N87" s="280">
        <v>441</v>
      </c>
      <c r="O87" s="280">
        <f>ROUND(N87*627.71,2)</f>
        <v>276820.11</v>
      </c>
      <c r="P87" s="280">
        <v>0</v>
      </c>
      <c r="Q87" s="280">
        <v>0</v>
      </c>
      <c r="R87" s="280">
        <v>305</v>
      </c>
      <c r="S87" s="280">
        <f>ROUND(R87*856.06,2)</f>
        <v>261098.3</v>
      </c>
      <c r="T87" s="290">
        <v>0</v>
      </c>
      <c r="U87" s="280">
        <v>0</v>
      </c>
      <c r="V87" s="291"/>
      <c r="W87" s="280">
        <v>0</v>
      </c>
      <c r="X87" s="280">
        <v>0</v>
      </c>
      <c r="Y87" s="280">
        <v>0</v>
      </c>
      <c r="Z87" s="280">
        <v>0</v>
      </c>
      <c r="AA87" s="280">
        <v>0</v>
      </c>
      <c r="AB87" s="280">
        <v>0</v>
      </c>
      <c r="AC87" s="280">
        <v>0</v>
      </c>
      <c r="AD87" s="280">
        <v>0</v>
      </c>
      <c r="AE87" s="280">
        <v>0</v>
      </c>
      <c r="AF87" s="280">
        <v>0</v>
      </c>
      <c r="AG87" s="280">
        <v>0</v>
      </c>
      <c r="AH87" s="280">
        <v>0</v>
      </c>
      <c r="AI87" s="280">
        <f>ROUND(89876.55,2)</f>
        <v>89876.55</v>
      </c>
      <c r="AJ87" s="57">
        <f>ROUND((X87+H87+AI87)/95.5*3,2)</f>
        <v>103486.05</v>
      </c>
      <c r="AK87" s="57">
        <f t="shared" ref="AK87" si="79">ROUND((X87+H87+AI87)/95.5*1.5,2)</f>
        <v>51743.02</v>
      </c>
      <c r="AL87" s="57">
        <v>0</v>
      </c>
      <c r="AN87" s="46">
        <f>I87/'Приложение 1'!I85</f>
        <v>225.32998691797081</v>
      </c>
      <c r="AO87" s="46">
        <f t="shared" si="52"/>
        <v>1176.73</v>
      </c>
      <c r="AP87" s="46">
        <f t="shared" si="53"/>
        <v>855.70558641975299</v>
      </c>
      <c r="AQ87" s="46">
        <f t="shared" si="54"/>
        <v>627.70999999999992</v>
      </c>
      <c r="AR87" s="46" t="e">
        <f t="shared" si="55"/>
        <v>#DIV/0!</v>
      </c>
      <c r="AS87" s="46">
        <f t="shared" si="56"/>
        <v>856.06</v>
      </c>
      <c r="AT87" s="46" t="e">
        <f t="shared" si="57"/>
        <v>#DIV/0!</v>
      </c>
      <c r="AU87" s="46" t="e">
        <f t="shared" si="58"/>
        <v>#DIV/0!</v>
      </c>
      <c r="AV87" s="46" t="e">
        <f t="shared" si="59"/>
        <v>#DIV/0!</v>
      </c>
      <c r="AW87" s="46" t="e">
        <f t="shared" si="60"/>
        <v>#DIV/0!</v>
      </c>
      <c r="AX87" s="46" t="e">
        <f t="shared" si="61"/>
        <v>#DIV/0!</v>
      </c>
      <c r="AY87" s="52">
        <f t="shared" si="62"/>
        <v>89876.55</v>
      </c>
      <c r="AZ87" s="46">
        <v>823.21</v>
      </c>
      <c r="BA87" s="46">
        <v>2105.13</v>
      </c>
      <c r="BB87" s="46">
        <v>2608.0100000000002</v>
      </c>
      <c r="BC87" s="46">
        <v>902.03</v>
      </c>
      <c r="BD87" s="46">
        <v>1781.42</v>
      </c>
      <c r="BE87" s="46">
        <v>1188.47</v>
      </c>
      <c r="BF87" s="46">
        <v>2445034.0299999998</v>
      </c>
      <c r="BG87" s="46">
        <f t="shared" si="63"/>
        <v>4866.91</v>
      </c>
      <c r="BH87" s="46">
        <v>1206.3800000000001</v>
      </c>
      <c r="BI87" s="46">
        <v>3444.44</v>
      </c>
      <c r="BJ87" s="46">
        <v>7006.73</v>
      </c>
      <c r="BK87" s="46">
        <f t="shared" si="49"/>
        <v>1689105.94</v>
      </c>
      <c r="BL87" s="46" t="str">
        <f t="shared" si="64"/>
        <v xml:space="preserve"> </v>
      </c>
      <c r="BM87" s="46" t="str">
        <f t="shared" si="65"/>
        <v xml:space="preserve"> </v>
      </c>
      <c r="BN87" s="46" t="str">
        <f t="shared" si="66"/>
        <v xml:space="preserve"> </v>
      </c>
      <c r="BO87" s="46" t="str">
        <f t="shared" si="67"/>
        <v xml:space="preserve"> </v>
      </c>
      <c r="BP87" s="46" t="e">
        <f t="shared" si="68"/>
        <v>#DIV/0!</v>
      </c>
      <c r="BQ87" s="46" t="str">
        <f t="shared" si="69"/>
        <v xml:space="preserve"> </v>
      </c>
      <c r="BR87" s="46" t="e">
        <f t="shared" si="70"/>
        <v>#DIV/0!</v>
      </c>
      <c r="BS87" s="46" t="e">
        <f t="shared" si="71"/>
        <v>#DIV/0!</v>
      </c>
      <c r="BT87" s="46" t="e">
        <f t="shared" si="72"/>
        <v>#DIV/0!</v>
      </c>
      <c r="BU87" s="46" t="e">
        <f t="shared" si="73"/>
        <v>#DIV/0!</v>
      </c>
      <c r="BV87" s="46" t="e">
        <f t="shared" si="74"/>
        <v>#DIV/0!</v>
      </c>
      <c r="BW87" s="46" t="str">
        <f t="shared" si="75"/>
        <v xml:space="preserve"> </v>
      </c>
      <c r="BY87" s="52"/>
      <c r="BZ87" s="293"/>
      <c r="CA87" s="46" t="e">
        <f t="shared" si="76"/>
        <v>#DIV/0!</v>
      </c>
      <c r="CB87" s="46">
        <f t="shared" si="77"/>
        <v>5085.92</v>
      </c>
      <c r="CC87" s="46" t="e">
        <f t="shared" si="78"/>
        <v>#DIV/0!</v>
      </c>
    </row>
    <row r="88" spans="1:81" s="45" customFormat="1" ht="12" customHeight="1">
      <c r="A88" s="284">
        <v>72</v>
      </c>
      <c r="B88" s="170" t="s">
        <v>394</v>
      </c>
      <c r="C88" s="286"/>
      <c r="D88" s="43"/>
      <c r="E88" s="288"/>
      <c r="F88" s="294"/>
      <c r="G88" s="286">
        <f t="shared" si="50"/>
        <v>3819281.56</v>
      </c>
      <c r="H88" s="280">
        <f t="shared" si="51"/>
        <v>0</v>
      </c>
      <c r="I88" s="286">
        <v>0</v>
      </c>
      <c r="J88" s="286">
        <v>0</v>
      </c>
      <c r="K88" s="286">
        <v>0</v>
      </c>
      <c r="L88" s="286">
        <v>0</v>
      </c>
      <c r="M88" s="286">
        <v>0</v>
      </c>
      <c r="N88" s="280">
        <v>0</v>
      </c>
      <c r="O88" s="280">
        <v>0</v>
      </c>
      <c r="P88" s="280">
        <v>0</v>
      </c>
      <c r="Q88" s="280">
        <v>0</v>
      </c>
      <c r="R88" s="280">
        <v>0</v>
      </c>
      <c r="S88" s="280">
        <v>0</v>
      </c>
      <c r="T88" s="290">
        <v>0</v>
      </c>
      <c r="U88" s="280">
        <v>0</v>
      </c>
      <c r="V88" s="291" t="s">
        <v>105</v>
      </c>
      <c r="W88" s="280">
        <v>985</v>
      </c>
      <c r="X88" s="280">
        <v>3640160.4</v>
      </c>
      <c r="Y88" s="280">
        <v>0</v>
      </c>
      <c r="Z88" s="280">
        <v>0</v>
      </c>
      <c r="AA88" s="280">
        <v>0</v>
      </c>
      <c r="AB88" s="280">
        <v>0</v>
      </c>
      <c r="AC88" s="280">
        <v>0</v>
      </c>
      <c r="AD88" s="280">
        <v>0</v>
      </c>
      <c r="AE88" s="280">
        <v>0</v>
      </c>
      <c r="AF88" s="280">
        <v>0</v>
      </c>
      <c r="AG88" s="280">
        <v>0</v>
      </c>
      <c r="AH88" s="280">
        <v>0</v>
      </c>
      <c r="AI88" s="280">
        <v>0</v>
      </c>
      <c r="AJ88" s="57">
        <v>119414.11</v>
      </c>
      <c r="AK88" s="57">
        <v>59707.05</v>
      </c>
      <c r="AL88" s="57">
        <v>0</v>
      </c>
      <c r="AN88" s="46">
        <f>I88/'Приложение 1'!I86</f>
        <v>0</v>
      </c>
      <c r="AO88" s="46" t="e">
        <f t="shared" si="52"/>
        <v>#DIV/0!</v>
      </c>
      <c r="AP88" s="46" t="e">
        <f t="shared" si="53"/>
        <v>#DIV/0!</v>
      </c>
      <c r="AQ88" s="46" t="e">
        <f t="shared" si="54"/>
        <v>#DIV/0!</v>
      </c>
      <c r="AR88" s="46" t="e">
        <f t="shared" si="55"/>
        <v>#DIV/0!</v>
      </c>
      <c r="AS88" s="46" t="e">
        <f t="shared" si="56"/>
        <v>#DIV/0!</v>
      </c>
      <c r="AT88" s="46" t="e">
        <f t="shared" si="57"/>
        <v>#DIV/0!</v>
      </c>
      <c r="AU88" s="46">
        <f t="shared" si="58"/>
        <v>3695.5943147208122</v>
      </c>
      <c r="AV88" s="46" t="e">
        <f t="shared" si="59"/>
        <v>#DIV/0!</v>
      </c>
      <c r="AW88" s="46" t="e">
        <f t="shared" si="60"/>
        <v>#DIV/0!</v>
      </c>
      <c r="AX88" s="46" t="e">
        <f t="shared" si="61"/>
        <v>#DIV/0!</v>
      </c>
      <c r="AY88" s="52">
        <f t="shared" si="62"/>
        <v>0</v>
      </c>
      <c r="AZ88" s="46">
        <v>823.21</v>
      </c>
      <c r="BA88" s="46">
        <v>2105.13</v>
      </c>
      <c r="BB88" s="46">
        <v>2608.0100000000002</v>
      </c>
      <c r="BC88" s="46">
        <v>902.03</v>
      </c>
      <c r="BD88" s="46">
        <v>1781.42</v>
      </c>
      <c r="BE88" s="46">
        <v>1188.47</v>
      </c>
      <c r="BF88" s="46">
        <v>2445034.0299999998</v>
      </c>
      <c r="BG88" s="46">
        <f t="shared" si="63"/>
        <v>5070.2</v>
      </c>
      <c r="BH88" s="46">
        <v>1206.3800000000001</v>
      </c>
      <c r="BI88" s="46">
        <v>3444.44</v>
      </c>
      <c r="BJ88" s="46">
        <v>7006.73</v>
      </c>
      <c r="BK88" s="46">
        <f t="shared" si="49"/>
        <v>1689105.94</v>
      </c>
      <c r="BL88" s="46" t="str">
        <f t="shared" si="64"/>
        <v xml:space="preserve"> </v>
      </c>
      <c r="BM88" s="46" t="e">
        <f t="shared" si="65"/>
        <v>#DIV/0!</v>
      </c>
      <c r="BN88" s="46" t="e">
        <f t="shared" si="66"/>
        <v>#DIV/0!</v>
      </c>
      <c r="BO88" s="46" t="e">
        <f t="shared" si="67"/>
        <v>#DIV/0!</v>
      </c>
      <c r="BP88" s="46" t="e">
        <f t="shared" si="68"/>
        <v>#DIV/0!</v>
      </c>
      <c r="BQ88" s="46" t="e">
        <f t="shared" si="69"/>
        <v>#DIV/0!</v>
      </c>
      <c r="BR88" s="46" t="e">
        <f t="shared" si="70"/>
        <v>#DIV/0!</v>
      </c>
      <c r="BS88" s="46" t="str">
        <f t="shared" si="71"/>
        <v xml:space="preserve"> </v>
      </c>
      <c r="BT88" s="46" t="e">
        <f t="shared" si="72"/>
        <v>#DIV/0!</v>
      </c>
      <c r="BU88" s="46" t="e">
        <f t="shared" si="73"/>
        <v>#DIV/0!</v>
      </c>
      <c r="BV88" s="46" t="e">
        <f t="shared" si="74"/>
        <v>#DIV/0!</v>
      </c>
      <c r="BW88" s="46" t="str">
        <f t="shared" si="75"/>
        <v xml:space="preserve"> </v>
      </c>
      <c r="BY88" s="52"/>
      <c r="BZ88" s="293"/>
      <c r="CA88" s="46">
        <f t="shared" si="76"/>
        <v>3877.4432081218274</v>
      </c>
      <c r="CB88" s="46">
        <f t="shared" si="77"/>
        <v>5298.36</v>
      </c>
      <c r="CC88" s="46">
        <f t="shared" si="78"/>
        <v>-1420.9167918781723</v>
      </c>
    </row>
    <row r="89" spans="1:81" s="45" customFormat="1" ht="12" customHeight="1">
      <c r="A89" s="284">
        <v>73</v>
      </c>
      <c r="B89" s="170" t="s">
        <v>396</v>
      </c>
      <c r="C89" s="286"/>
      <c r="D89" s="43"/>
      <c r="E89" s="288"/>
      <c r="F89" s="294"/>
      <c r="G89" s="286">
        <f t="shared" si="50"/>
        <v>4646643.96</v>
      </c>
      <c r="H89" s="280">
        <f t="shared" si="51"/>
        <v>0</v>
      </c>
      <c r="I89" s="286">
        <v>0</v>
      </c>
      <c r="J89" s="286">
        <v>0</v>
      </c>
      <c r="K89" s="286">
        <v>0</v>
      </c>
      <c r="L89" s="286">
        <v>0</v>
      </c>
      <c r="M89" s="286">
        <v>0</v>
      </c>
      <c r="N89" s="280">
        <v>0</v>
      </c>
      <c r="O89" s="280">
        <v>0</v>
      </c>
      <c r="P89" s="280">
        <v>0</v>
      </c>
      <c r="Q89" s="280">
        <v>0</v>
      </c>
      <c r="R89" s="280">
        <v>0</v>
      </c>
      <c r="S89" s="280">
        <v>0</v>
      </c>
      <c r="T89" s="290">
        <v>0</v>
      </c>
      <c r="U89" s="280">
        <v>0</v>
      </c>
      <c r="V89" s="291" t="s">
        <v>105</v>
      </c>
      <c r="W89" s="280">
        <v>1073</v>
      </c>
      <c r="X89" s="280">
        <v>4451222.4000000004</v>
      </c>
      <c r="Y89" s="280">
        <v>0</v>
      </c>
      <c r="Z89" s="280">
        <v>0</v>
      </c>
      <c r="AA89" s="280">
        <v>0</v>
      </c>
      <c r="AB89" s="280">
        <v>0</v>
      </c>
      <c r="AC89" s="280">
        <v>0</v>
      </c>
      <c r="AD89" s="280">
        <v>0</v>
      </c>
      <c r="AE89" s="280">
        <v>0</v>
      </c>
      <c r="AF89" s="280">
        <v>0</v>
      </c>
      <c r="AG89" s="280">
        <v>0</v>
      </c>
      <c r="AH89" s="280">
        <v>0</v>
      </c>
      <c r="AI89" s="280">
        <v>0</v>
      </c>
      <c r="AJ89" s="57">
        <v>130281.04</v>
      </c>
      <c r="AK89" s="57">
        <v>65140.52</v>
      </c>
      <c r="AL89" s="57">
        <v>0</v>
      </c>
      <c r="AN89" s="46">
        <f>I89/'Приложение 1'!I87</f>
        <v>0</v>
      </c>
      <c r="AO89" s="46" t="e">
        <f t="shared" si="52"/>
        <v>#DIV/0!</v>
      </c>
      <c r="AP89" s="46" t="e">
        <f t="shared" si="53"/>
        <v>#DIV/0!</v>
      </c>
      <c r="AQ89" s="46" t="e">
        <f t="shared" si="54"/>
        <v>#DIV/0!</v>
      </c>
      <c r="AR89" s="46" t="e">
        <f t="shared" si="55"/>
        <v>#DIV/0!</v>
      </c>
      <c r="AS89" s="46" t="e">
        <f t="shared" si="56"/>
        <v>#DIV/0!</v>
      </c>
      <c r="AT89" s="46" t="e">
        <f t="shared" si="57"/>
        <v>#DIV/0!</v>
      </c>
      <c r="AU89" s="46">
        <f t="shared" si="58"/>
        <v>4148.3899347623492</v>
      </c>
      <c r="AV89" s="46" t="e">
        <f t="shared" si="59"/>
        <v>#DIV/0!</v>
      </c>
      <c r="AW89" s="46" t="e">
        <f t="shared" si="60"/>
        <v>#DIV/0!</v>
      </c>
      <c r="AX89" s="46" t="e">
        <f t="shared" si="61"/>
        <v>#DIV/0!</v>
      </c>
      <c r="AY89" s="52">
        <f t="shared" si="62"/>
        <v>0</v>
      </c>
      <c r="AZ89" s="46">
        <v>823.21</v>
      </c>
      <c r="BA89" s="46">
        <v>2105.13</v>
      </c>
      <c r="BB89" s="46">
        <v>2608.0100000000002</v>
      </c>
      <c r="BC89" s="46">
        <v>902.03</v>
      </c>
      <c r="BD89" s="46">
        <v>1781.42</v>
      </c>
      <c r="BE89" s="46">
        <v>1188.47</v>
      </c>
      <c r="BF89" s="46">
        <v>2445034.0299999998</v>
      </c>
      <c r="BG89" s="46">
        <f t="shared" si="63"/>
        <v>5070.2</v>
      </c>
      <c r="BH89" s="46">
        <v>1206.3800000000001</v>
      </c>
      <c r="BI89" s="46">
        <v>3444.44</v>
      </c>
      <c r="BJ89" s="46">
        <v>7006.73</v>
      </c>
      <c r="BK89" s="46">
        <f t="shared" si="49"/>
        <v>1689105.94</v>
      </c>
      <c r="BL89" s="46" t="str">
        <f t="shared" si="64"/>
        <v xml:space="preserve"> </v>
      </c>
      <c r="BM89" s="46" t="e">
        <f t="shared" si="65"/>
        <v>#DIV/0!</v>
      </c>
      <c r="BN89" s="46" t="e">
        <f t="shared" si="66"/>
        <v>#DIV/0!</v>
      </c>
      <c r="BO89" s="46" t="e">
        <f t="shared" si="67"/>
        <v>#DIV/0!</v>
      </c>
      <c r="BP89" s="46" t="e">
        <f t="shared" si="68"/>
        <v>#DIV/0!</v>
      </c>
      <c r="BQ89" s="46" t="e">
        <f t="shared" si="69"/>
        <v>#DIV/0!</v>
      </c>
      <c r="BR89" s="46" t="e">
        <f t="shared" si="70"/>
        <v>#DIV/0!</v>
      </c>
      <c r="BS89" s="46" t="str">
        <f t="shared" si="71"/>
        <v xml:space="preserve"> </v>
      </c>
      <c r="BT89" s="46" t="e">
        <f t="shared" si="72"/>
        <v>#DIV/0!</v>
      </c>
      <c r="BU89" s="46" t="e">
        <f t="shared" si="73"/>
        <v>#DIV/0!</v>
      </c>
      <c r="BV89" s="46" t="e">
        <f t="shared" si="74"/>
        <v>#DIV/0!</v>
      </c>
      <c r="BW89" s="46" t="str">
        <f t="shared" si="75"/>
        <v xml:space="preserve"> </v>
      </c>
      <c r="BY89" s="52"/>
      <c r="BZ89" s="293"/>
      <c r="CA89" s="46">
        <f t="shared" si="76"/>
        <v>4330.5162721342031</v>
      </c>
      <c r="CB89" s="46">
        <f t="shared" si="77"/>
        <v>5298.36</v>
      </c>
      <c r="CC89" s="46">
        <f t="shared" si="78"/>
        <v>-967.84372786579661</v>
      </c>
    </row>
    <row r="90" spans="1:81" s="45" customFormat="1" ht="12" customHeight="1">
      <c r="A90" s="284">
        <v>74</v>
      </c>
      <c r="B90" s="170" t="s">
        <v>391</v>
      </c>
      <c r="C90" s="286"/>
      <c r="D90" s="43"/>
      <c r="E90" s="288"/>
      <c r="F90" s="294"/>
      <c r="G90" s="286">
        <f t="shared" si="50"/>
        <v>4132390.79</v>
      </c>
      <c r="H90" s="280">
        <f t="shared" si="51"/>
        <v>0</v>
      </c>
      <c r="I90" s="286">
        <v>0</v>
      </c>
      <c r="J90" s="286">
        <v>0</v>
      </c>
      <c r="K90" s="286">
        <v>0</v>
      </c>
      <c r="L90" s="286">
        <v>0</v>
      </c>
      <c r="M90" s="286">
        <v>0</v>
      </c>
      <c r="N90" s="280">
        <v>0</v>
      </c>
      <c r="O90" s="280">
        <v>0</v>
      </c>
      <c r="P90" s="280">
        <v>0</v>
      </c>
      <c r="Q90" s="280">
        <v>0</v>
      </c>
      <c r="R90" s="280">
        <v>0</v>
      </c>
      <c r="S90" s="280">
        <v>0</v>
      </c>
      <c r="T90" s="290">
        <v>0</v>
      </c>
      <c r="U90" s="280">
        <v>0</v>
      </c>
      <c r="V90" s="291" t="s">
        <v>105</v>
      </c>
      <c r="W90" s="280">
        <v>933</v>
      </c>
      <c r="X90" s="280">
        <v>3962244</v>
      </c>
      <c r="Y90" s="280">
        <v>0</v>
      </c>
      <c r="Z90" s="280">
        <v>0</v>
      </c>
      <c r="AA90" s="280">
        <v>0</v>
      </c>
      <c r="AB90" s="280">
        <v>0</v>
      </c>
      <c r="AC90" s="280">
        <v>0</v>
      </c>
      <c r="AD90" s="280">
        <v>0</v>
      </c>
      <c r="AE90" s="280">
        <v>0</v>
      </c>
      <c r="AF90" s="280">
        <v>0</v>
      </c>
      <c r="AG90" s="280">
        <v>0</v>
      </c>
      <c r="AH90" s="280">
        <v>0</v>
      </c>
      <c r="AI90" s="280">
        <v>0</v>
      </c>
      <c r="AJ90" s="57">
        <v>113431.19</v>
      </c>
      <c r="AK90" s="57">
        <v>56715.6</v>
      </c>
      <c r="AL90" s="57">
        <v>0</v>
      </c>
      <c r="AN90" s="46">
        <f>I90/'Приложение 1'!I88</f>
        <v>0</v>
      </c>
      <c r="AO90" s="46" t="e">
        <f t="shared" si="52"/>
        <v>#DIV/0!</v>
      </c>
      <c r="AP90" s="46" t="e">
        <f t="shared" si="53"/>
        <v>#DIV/0!</v>
      </c>
      <c r="AQ90" s="46" t="e">
        <f t="shared" si="54"/>
        <v>#DIV/0!</v>
      </c>
      <c r="AR90" s="46" t="e">
        <f t="shared" si="55"/>
        <v>#DIV/0!</v>
      </c>
      <c r="AS90" s="46" t="e">
        <f t="shared" si="56"/>
        <v>#DIV/0!</v>
      </c>
      <c r="AT90" s="46" t="e">
        <f t="shared" si="57"/>
        <v>#DIV/0!</v>
      </c>
      <c r="AU90" s="46">
        <f t="shared" si="58"/>
        <v>4246.7781350482319</v>
      </c>
      <c r="AV90" s="46" t="e">
        <f t="shared" si="59"/>
        <v>#DIV/0!</v>
      </c>
      <c r="AW90" s="46" t="e">
        <f t="shared" si="60"/>
        <v>#DIV/0!</v>
      </c>
      <c r="AX90" s="46" t="e">
        <f t="shared" si="61"/>
        <v>#DIV/0!</v>
      </c>
      <c r="AY90" s="52">
        <f t="shared" si="62"/>
        <v>0</v>
      </c>
      <c r="AZ90" s="46">
        <v>823.21</v>
      </c>
      <c r="BA90" s="46">
        <v>2105.13</v>
      </c>
      <c r="BB90" s="46">
        <v>2608.0100000000002</v>
      </c>
      <c r="BC90" s="46">
        <v>902.03</v>
      </c>
      <c r="BD90" s="46">
        <v>1781.42</v>
      </c>
      <c r="BE90" s="46">
        <v>1188.47</v>
      </c>
      <c r="BF90" s="46">
        <v>2445034.0299999998</v>
      </c>
      <c r="BG90" s="46">
        <f t="shared" si="63"/>
        <v>5070.2</v>
      </c>
      <c r="BH90" s="46">
        <v>1206.3800000000001</v>
      </c>
      <c r="BI90" s="46">
        <v>3444.44</v>
      </c>
      <c r="BJ90" s="46">
        <v>7006.73</v>
      </c>
      <c r="BK90" s="46">
        <f t="shared" si="49"/>
        <v>1689105.94</v>
      </c>
      <c r="BL90" s="46" t="str">
        <f t="shared" si="64"/>
        <v xml:space="preserve"> </v>
      </c>
      <c r="BM90" s="46" t="e">
        <f t="shared" si="65"/>
        <v>#DIV/0!</v>
      </c>
      <c r="BN90" s="46" t="e">
        <f t="shared" si="66"/>
        <v>#DIV/0!</v>
      </c>
      <c r="BO90" s="46" t="e">
        <f t="shared" si="67"/>
        <v>#DIV/0!</v>
      </c>
      <c r="BP90" s="46" t="e">
        <f t="shared" si="68"/>
        <v>#DIV/0!</v>
      </c>
      <c r="BQ90" s="46" t="e">
        <f t="shared" si="69"/>
        <v>#DIV/0!</v>
      </c>
      <c r="BR90" s="46" t="e">
        <f t="shared" si="70"/>
        <v>#DIV/0!</v>
      </c>
      <c r="BS90" s="46" t="str">
        <f t="shared" si="71"/>
        <v xml:space="preserve"> </v>
      </c>
      <c r="BT90" s="46" t="e">
        <f t="shared" si="72"/>
        <v>#DIV/0!</v>
      </c>
      <c r="BU90" s="46" t="e">
        <f t="shared" si="73"/>
        <v>#DIV/0!</v>
      </c>
      <c r="BV90" s="46" t="e">
        <f t="shared" si="74"/>
        <v>#DIV/0!</v>
      </c>
      <c r="BW90" s="46" t="str">
        <f t="shared" si="75"/>
        <v xml:space="preserve"> </v>
      </c>
      <c r="BY90" s="52"/>
      <c r="BZ90" s="293"/>
      <c r="CA90" s="46">
        <f t="shared" si="76"/>
        <v>4429.1433976420149</v>
      </c>
      <c r="CB90" s="46">
        <f t="shared" si="77"/>
        <v>5298.36</v>
      </c>
      <c r="CC90" s="46">
        <f t="shared" si="78"/>
        <v>-869.21660235798481</v>
      </c>
    </row>
    <row r="91" spans="1:81" s="45" customFormat="1" ht="12" customHeight="1">
      <c r="A91" s="284">
        <v>75</v>
      </c>
      <c r="B91" s="170" t="s">
        <v>401</v>
      </c>
      <c r="C91" s="286"/>
      <c r="D91" s="43"/>
      <c r="E91" s="288"/>
      <c r="F91" s="294"/>
      <c r="G91" s="286">
        <f t="shared" si="50"/>
        <v>5435674.4699999997</v>
      </c>
      <c r="H91" s="280">
        <f t="shared" si="51"/>
        <v>0</v>
      </c>
      <c r="I91" s="286">
        <v>0</v>
      </c>
      <c r="J91" s="286">
        <v>0</v>
      </c>
      <c r="K91" s="286">
        <v>0</v>
      </c>
      <c r="L91" s="286">
        <v>0</v>
      </c>
      <c r="M91" s="286">
        <v>0</v>
      </c>
      <c r="N91" s="280">
        <v>0</v>
      </c>
      <c r="O91" s="280">
        <v>0</v>
      </c>
      <c r="P91" s="280">
        <v>0</v>
      </c>
      <c r="Q91" s="280">
        <v>0</v>
      </c>
      <c r="R91" s="280">
        <v>0</v>
      </c>
      <c r="S91" s="280">
        <v>0</v>
      </c>
      <c r="T91" s="290">
        <v>0</v>
      </c>
      <c r="U91" s="280">
        <v>0</v>
      </c>
      <c r="V91" s="291" t="s">
        <v>106</v>
      </c>
      <c r="W91" s="280">
        <v>1090</v>
      </c>
      <c r="X91" s="280">
        <v>5304828</v>
      </c>
      <c r="Y91" s="280">
        <v>0</v>
      </c>
      <c r="Z91" s="280">
        <v>0</v>
      </c>
      <c r="AA91" s="280">
        <v>0</v>
      </c>
      <c r="AB91" s="280">
        <v>0</v>
      </c>
      <c r="AC91" s="280">
        <v>0</v>
      </c>
      <c r="AD91" s="280">
        <v>0</v>
      </c>
      <c r="AE91" s="280">
        <v>0</v>
      </c>
      <c r="AF91" s="280">
        <v>0</v>
      </c>
      <c r="AG91" s="280">
        <v>0</v>
      </c>
      <c r="AH91" s="280">
        <v>0</v>
      </c>
      <c r="AI91" s="280">
        <v>0</v>
      </c>
      <c r="AJ91" s="57">
        <v>87230.98</v>
      </c>
      <c r="AK91" s="57">
        <v>43615.49</v>
      </c>
      <c r="AL91" s="57">
        <v>0</v>
      </c>
      <c r="AN91" s="46">
        <f>I91/'Приложение 1'!I89</f>
        <v>0</v>
      </c>
      <c r="AO91" s="46" t="e">
        <f t="shared" si="52"/>
        <v>#DIV/0!</v>
      </c>
      <c r="AP91" s="46" t="e">
        <f t="shared" si="53"/>
        <v>#DIV/0!</v>
      </c>
      <c r="AQ91" s="46" t="e">
        <f t="shared" si="54"/>
        <v>#DIV/0!</v>
      </c>
      <c r="AR91" s="46" t="e">
        <f t="shared" si="55"/>
        <v>#DIV/0!</v>
      </c>
      <c r="AS91" s="46" t="e">
        <f t="shared" si="56"/>
        <v>#DIV/0!</v>
      </c>
      <c r="AT91" s="46" t="e">
        <f t="shared" si="57"/>
        <v>#DIV/0!</v>
      </c>
      <c r="AU91" s="46">
        <f t="shared" si="58"/>
        <v>4866.8146788990825</v>
      </c>
      <c r="AV91" s="46" t="e">
        <f t="shared" si="59"/>
        <v>#DIV/0!</v>
      </c>
      <c r="AW91" s="46" t="e">
        <f t="shared" si="60"/>
        <v>#DIV/0!</v>
      </c>
      <c r="AX91" s="46" t="e">
        <f t="shared" si="61"/>
        <v>#DIV/0!</v>
      </c>
      <c r="AY91" s="52">
        <f t="shared" si="62"/>
        <v>0</v>
      </c>
      <c r="AZ91" s="46">
        <v>823.21</v>
      </c>
      <c r="BA91" s="46">
        <v>2105.13</v>
      </c>
      <c r="BB91" s="46">
        <v>2608.0100000000002</v>
      </c>
      <c r="BC91" s="46">
        <v>902.03</v>
      </c>
      <c r="BD91" s="46">
        <v>1781.42</v>
      </c>
      <c r="BE91" s="46">
        <v>1188.47</v>
      </c>
      <c r="BF91" s="46">
        <v>2445034.0299999998</v>
      </c>
      <c r="BG91" s="46">
        <f t="shared" si="63"/>
        <v>4866.91</v>
      </c>
      <c r="BH91" s="46">
        <v>1206.3800000000001</v>
      </c>
      <c r="BI91" s="46">
        <v>3444.44</v>
      </c>
      <c r="BJ91" s="46">
        <v>7006.73</v>
      </c>
      <c r="BK91" s="46">
        <f t="shared" si="49"/>
        <v>1689105.94</v>
      </c>
      <c r="BL91" s="46" t="str">
        <f t="shared" si="64"/>
        <v xml:space="preserve"> </v>
      </c>
      <c r="BM91" s="46" t="e">
        <f t="shared" si="65"/>
        <v>#DIV/0!</v>
      </c>
      <c r="BN91" s="46" t="e">
        <f t="shared" si="66"/>
        <v>#DIV/0!</v>
      </c>
      <c r="BO91" s="46" t="e">
        <f t="shared" si="67"/>
        <v>#DIV/0!</v>
      </c>
      <c r="BP91" s="46" t="e">
        <f t="shared" si="68"/>
        <v>#DIV/0!</v>
      </c>
      <c r="BQ91" s="46" t="e">
        <f t="shared" si="69"/>
        <v>#DIV/0!</v>
      </c>
      <c r="BR91" s="46" t="e">
        <f t="shared" si="70"/>
        <v>#DIV/0!</v>
      </c>
      <c r="BS91" s="46" t="str">
        <f t="shared" si="71"/>
        <v xml:space="preserve"> </v>
      </c>
      <c r="BT91" s="46" t="e">
        <f t="shared" si="72"/>
        <v>#DIV/0!</v>
      </c>
      <c r="BU91" s="46" t="e">
        <f t="shared" si="73"/>
        <v>#DIV/0!</v>
      </c>
      <c r="BV91" s="46" t="e">
        <f t="shared" si="74"/>
        <v>#DIV/0!</v>
      </c>
      <c r="BW91" s="46" t="str">
        <f t="shared" si="75"/>
        <v xml:space="preserve"> </v>
      </c>
      <c r="BY91" s="52"/>
      <c r="BZ91" s="293"/>
      <c r="CA91" s="46">
        <f t="shared" si="76"/>
        <v>4986.8573119266057</v>
      </c>
      <c r="CB91" s="46">
        <f t="shared" si="77"/>
        <v>5085.92</v>
      </c>
      <c r="CC91" s="46">
        <f t="shared" si="78"/>
        <v>-99.062688073394384</v>
      </c>
    </row>
    <row r="92" spans="1:81" s="45" customFormat="1" ht="12" customHeight="1">
      <c r="A92" s="284">
        <v>76</v>
      </c>
      <c r="B92" s="170" t="s">
        <v>397</v>
      </c>
      <c r="C92" s="286"/>
      <c r="D92" s="43"/>
      <c r="E92" s="288"/>
      <c r="F92" s="294"/>
      <c r="G92" s="286">
        <f t="shared" si="50"/>
        <v>4401166.6100000003</v>
      </c>
      <c r="H92" s="280">
        <f t="shared" si="51"/>
        <v>0</v>
      </c>
      <c r="I92" s="286">
        <v>0</v>
      </c>
      <c r="J92" s="286">
        <v>0</v>
      </c>
      <c r="K92" s="286">
        <v>0</v>
      </c>
      <c r="L92" s="286">
        <v>0</v>
      </c>
      <c r="M92" s="286">
        <v>0</v>
      </c>
      <c r="N92" s="280">
        <v>0</v>
      </c>
      <c r="O92" s="280">
        <v>0</v>
      </c>
      <c r="P92" s="280">
        <v>0</v>
      </c>
      <c r="Q92" s="280">
        <v>0</v>
      </c>
      <c r="R92" s="280">
        <v>0</v>
      </c>
      <c r="S92" s="280">
        <v>0</v>
      </c>
      <c r="T92" s="290">
        <v>0</v>
      </c>
      <c r="U92" s="280">
        <v>0</v>
      </c>
      <c r="V92" s="291" t="s">
        <v>106</v>
      </c>
      <c r="W92" s="280">
        <v>927</v>
      </c>
      <c r="X92" s="280">
        <v>4248512.4000000004</v>
      </c>
      <c r="Y92" s="280">
        <v>0</v>
      </c>
      <c r="Z92" s="280">
        <v>0</v>
      </c>
      <c r="AA92" s="280">
        <v>0</v>
      </c>
      <c r="AB92" s="280">
        <v>0</v>
      </c>
      <c r="AC92" s="280">
        <v>0</v>
      </c>
      <c r="AD92" s="280">
        <v>0</v>
      </c>
      <c r="AE92" s="280">
        <v>0</v>
      </c>
      <c r="AF92" s="280">
        <v>0</v>
      </c>
      <c r="AG92" s="280">
        <v>0</v>
      </c>
      <c r="AH92" s="280">
        <v>0</v>
      </c>
      <c r="AI92" s="280">
        <v>0</v>
      </c>
      <c r="AJ92" s="57">
        <v>101769.47</v>
      </c>
      <c r="AK92" s="57">
        <v>50884.74</v>
      </c>
      <c r="AL92" s="57">
        <v>0</v>
      </c>
      <c r="AN92" s="46">
        <f>I92/'Приложение 1'!I90</f>
        <v>0</v>
      </c>
      <c r="AO92" s="46" t="e">
        <f t="shared" si="52"/>
        <v>#DIV/0!</v>
      </c>
      <c r="AP92" s="46" t="e">
        <f t="shared" si="53"/>
        <v>#DIV/0!</v>
      </c>
      <c r="AQ92" s="46" t="e">
        <f t="shared" si="54"/>
        <v>#DIV/0!</v>
      </c>
      <c r="AR92" s="46" t="e">
        <f t="shared" si="55"/>
        <v>#DIV/0!</v>
      </c>
      <c r="AS92" s="46" t="e">
        <f t="shared" si="56"/>
        <v>#DIV/0!</v>
      </c>
      <c r="AT92" s="46" t="e">
        <f t="shared" si="57"/>
        <v>#DIV/0!</v>
      </c>
      <c r="AU92" s="46">
        <f t="shared" si="58"/>
        <v>4583.0770226537225</v>
      </c>
      <c r="AV92" s="46" t="e">
        <f t="shared" si="59"/>
        <v>#DIV/0!</v>
      </c>
      <c r="AW92" s="46" t="e">
        <f t="shared" si="60"/>
        <v>#DIV/0!</v>
      </c>
      <c r="AX92" s="46" t="e">
        <f t="shared" si="61"/>
        <v>#DIV/0!</v>
      </c>
      <c r="AY92" s="52">
        <f t="shared" si="62"/>
        <v>0</v>
      </c>
      <c r="AZ92" s="46">
        <v>823.21</v>
      </c>
      <c r="BA92" s="46">
        <v>2105.13</v>
      </c>
      <c r="BB92" s="46">
        <v>2608.0100000000002</v>
      </c>
      <c r="BC92" s="46">
        <v>902.03</v>
      </c>
      <c r="BD92" s="46">
        <v>1781.42</v>
      </c>
      <c r="BE92" s="46">
        <v>1188.47</v>
      </c>
      <c r="BF92" s="46">
        <v>2445034.0299999998</v>
      </c>
      <c r="BG92" s="46">
        <f t="shared" si="63"/>
        <v>4866.91</v>
      </c>
      <c r="BH92" s="46">
        <v>1206.3800000000001</v>
      </c>
      <c r="BI92" s="46">
        <v>3444.44</v>
      </c>
      <c r="BJ92" s="46">
        <v>7006.73</v>
      </c>
      <c r="BK92" s="46">
        <f t="shared" si="49"/>
        <v>1689105.94</v>
      </c>
      <c r="BL92" s="46" t="str">
        <f t="shared" si="64"/>
        <v xml:space="preserve"> </v>
      </c>
      <c r="BM92" s="46" t="e">
        <f t="shared" si="65"/>
        <v>#DIV/0!</v>
      </c>
      <c r="BN92" s="46" t="e">
        <f t="shared" si="66"/>
        <v>#DIV/0!</v>
      </c>
      <c r="BO92" s="46" t="e">
        <f t="shared" si="67"/>
        <v>#DIV/0!</v>
      </c>
      <c r="BP92" s="46" t="e">
        <f t="shared" si="68"/>
        <v>#DIV/0!</v>
      </c>
      <c r="BQ92" s="46" t="e">
        <f t="shared" si="69"/>
        <v>#DIV/0!</v>
      </c>
      <c r="BR92" s="46" t="e">
        <f t="shared" si="70"/>
        <v>#DIV/0!</v>
      </c>
      <c r="BS92" s="46" t="str">
        <f t="shared" si="71"/>
        <v xml:space="preserve"> </v>
      </c>
      <c r="BT92" s="46" t="e">
        <f t="shared" si="72"/>
        <v>#DIV/0!</v>
      </c>
      <c r="BU92" s="46" t="e">
        <f t="shared" si="73"/>
        <v>#DIV/0!</v>
      </c>
      <c r="BV92" s="46" t="e">
        <f t="shared" si="74"/>
        <v>#DIV/0!</v>
      </c>
      <c r="BW92" s="46" t="str">
        <f t="shared" si="75"/>
        <v xml:space="preserve"> </v>
      </c>
      <c r="BY92" s="52"/>
      <c r="BZ92" s="293"/>
      <c r="CA92" s="46">
        <f t="shared" si="76"/>
        <v>4747.7525458468181</v>
      </c>
      <c r="CB92" s="46">
        <f t="shared" si="77"/>
        <v>5085.92</v>
      </c>
      <c r="CC92" s="46">
        <f t="shared" si="78"/>
        <v>-338.16745415318201</v>
      </c>
    </row>
    <row r="93" spans="1:81" s="45" customFormat="1" ht="12" customHeight="1">
      <c r="A93" s="284">
        <v>77</v>
      </c>
      <c r="B93" s="170" t="s">
        <v>398</v>
      </c>
      <c r="C93" s="286"/>
      <c r="D93" s="43"/>
      <c r="E93" s="288"/>
      <c r="F93" s="294"/>
      <c r="G93" s="286">
        <f t="shared" si="50"/>
        <v>7559226.6500000004</v>
      </c>
      <c r="H93" s="280">
        <f t="shared" si="51"/>
        <v>0</v>
      </c>
      <c r="I93" s="286">
        <v>0</v>
      </c>
      <c r="J93" s="286">
        <v>0</v>
      </c>
      <c r="K93" s="286">
        <v>0</v>
      </c>
      <c r="L93" s="286">
        <v>0</v>
      </c>
      <c r="M93" s="286">
        <v>0</v>
      </c>
      <c r="N93" s="280">
        <v>0</v>
      </c>
      <c r="O93" s="280">
        <v>0</v>
      </c>
      <c r="P93" s="280">
        <v>0</v>
      </c>
      <c r="Q93" s="280">
        <v>0</v>
      </c>
      <c r="R93" s="280">
        <v>0</v>
      </c>
      <c r="S93" s="280">
        <v>0</v>
      </c>
      <c r="T93" s="290">
        <v>0</v>
      </c>
      <c r="U93" s="280">
        <v>0</v>
      </c>
      <c r="V93" s="291" t="s">
        <v>106</v>
      </c>
      <c r="W93" s="280">
        <v>1650</v>
      </c>
      <c r="X93" s="280">
        <v>7250283.5999999996</v>
      </c>
      <c r="Y93" s="280">
        <v>0</v>
      </c>
      <c r="Z93" s="280">
        <v>0</v>
      </c>
      <c r="AA93" s="280">
        <v>0</v>
      </c>
      <c r="AB93" s="280">
        <v>0</v>
      </c>
      <c r="AC93" s="280">
        <v>0</v>
      </c>
      <c r="AD93" s="280">
        <v>0</v>
      </c>
      <c r="AE93" s="280">
        <v>0</v>
      </c>
      <c r="AF93" s="280">
        <v>0</v>
      </c>
      <c r="AG93" s="280">
        <v>0</v>
      </c>
      <c r="AH93" s="280">
        <v>0</v>
      </c>
      <c r="AI93" s="280">
        <v>0</v>
      </c>
      <c r="AJ93" s="57">
        <v>205962.03</v>
      </c>
      <c r="AK93" s="57">
        <v>102981.02</v>
      </c>
      <c r="AL93" s="57">
        <v>0</v>
      </c>
      <c r="AN93" s="46">
        <f>I93/'Приложение 1'!I91</f>
        <v>0</v>
      </c>
      <c r="AO93" s="46" t="e">
        <f t="shared" si="52"/>
        <v>#DIV/0!</v>
      </c>
      <c r="AP93" s="46" t="e">
        <f t="shared" si="53"/>
        <v>#DIV/0!</v>
      </c>
      <c r="AQ93" s="46" t="e">
        <f t="shared" si="54"/>
        <v>#DIV/0!</v>
      </c>
      <c r="AR93" s="46" t="e">
        <f t="shared" si="55"/>
        <v>#DIV/0!</v>
      </c>
      <c r="AS93" s="46" t="e">
        <f t="shared" si="56"/>
        <v>#DIV/0!</v>
      </c>
      <c r="AT93" s="46" t="e">
        <f t="shared" si="57"/>
        <v>#DIV/0!</v>
      </c>
      <c r="AU93" s="46">
        <f t="shared" si="58"/>
        <v>4394.1112727272721</v>
      </c>
      <c r="AV93" s="46" t="e">
        <f t="shared" si="59"/>
        <v>#DIV/0!</v>
      </c>
      <c r="AW93" s="46" t="e">
        <f t="shared" si="60"/>
        <v>#DIV/0!</v>
      </c>
      <c r="AX93" s="46" t="e">
        <f t="shared" si="61"/>
        <v>#DIV/0!</v>
      </c>
      <c r="AY93" s="52">
        <f t="shared" si="62"/>
        <v>0</v>
      </c>
      <c r="AZ93" s="46">
        <v>823.21</v>
      </c>
      <c r="BA93" s="46">
        <v>2105.13</v>
      </c>
      <c r="BB93" s="46">
        <v>2608.0100000000002</v>
      </c>
      <c r="BC93" s="46">
        <v>902.03</v>
      </c>
      <c r="BD93" s="46">
        <v>1781.42</v>
      </c>
      <c r="BE93" s="46">
        <v>1188.47</v>
      </c>
      <c r="BF93" s="46">
        <v>2445034.0299999998</v>
      </c>
      <c r="BG93" s="46">
        <f t="shared" si="63"/>
        <v>4866.91</v>
      </c>
      <c r="BH93" s="46">
        <v>1206.3800000000001</v>
      </c>
      <c r="BI93" s="46">
        <v>3444.44</v>
      </c>
      <c r="BJ93" s="46">
        <v>7006.73</v>
      </c>
      <c r="BK93" s="46">
        <f t="shared" si="49"/>
        <v>1689105.94</v>
      </c>
      <c r="BL93" s="46" t="str">
        <f t="shared" si="64"/>
        <v xml:space="preserve"> </v>
      </c>
      <c r="BM93" s="46" t="e">
        <f t="shared" si="65"/>
        <v>#DIV/0!</v>
      </c>
      <c r="BN93" s="46" t="e">
        <f t="shared" si="66"/>
        <v>#DIV/0!</v>
      </c>
      <c r="BO93" s="46" t="e">
        <f t="shared" si="67"/>
        <v>#DIV/0!</v>
      </c>
      <c r="BP93" s="46" t="e">
        <f t="shared" si="68"/>
        <v>#DIV/0!</v>
      </c>
      <c r="BQ93" s="46" t="e">
        <f t="shared" si="69"/>
        <v>#DIV/0!</v>
      </c>
      <c r="BR93" s="46" t="e">
        <f t="shared" si="70"/>
        <v>#DIV/0!</v>
      </c>
      <c r="BS93" s="46" t="str">
        <f t="shared" si="71"/>
        <v xml:space="preserve"> </v>
      </c>
      <c r="BT93" s="46" t="e">
        <f t="shared" si="72"/>
        <v>#DIV/0!</v>
      </c>
      <c r="BU93" s="46" t="e">
        <f t="shared" si="73"/>
        <v>#DIV/0!</v>
      </c>
      <c r="BV93" s="46" t="e">
        <f t="shared" si="74"/>
        <v>#DIV/0!</v>
      </c>
      <c r="BW93" s="46" t="str">
        <f t="shared" si="75"/>
        <v xml:space="preserve"> </v>
      </c>
      <c r="BY93" s="52"/>
      <c r="BZ93" s="293"/>
      <c r="CA93" s="46">
        <f t="shared" si="76"/>
        <v>4581.3494848484852</v>
      </c>
      <c r="CB93" s="46">
        <f t="shared" si="77"/>
        <v>5085.92</v>
      </c>
      <c r="CC93" s="46">
        <f t="shared" si="78"/>
        <v>-504.57051515151488</v>
      </c>
    </row>
    <row r="94" spans="1:81" s="45" customFormat="1" ht="12" customHeight="1">
      <c r="A94" s="284">
        <v>78</v>
      </c>
      <c r="B94" s="170" t="s">
        <v>399</v>
      </c>
      <c r="C94" s="286"/>
      <c r="D94" s="43"/>
      <c r="E94" s="288"/>
      <c r="F94" s="294"/>
      <c r="G94" s="286">
        <f t="shared" si="50"/>
        <v>4370949.47</v>
      </c>
      <c r="H94" s="280">
        <f t="shared" si="51"/>
        <v>0</v>
      </c>
      <c r="I94" s="286">
        <v>0</v>
      </c>
      <c r="J94" s="286">
        <v>0</v>
      </c>
      <c r="K94" s="286">
        <v>0</v>
      </c>
      <c r="L94" s="286">
        <v>0</v>
      </c>
      <c r="M94" s="286">
        <v>0</v>
      </c>
      <c r="N94" s="280">
        <v>0</v>
      </c>
      <c r="O94" s="280">
        <v>0</v>
      </c>
      <c r="P94" s="280">
        <v>0</v>
      </c>
      <c r="Q94" s="280">
        <v>0</v>
      </c>
      <c r="R94" s="280">
        <v>0</v>
      </c>
      <c r="S94" s="280">
        <v>0</v>
      </c>
      <c r="T94" s="290">
        <v>0</v>
      </c>
      <c r="U94" s="280">
        <v>0</v>
      </c>
      <c r="V94" s="291" t="s">
        <v>106</v>
      </c>
      <c r="W94" s="280">
        <v>930</v>
      </c>
      <c r="X94" s="280">
        <v>4205692.8</v>
      </c>
      <c r="Y94" s="280">
        <v>0</v>
      </c>
      <c r="Z94" s="280">
        <v>0</v>
      </c>
      <c r="AA94" s="280">
        <v>0</v>
      </c>
      <c r="AB94" s="280">
        <v>0</v>
      </c>
      <c r="AC94" s="280">
        <v>0</v>
      </c>
      <c r="AD94" s="280">
        <v>0</v>
      </c>
      <c r="AE94" s="280">
        <v>0</v>
      </c>
      <c r="AF94" s="280">
        <v>0</v>
      </c>
      <c r="AG94" s="280">
        <v>0</v>
      </c>
      <c r="AH94" s="280">
        <v>0</v>
      </c>
      <c r="AI94" s="280">
        <v>0</v>
      </c>
      <c r="AJ94" s="57">
        <v>110171.11</v>
      </c>
      <c r="AK94" s="57">
        <v>55085.56</v>
      </c>
      <c r="AL94" s="57">
        <v>0</v>
      </c>
      <c r="AN94" s="46">
        <f>I94/'Приложение 1'!I92</f>
        <v>0</v>
      </c>
      <c r="AO94" s="46" t="e">
        <f t="shared" si="52"/>
        <v>#DIV/0!</v>
      </c>
      <c r="AP94" s="46" t="e">
        <f t="shared" si="53"/>
        <v>#DIV/0!</v>
      </c>
      <c r="AQ94" s="46" t="e">
        <f t="shared" si="54"/>
        <v>#DIV/0!</v>
      </c>
      <c r="AR94" s="46" t="e">
        <f t="shared" si="55"/>
        <v>#DIV/0!</v>
      </c>
      <c r="AS94" s="46" t="e">
        <f t="shared" si="56"/>
        <v>#DIV/0!</v>
      </c>
      <c r="AT94" s="46" t="e">
        <f t="shared" si="57"/>
        <v>#DIV/0!</v>
      </c>
      <c r="AU94" s="46">
        <f t="shared" si="58"/>
        <v>4522.2503225806449</v>
      </c>
      <c r="AV94" s="46" t="e">
        <f t="shared" si="59"/>
        <v>#DIV/0!</v>
      </c>
      <c r="AW94" s="46" t="e">
        <f t="shared" si="60"/>
        <v>#DIV/0!</v>
      </c>
      <c r="AX94" s="46" t="e">
        <f t="shared" si="61"/>
        <v>#DIV/0!</v>
      </c>
      <c r="AY94" s="52">
        <f t="shared" si="62"/>
        <v>0</v>
      </c>
      <c r="AZ94" s="46">
        <v>823.21</v>
      </c>
      <c r="BA94" s="46">
        <v>2105.13</v>
      </c>
      <c r="BB94" s="46">
        <v>2608.0100000000002</v>
      </c>
      <c r="BC94" s="46">
        <v>902.03</v>
      </c>
      <c r="BD94" s="46">
        <v>1781.42</v>
      </c>
      <c r="BE94" s="46">
        <v>1188.47</v>
      </c>
      <c r="BF94" s="46">
        <v>2445034.0299999998</v>
      </c>
      <c r="BG94" s="46">
        <f t="shared" si="63"/>
        <v>4866.91</v>
      </c>
      <c r="BH94" s="46">
        <v>1206.3800000000001</v>
      </c>
      <c r="BI94" s="46">
        <v>3444.44</v>
      </c>
      <c r="BJ94" s="46">
        <v>7006.73</v>
      </c>
      <c r="BK94" s="46">
        <f t="shared" si="49"/>
        <v>1689105.94</v>
      </c>
      <c r="BL94" s="46" t="str">
        <f t="shared" si="64"/>
        <v xml:space="preserve"> </v>
      </c>
      <c r="BM94" s="46" t="e">
        <f t="shared" si="65"/>
        <v>#DIV/0!</v>
      </c>
      <c r="BN94" s="46" t="e">
        <f t="shared" si="66"/>
        <v>#DIV/0!</v>
      </c>
      <c r="BO94" s="46" t="e">
        <f t="shared" si="67"/>
        <v>#DIV/0!</v>
      </c>
      <c r="BP94" s="46" t="e">
        <f t="shared" si="68"/>
        <v>#DIV/0!</v>
      </c>
      <c r="BQ94" s="46" t="e">
        <f t="shared" si="69"/>
        <v>#DIV/0!</v>
      </c>
      <c r="BR94" s="46" t="e">
        <f t="shared" si="70"/>
        <v>#DIV/0!</v>
      </c>
      <c r="BS94" s="46" t="str">
        <f t="shared" si="71"/>
        <v xml:space="preserve"> </v>
      </c>
      <c r="BT94" s="46" t="e">
        <f t="shared" si="72"/>
        <v>#DIV/0!</v>
      </c>
      <c r="BU94" s="46" t="e">
        <f t="shared" si="73"/>
        <v>#DIV/0!</v>
      </c>
      <c r="BV94" s="46" t="e">
        <f t="shared" si="74"/>
        <v>#DIV/0!</v>
      </c>
      <c r="BW94" s="46" t="str">
        <f t="shared" si="75"/>
        <v xml:space="preserve"> </v>
      </c>
      <c r="BY94" s="52"/>
      <c r="BZ94" s="293"/>
      <c r="CA94" s="46">
        <f t="shared" si="76"/>
        <v>4699.9456666666665</v>
      </c>
      <c r="CB94" s="46">
        <f t="shared" si="77"/>
        <v>5085.92</v>
      </c>
      <c r="CC94" s="46">
        <f t="shared" si="78"/>
        <v>-385.97433333333356</v>
      </c>
    </row>
    <row r="95" spans="1:81" s="45" customFormat="1" ht="12" customHeight="1">
      <c r="A95" s="284">
        <v>79</v>
      </c>
      <c r="B95" s="170" t="s">
        <v>402</v>
      </c>
      <c r="C95" s="286"/>
      <c r="D95" s="43"/>
      <c r="E95" s="288"/>
      <c r="F95" s="294"/>
      <c r="G95" s="286">
        <f t="shared" si="50"/>
        <v>6834257.4500000002</v>
      </c>
      <c r="H95" s="280">
        <f t="shared" si="51"/>
        <v>0</v>
      </c>
      <c r="I95" s="286">
        <v>0</v>
      </c>
      <c r="J95" s="286">
        <v>0</v>
      </c>
      <c r="K95" s="286">
        <v>0</v>
      </c>
      <c r="L95" s="286">
        <v>0</v>
      </c>
      <c r="M95" s="286">
        <v>0</v>
      </c>
      <c r="N95" s="280">
        <v>0</v>
      </c>
      <c r="O95" s="280">
        <v>0</v>
      </c>
      <c r="P95" s="280">
        <v>0</v>
      </c>
      <c r="Q95" s="280">
        <v>0</v>
      </c>
      <c r="R95" s="280">
        <v>0</v>
      </c>
      <c r="S95" s="280">
        <v>0</v>
      </c>
      <c r="T95" s="290">
        <v>0</v>
      </c>
      <c r="U95" s="280">
        <v>0</v>
      </c>
      <c r="V95" s="291" t="s">
        <v>105</v>
      </c>
      <c r="W95" s="280">
        <v>1383.5</v>
      </c>
      <c r="X95" s="280">
        <v>6569788.1699999999</v>
      </c>
      <c r="Y95" s="280">
        <v>0</v>
      </c>
      <c r="Z95" s="280">
        <v>0</v>
      </c>
      <c r="AA95" s="280">
        <v>0</v>
      </c>
      <c r="AB95" s="280">
        <v>0</v>
      </c>
      <c r="AC95" s="280">
        <v>0</v>
      </c>
      <c r="AD95" s="280">
        <v>0</v>
      </c>
      <c r="AE95" s="280">
        <v>0</v>
      </c>
      <c r="AF95" s="280">
        <v>0</v>
      </c>
      <c r="AG95" s="280">
        <v>0</v>
      </c>
      <c r="AH95" s="280">
        <v>0</v>
      </c>
      <c r="AI95" s="280">
        <v>0</v>
      </c>
      <c r="AJ95" s="57">
        <v>176312.85</v>
      </c>
      <c r="AK95" s="57">
        <v>88156.43</v>
      </c>
      <c r="AL95" s="57">
        <v>0</v>
      </c>
      <c r="AN95" s="46">
        <f>I95/'Приложение 1'!I93</f>
        <v>0</v>
      </c>
      <c r="AO95" s="46" t="e">
        <f t="shared" si="52"/>
        <v>#DIV/0!</v>
      </c>
      <c r="AP95" s="46" t="e">
        <f t="shared" si="53"/>
        <v>#DIV/0!</v>
      </c>
      <c r="AQ95" s="46" t="e">
        <f t="shared" si="54"/>
        <v>#DIV/0!</v>
      </c>
      <c r="AR95" s="46" t="e">
        <f t="shared" si="55"/>
        <v>#DIV/0!</v>
      </c>
      <c r="AS95" s="46" t="e">
        <f t="shared" si="56"/>
        <v>#DIV/0!</v>
      </c>
      <c r="AT95" s="46" t="e">
        <f t="shared" si="57"/>
        <v>#DIV/0!</v>
      </c>
      <c r="AU95" s="46">
        <f t="shared" si="58"/>
        <v>4748.6723310444522</v>
      </c>
      <c r="AV95" s="46" t="e">
        <f t="shared" si="59"/>
        <v>#DIV/0!</v>
      </c>
      <c r="AW95" s="46" t="e">
        <f t="shared" si="60"/>
        <v>#DIV/0!</v>
      </c>
      <c r="AX95" s="46" t="e">
        <f t="shared" si="61"/>
        <v>#DIV/0!</v>
      </c>
      <c r="AY95" s="52">
        <f t="shared" si="62"/>
        <v>0</v>
      </c>
      <c r="AZ95" s="46">
        <v>823.21</v>
      </c>
      <c r="BA95" s="46">
        <v>2105.13</v>
      </c>
      <c r="BB95" s="46">
        <v>2608.0100000000002</v>
      </c>
      <c r="BC95" s="46">
        <v>902.03</v>
      </c>
      <c r="BD95" s="46">
        <v>1781.42</v>
      </c>
      <c r="BE95" s="46">
        <v>1188.47</v>
      </c>
      <c r="BF95" s="46">
        <v>2445034.0299999998</v>
      </c>
      <c r="BG95" s="46">
        <f t="shared" si="63"/>
        <v>5070.2</v>
      </c>
      <c r="BH95" s="46">
        <v>1206.3800000000001</v>
      </c>
      <c r="BI95" s="46">
        <v>3444.44</v>
      </c>
      <c r="BJ95" s="46">
        <v>7006.73</v>
      </c>
      <c r="BK95" s="46">
        <f t="shared" si="49"/>
        <v>1689105.94</v>
      </c>
      <c r="BL95" s="46" t="str">
        <f t="shared" si="64"/>
        <v xml:space="preserve"> </v>
      </c>
      <c r="BM95" s="46" t="e">
        <f t="shared" si="65"/>
        <v>#DIV/0!</v>
      </c>
      <c r="BN95" s="46" t="e">
        <f t="shared" si="66"/>
        <v>#DIV/0!</v>
      </c>
      <c r="BO95" s="46" t="e">
        <f t="shared" si="67"/>
        <v>#DIV/0!</v>
      </c>
      <c r="BP95" s="46" t="e">
        <f t="shared" si="68"/>
        <v>#DIV/0!</v>
      </c>
      <c r="BQ95" s="46" t="e">
        <f t="shared" si="69"/>
        <v>#DIV/0!</v>
      </c>
      <c r="BR95" s="46" t="e">
        <f t="shared" si="70"/>
        <v>#DIV/0!</v>
      </c>
      <c r="BS95" s="46" t="str">
        <f t="shared" si="71"/>
        <v xml:space="preserve"> </v>
      </c>
      <c r="BT95" s="46" t="e">
        <f t="shared" si="72"/>
        <v>#DIV/0!</v>
      </c>
      <c r="BU95" s="46" t="e">
        <f t="shared" si="73"/>
        <v>#DIV/0!</v>
      </c>
      <c r="BV95" s="46" t="e">
        <f t="shared" si="74"/>
        <v>#DIV/0!</v>
      </c>
      <c r="BW95" s="46" t="str">
        <f t="shared" si="75"/>
        <v xml:space="preserve"> </v>
      </c>
      <c r="BY95" s="52"/>
      <c r="BZ95" s="293"/>
      <c r="CA95" s="46">
        <f t="shared" si="76"/>
        <v>4939.8319118178533</v>
      </c>
      <c r="CB95" s="46">
        <f t="shared" si="77"/>
        <v>5298.36</v>
      </c>
      <c r="CC95" s="46">
        <f t="shared" si="78"/>
        <v>-358.52808818214635</v>
      </c>
    </row>
    <row r="96" spans="1:81" s="45" customFormat="1" ht="12" customHeight="1">
      <c r="A96" s="284">
        <v>80</v>
      </c>
      <c r="B96" s="170" t="s">
        <v>403</v>
      </c>
      <c r="C96" s="286"/>
      <c r="D96" s="43"/>
      <c r="E96" s="288"/>
      <c r="F96" s="294"/>
      <c r="G96" s="286">
        <f t="shared" si="50"/>
        <v>4363872.09</v>
      </c>
      <c r="H96" s="280">
        <f t="shared" si="51"/>
        <v>0</v>
      </c>
      <c r="I96" s="286">
        <v>0</v>
      </c>
      <c r="J96" s="286">
        <v>0</v>
      </c>
      <c r="K96" s="286">
        <v>0</v>
      </c>
      <c r="L96" s="286">
        <v>0</v>
      </c>
      <c r="M96" s="286">
        <v>0</v>
      </c>
      <c r="N96" s="280">
        <v>0</v>
      </c>
      <c r="O96" s="280">
        <v>0</v>
      </c>
      <c r="P96" s="280">
        <v>0</v>
      </c>
      <c r="Q96" s="280">
        <v>0</v>
      </c>
      <c r="R96" s="280">
        <v>0</v>
      </c>
      <c r="S96" s="280">
        <v>0</v>
      </c>
      <c r="T96" s="290">
        <v>0</v>
      </c>
      <c r="U96" s="280">
        <v>0</v>
      </c>
      <c r="V96" s="291" t="s">
        <v>106</v>
      </c>
      <c r="W96" s="280">
        <v>960</v>
      </c>
      <c r="X96" s="280">
        <v>4189773.6</v>
      </c>
      <c r="Y96" s="280">
        <v>0</v>
      </c>
      <c r="Z96" s="280">
        <v>0</v>
      </c>
      <c r="AA96" s="280">
        <v>0</v>
      </c>
      <c r="AB96" s="280">
        <v>0</v>
      </c>
      <c r="AC96" s="280">
        <v>0</v>
      </c>
      <c r="AD96" s="280">
        <v>0</v>
      </c>
      <c r="AE96" s="280">
        <v>0</v>
      </c>
      <c r="AF96" s="280">
        <v>0</v>
      </c>
      <c r="AG96" s="280">
        <v>0</v>
      </c>
      <c r="AH96" s="280">
        <v>0</v>
      </c>
      <c r="AI96" s="280">
        <v>0</v>
      </c>
      <c r="AJ96" s="57">
        <v>116065.66</v>
      </c>
      <c r="AK96" s="57">
        <v>58032.83</v>
      </c>
      <c r="AL96" s="57">
        <v>0</v>
      </c>
      <c r="AN96" s="46">
        <f>I96/'Приложение 1'!I94</f>
        <v>0</v>
      </c>
      <c r="AO96" s="46" t="e">
        <f t="shared" si="52"/>
        <v>#DIV/0!</v>
      </c>
      <c r="AP96" s="46" t="e">
        <f t="shared" si="53"/>
        <v>#DIV/0!</v>
      </c>
      <c r="AQ96" s="46" t="e">
        <f t="shared" si="54"/>
        <v>#DIV/0!</v>
      </c>
      <c r="AR96" s="46" t="e">
        <f t="shared" si="55"/>
        <v>#DIV/0!</v>
      </c>
      <c r="AS96" s="46" t="e">
        <f t="shared" si="56"/>
        <v>#DIV/0!</v>
      </c>
      <c r="AT96" s="46" t="e">
        <f t="shared" si="57"/>
        <v>#DIV/0!</v>
      </c>
      <c r="AU96" s="46">
        <f t="shared" si="58"/>
        <v>4364.3474999999999</v>
      </c>
      <c r="AV96" s="46" t="e">
        <f t="shared" si="59"/>
        <v>#DIV/0!</v>
      </c>
      <c r="AW96" s="46" t="e">
        <f t="shared" si="60"/>
        <v>#DIV/0!</v>
      </c>
      <c r="AX96" s="46" t="e">
        <f t="shared" si="61"/>
        <v>#DIV/0!</v>
      </c>
      <c r="AY96" s="52">
        <f t="shared" si="62"/>
        <v>0</v>
      </c>
      <c r="AZ96" s="46">
        <v>823.21</v>
      </c>
      <c r="BA96" s="46">
        <v>2105.13</v>
      </c>
      <c r="BB96" s="46">
        <v>2608.0100000000002</v>
      </c>
      <c r="BC96" s="46">
        <v>902.03</v>
      </c>
      <c r="BD96" s="46">
        <v>1781.42</v>
      </c>
      <c r="BE96" s="46">
        <v>1188.47</v>
      </c>
      <c r="BF96" s="46">
        <v>2445034.0299999998</v>
      </c>
      <c r="BG96" s="46">
        <f t="shared" si="63"/>
        <v>4866.91</v>
      </c>
      <c r="BH96" s="46">
        <v>1206.3800000000001</v>
      </c>
      <c r="BI96" s="46">
        <v>3444.44</v>
      </c>
      <c r="BJ96" s="46">
        <v>7006.73</v>
      </c>
      <c r="BK96" s="46">
        <f t="shared" si="49"/>
        <v>1689105.94</v>
      </c>
      <c r="BL96" s="46" t="str">
        <f t="shared" si="64"/>
        <v xml:space="preserve"> </v>
      </c>
      <c r="BM96" s="46" t="e">
        <f t="shared" si="65"/>
        <v>#DIV/0!</v>
      </c>
      <c r="BN96" s="46" t="e">
        <f t="shared" si="66"/>
        <v>#DIV/0!</v>
      </c>
      <c r="BO96" s="46" t="e">
        <f t="shared" si="67"/>
        <v>#DIV/0!</v>
      </c>
      <c r="BP96" s="46" t="e">
        <f t="shared" si="68"/>
        <v>#DIV/0!</v>
      </c>
      <c r="BQ96" s="46" t="e">
        <f t="shared" si="69"/>
        <v>#DIV/0!</v>
      </c>
      <c r="BR96" s="46" t="e">
        <f t="shared" si="70"/>
        <v>#DIV/0!</v>
      </c>
      <c r="BS96" s="46" t="str">
        <f t="shared" si="71"/>
        <v xml:space="preserve"> </v>
      </c>
      <c r="BT96" s="46" t="e">
        <f t="shared" si="72"/>
        <v>#DIV/0!</v>
      </c>
      <c r="BU96" s="46" t="e">
        <f t="shared" si="73"/>
        <v>#DIV/0!</v>
      </c>
      <c r="BV96" s="46" t="e">
        <f t="shared" si="74"/>
        <v>#DIV/0!</v>
      </c>
      <c r="BW96" s="46" t="str">
        <f t="shared" si="75"/>
        <v xml:space="preserve"> </v>
      </c>
      <c r="BY96" s="52"/>
      <c r="BZ96" s="293"/>
      <c r="CA96" s="46">
        <f t="shared" si="76"/>
        <v>4545.7000937499997</v>
      </c>
      <c r="CB96" s="46">
        <f t="shared" si="77"/>
        <v>5085.92</v>
      </c>
      <c r="CC96" s="46">
        <f t="shared" si="78"/>
        <v>-540.21990625000035</v>
      </c>
    </row>
    <row r="97" spans="1:81" s="45" customFormat="1" ht="12" customHeight="1">
      <c r="A97" s="284">
        <v>81</v>
      </c>
      <c r="B97" s="170" t="s">
        <v>404</v>
      </c>
      <c r="C97" s="286"/>
      <c r="D97" s="43"/>
      <c r="E97" s="288"/>
      <c r="F97" s="294"/>
      <c r="G97" s="286">
        <f t="shared" si="50"/>
        <v>4875400.9800000004</v>
      </c>
      <c r="H97" s="280">
        <f t="shared" si="51"/>
        <v>0</v>
      </c>
      <c r="I97" s="286">
        <v>0</v>
      </c>
      <c r="J97" s="286">
        <v>0</v>
      </c>
      <c r="K97" s="286">
        <v>0</v>
      </c>
      <c r="L97" s="286">
        <v>0</v>
      </c>
      <c r="M97" s="286">
        <v>0</v>
      </c>
      <c r="N97" s="280">
        <v>0</v>
      </c>
      <c r="O97" s="280">
        <v>0</v>
      </c>
      <c r="P97" s="280">
        <v>0</v>
      </c>
      <c r="Q97" s="280">
        <v>0</v>
      </c>
      <c r="R97" s="280">
        <v>0</v>
      </c>
      <c r="S97" s="280">
        <v>0</v>
      </c>
      <c r="T97" s="290">
        <v>0</v>
      </c>
      <c r="U97" s="280">
        <v>0</v>
      </c>
      <c r="V97" s="291" t="s">
        <v>106</v>
      </c>
      <c r="W97" s="280">
        <v>1060</v>
      </c>
      <c r="X97" s="280">
        <v>4663502.4000000004</v>
      </c>
      <c r="Y97" s="280">
        <v>0</v>
      </c>
      <c r="Z97" s="280">
        <v>0</v>
      </c>
      <c r="AA97" s="280">
        <v>0</v>
      </c>
      <c r="AB97" s="280">
        <v>0</v>
      </c>
      <c r="AC97" s="280">
        <v>0</v>
      </c>
      <c r="AD97" s="280">
        <v>0</v>
      </c>
      <c r="AE97" s="280">
        <v>0</v>
      </c>
      <c r="AF97" s="280">
        <v>0</v>
      </c>
      <c r="AG97" s="280">
        <v>0</v>
      </c>
      <c r="AH97" s="280">
        <v>0</v>
      </c>
      <c r="AI97" s="280">
        <v>0</v>
      </c>
      <c r="AJ97" s="57">
        <v>141265.72</v>
      </c>
      <c r="AK97" s="57">
        <v>70632.86</v>
      </c>
      <c r="AL97" s="57">
        <v>0</v>
      </c>
      <c r="AN97" s="46">
        <f>I97/'Приложение 1'!I95</f>
        <v>0</v>
      </c>
      <c r="AO97" s="46" t="e">
        <f t="shared" si="52"/>
        <v>#DIV/0!</v>
      </c>
      <c r="AP97" s="46" t="e">
        <f t="shared" si="53"/>
        <v>#DIV/0!</v>
      </c>
      <c r="AQ97" s="46" t="e">
        <f t="shared" si="54"/>
        <v>#DIV/0!</v>
      </c>
      <c r="AR97" s="46" t="e">
        <f t="shared" si="55"/>
        <v>#DIV/0!</v>
      </c>
      <c r="AS97" s="46" t="e">
        <f t="shared" si="56"/>
        <v>#DIV/0!</v>
      </c>
      <c r="AT97" s="46" t="e">
        <f t="shared" si="57"/>
        <v>#DIV/0!</v>
      </c>
      <c r="AU97" s="46">
        <f t="shared" si="58"/>
        <v>4399.5305660377362</v>
      </c>
      <c r="AV97" s="46" t="e">
        <f t="shared" si="59"/>
        <v>#DIV/0!</v>
      </c>
      <c r="AW97" s="46" t="e">
        <f t="shared" si="60"/>
        <v>#DIV/0!</v>
      </c>
      <c r="AX97" s="46" t="e">
        <f t="shared" si="61"/>
        <v>#DIV/0!</v>
      </c>
      <c r="AY97" s="52">
        <f t="shared" si="62"/>
        <v>0</v>
      </c>
      <c r="AZ97" s="46">
        <v>823.21</v>
      </c>
      <c r="BA97" s="46">
        <v>2105.13</v>
      </c>
      <c r="BB97" s="46">
        <v>2608.0100000000002</v>
      </c>
      <c r="BC97" s="46">
        <v>902.03</v>
      </c>
      <c r="BD97" s="46">
        <v>1781.42</v>
      </c>
      <c r="BE97" s="46">
        <v>1188.47</v>
      </c>
      <c r="BF97" s="46">
        <v>2445034.0299999998</v>
      </c>
      <c r="BG97" s="46">
        <f t="shared" si="63"/>
        <v>4866.91</v>
      </c>
      <c r="BH97" s="46">
        <v>1206.3800000000001</v>
      </c>
      <c r="BI97" s="46">
        <v>3444.44</v>
      </c>
      <c r="BJ97" s="46">
        <v>7006.73</v>
      </c>
      <c r="BK97" s="46">
        <f t="shared" si="49"/>
        <v>1689105.94</v>
      </c>
      <c r="BL97" s="46" t="str">
        <f t="shared" si="64"/>
        <v xml:space="preserve"> </v>
      </c>
      <c r="BM97" s="46" t="e">
        <f t="shared" si="65"/>
        <v>#DIV/0!</v>
      </c>
      <c r="BN97" s="46" t="e">
        <f t="shared" si="66"/>
        <v>#DIV/0!</v>
      </c>
      <c r="BO97" s="46" t="e">
        <f t="shared" si="67"/>
        <v>#DIV/0!</v>
      </c>
      <c r="BP97" s="46" t="e">
        <f t="shared" si="68"/>
        <v>#DIV/0!</v>
      </c>
      <c r="BQ97" s="46" t="e">
        <f t="shared" si="69"/>
        <v>#DIV/0!</v>
      </c>
      <c r="BR97" s="46" t="e">
        <f t="shared" si="70"/>
        <v>#DIV/0!</v>
      </c>
      <c r="BS97" s="46" t="str">
        <f t="shared" si="71"/>
        <v xml:space="preserve"> </v>
      </c>
      <c r="BT97" s="46" t="e">
        <f t="shared" si="72"/>
        <v>#DIV/0!</v>
      </c>
      <c r="BU97" s="46" t="e">
        <f t="shared" si="73"/>
        <v>#DIV/0!</v>
      </c>
      <c r="BV97" s="46" t="e">
        <f t="shared" si="74"/>
        <v>#DIV/0!</v>
      </c>
      <c r="BW97" s="46" t="str">
        <f t="shared" si="75"/>
        <v xml:space="preserve"> </v>
      </c>
      <c r="BY97" s="52"/>
      <c r="BZ97" s="293"/>
      <c r="CA97" s="46">
        <f t="shared" si="76"/>
        <v>4599.4348867924537</v>
      </c>
      <c r="CB97" s="46">
        <f t="shared" si="77"/>
        <v>5085.92</v>
      </c>
      <c r="CC97" s="46">
        <f t="shared" si="78"/>
        <v>-486.48511320754642</v>
      </c>
    </row>
    <row r="98" spans="1:81" s="45" customFormat="1" ht="12" customHeight="1">
      <c r="A98" s="284">
        <v>82</v>
      </c>
      <c r="B98" s="170" t="s">
        <v>405</v>
      </c>
      <c r="C98" s="286"/>
      <c r="D98" s="43"/>
      <c r="E98" s="288"/>
      <c r="F98" s="294"/>
      <c r="G98" s="286">
        <f t="shared" si="50"/>
        <v>4840455.5199999996</v>
      </c>
      <c r="H98" s="280">
        <f t="shared" si="51"/>
        <v>0</v>
      </c>
      <c r="I98" s="286">
        <v>0</v>
      </c>
      <c r="J98" s="286">
        <v>0</v>
      </c>
      <c r="K98" s="286">
        <v>0</v>
      </c>
      <c r="L98" s="286">
        <v>0</v>
      </c>
      <c r="M98" s="286">
        <v>0</v>
      </c>
      <c r="N98" s="280">
        <v>0</v>
      </c>
      <c r="O98" s="280">
        <v>0</v>
      </c>
      <c r="P98" s="280">
        <v>0</v>
      </c>
      <c r="Q98" s="280">
        <v>0</v>
      </c>
      <c r="R98" s="280">
        <v>0</v>
      </c>
      <c r="S98" s="280">
        <v>0</v>
      </c>
      <c r="T98" s="290">
        <v>0</v>
      </c>
      <c r="U98" s="280">
        <v>0</v>
      </c>
      <c r="V98" s="291" t="s">
        <v>106</v>
      </c>
      <c r="W98" s="280">
        <v>1060</v>
      </c>
      <c r="X98" s="280">
        <v>4640551.2</v>
      </c>
      <c r="Y98" s="280">
        <v>0</v>
      </c>
      <c r="Z98" s="280">
        <v>0</v>
      </c>
      <c r="AA98" s="280">
        <v>0</v>
      </c>
      <c r="AB98" s="280">
        <v>0</v>
      </c>
      <c r="AC98" s="280">
        <v>0</v>
      </c>
      <c r="AD98" s="280">
        <v>0</v>
      </c>
      <c r="AE98" s="280">
        <v>0</v>
      </c>
      <c r="AF98" s="280">
        <v>0</v>
      </c>
      <c r="AG98" s="280">
        <v>0</v>
      </c>
      <c r="AH98" s="280">
        <v>0</v>
      </c>
      <c r="AI98" s="280">
        <v>0</v>
      </c>
      <c r="AJ98" s="57">
        <v>133269.54999999999</v>
      </c>
      <c r="AK98" s="57">
        <v>66634.77</v>
      </c>
      <c r="AL98" s="57">
        <v>0</v>
      </c>
      <c r="AN98" s="46">
        <f>I98/'Приложение 1'!I96</f>
        <v>0</v>
      </c>
      <c r="AO98" s="46" t="e">
        <f t="shared" si="52"/>
        <v>#DIV/0!</v>
      </c>
      <c r="AP98" s="46" t="e">
        <f t="shared" si="53"/>
        <v>#DIV/0!</v>
      </c>
      <c r="AQ98" s="46" t="e">
        <f t="shared" si="54"/>
        <v>#DIV/0!</v>
      </c>
      <c r="AR98" s="46" t="e">
        <f t="shared" si="55"/>
        <v>#DIV/0!</v>
      </c>
      <c r="AS98" s="46" t="e">
        <f t="shared" si="56"/>
        <v>#DIV/0!</v>
      </c>
      <c r="AT98" s="46" t="e">
        <f t="shared" si="57"/>
        <v>#DIV/0!</v>
      </c>
      <c r="AU98" s="46">
        <f t="shared" si="58"/>
        <v>4377.8784905660377</v>
      </c>
      <c r="AV98" s="46" t="e">
        <f t="shared" si="59"/>
        <v>#DIV/0!</v>
      </c>
      <c r="AW98" s="46" t="e">
        <f t="shared" si="60"/>
        <v>#DIV/0!</v>
      </c>
      <c r="AX98" s="46" t="e">
        <f t="shared" si="61"/>
        <v>#DIV/0!</v>
      </c>
      <c r="AY98" s="52">
        <f t="shared" si="62"/>
        <v>0</v>
      </c>
      <c r="AZ98" s="46">
        <v>823.21</v>
      </c>
      <c r="BA98" s="46">
        <v>2105.13</v>
      </c>
      <c r="BB98" s="46">
        <v>2608.0100000000002</v>
      </c>
      <c r="BC98" s="46">
        <v>902.03</v>
      </c>
      <c r="BD98" s="46">
        <v>1781.42</v>
      </c>
      <c r="BE98" s="46">
        <v>1188.47</v>
      </c>
      <c r="BF98" s="46">
        <v>2445034.0299999998</v>
      </c>
      <c r="BG98" s="46">
        <f t="shared" si="63"/>
        <v>4866.91</v>
      </c>
      <c r="BH98" s="46">
        <v>1206.3800000000001</v>
      </c>
      <c r="BI98" s="46">
        <v>3444.44</v>
      </c>
      <c r="BJ98" s="46">
        <v>7006.73</v>
      </c>
      <c r="BK98" s="46">
        <f t="shared" si="49"/>
        <v>1689105.94</v>
      </c>
      <c r="BL98" s="46" t="str">
        <f t="shared" si="64"/>
        <v xml:space="preserve"> </v>
      </c>
      <c r="BM98" s="46" t="e">
        <f t="shared" si="65"/>
        <v>#DIV/0!</v>
      </c>
      <c r="BN98" s="46" t="e">
        <f t="shared" si="66"/>
        <v>#DIV/0!</v>
      </c>
      <c r="BO98" s="46" t="e">
        <f t="shared" si="67"/>
        <v>#DIV/0!</v>
      </c>
      <c r="BP98" s="46" t="e">
        <f t="shared" si="68"/>
        <v>#DIV/0!</v>
      </c>
      <c r="BQ98" s="46" t="e">
        <f t="shared" si="69"/>
        <v>#DIV/0!</v>
      </c>
      <c r="BR98" s="46" t="e">
        <f t="shared" si="70"/>
        <v>#DIV/0!</v>
      </c>
      <c r="BS98" s="46" t="str">
        <f t="shared" si="71"/>
        <v xml:space="preserve"> </v>
      </c>
      <c r="BT98" s="46" t="e">
        <f t="shared" si="72"/>
        <v>#DIV/0!</v>
      </c>
      <c r="BU98" s="46" t="e">
        <f t="shared" si="73"/>
        <v>#DIV/0!</v>
      </c>
      <c r="BV98" s="46" t="e">
        <f t="shared" si="74"/>
        <v>#DIV/0!</v>
      </c>
      <c r="BW98" s="46" t="str">
        <f t="shared" si="75"/>
        <v xml:space="preserve"> </v>
      </c>
      <c r="BY98" s="52"/>
      <c r="BZ98" s="293"/>
      <c r="CA98" s="46">
        <f t="shared" si="76"/>
        <v>4566.4674716981126</v>
      </c>
      <c r="CB98" s="46">
        <f t="shared" si="77"/>
        <v>5085.92</v>
      </c>
      <c r="CC98" s="46">
        <f t="shared" si="78"/>
        <v>-519.45252830188747</v>
      </c>
    </row>
    <row r="99" spans="1:81" s="45" customFormat="1" ht="12" customHeight="1">
      <c r="A99" s="284">
        <v>83</v>
      </c>
      <c r="B99" s="170" t="s">
        <v>406</v>
      </c>
      <c r="C99" s="286"/>
      <c r="D99" s="43"/>
      <c r="E99" s="288"/>
      <c r="F99" s="294"/>
      <c r="G99" s="286">
        <f t="shared" si="50"/>
        <v>3612251.82</v>
      </c>
      <c r="H99" s="280">
        <f t="shared" si="51"/>
        <v>0</v>
      </c>
      <c r="I99" s="286">
        <v>0</v>
      </c>
      <c r="J99" s="286">
        <v>0</v>
      </c>
      <c r="K99" s="286">
        <v>0</v>
      </c>
      <c r="L99" s="286">
        <v>0</v>
      </c>
      <c r="M99" s="286">
        <v>0</v>
      </c>
      <c r="N99" s="280">
        <v>0</v>
      </c>
      <c r="O99" s="280">
        <v>0</v>
      </c>
      <c r="P99" s="280">
        <v>0</v>
      </c>
      <c r="Q99" s="280">
        <v>0</v>
      </c>
      <c r="R99" s="280">
        <v>0</v>
      </c>
      <c r="S99" s="280">
        <v>0</v>
      </c>
      <c r="T99" s="290">
        <v>0</v>
      </c>
      <c r="U99" s="280">
        <v>0</v>
      </c>
      <c r="V99" s="291" t="s">
        <v>105</v>
      </c>
      <c r="W99" s="280">
        <v>797.6</v>
      </c>
      <c r="X99" s="280">
        <v>3447416.4</v>
      </c>
      <c r="Y99" s="280">
        <v>0</v>
      </c>
      <c r="Z99" s="280">
        <v>0</v>
      </c>
      <c r="AA99" s="280">
        <v>0</v>
      </c>
      <c r="AB99" s="280">
        <v>0</v>
      </c>
      <c r="AC99" s="280">
        <v>0</v>
      </c>
      <c r="AD99" s="280">
        <v>0</v>
      </c>
      <c r="AE99" s="280">
        <v>0</v>
      </c>
      <c r="AF99" s="280">
        <v>0</v>
      </c>
      <c r="AG99" s="280">
        <v>0</v>
      </c>
      <c r="AH99" s="280">
        <v>0</v>
      </c>
      <c r="AI99" s="280">
        <v>0</v>
      </c>
      <c r="AJ99" s="57">
        <v>109890.28</v>
      </c>
      <c r="AK99" s="57">
        <v>54945.14</v>
      </c>
      <c r="AL99" s="57">
        <v>0</v>
      </c>
      <c r="AN99" s="46">
        <f>I99/'Приложение 1'!I97</f>
        <v>0</v>
      </c>
      <c r="AO99" s="46" t="e">
        <f t="shared" si="52"/>
        <v>#DIV/0!</v>
      </c>
      <c r="AP99" s="46" t="e">
        <f t="shared" si="53"/>
        <v>#DIV/0!</v>
      </c>
      <c r="AQ99" s="46" t="e">
        <f t="shared" si="54"/>
        <v>#DIV/0!</v>
      </c>
      <c r="AR99" s="46" t="e">
        <f t="shared" si="55"/>
        <v>#DIV/0!</v>
      </c>
      <c r="AS99" s="46" t="e">
        <f t="shared" si="56"/>
        <v>#DIV/0!</v>
      </c>
      <c r="AT99" s="46" t="e">
        <f t="shared" si="57"/>
        <v>#DIV/0!</v>
      </c>
      <c r="AU99" s="46">
        <f t="shared" si="58"/>
        <v>4322.2372116349043</v>
      </c>
      <c r="AV99" s="46" t="e">
        <f t="shared" si="59"/>
        <v>#DIV/0!</v>
      </c>
      <c r="AW99" s="46" t="e">
        <f t="shared" si="60"/>
        <v>#DIV/0!</v>
      </c>
      <c r="AX99" s="46" t="e">
        <f t="shared" si="61"/>
        <v>#DIV/0!</v>
      </c>
      <c r="AY99" s="52">
        <f t="shared" si="62"/>
        <v>0</v>
      </c>
      <c r="AZ99" s="46">
        <v>823.21</v>
      </c>
      <c r="BA99" s="46">
        <v>2105.13</v>
      </c>
      <c r="BB99" s="46">
        <v>2608.0100000000002</v>
      </c>
      <c r="BC99" s="46">
        <v>902.03</v>
      </c>
      <c r="BD99" s="46">
        <v>1781.42</v>
      </c>
      <c r="BE99" s="46">
        <v>1188.47</v>
      </c>
      <c r="BF99" s="46">
        <v>2445034.0299999998</v>
      </c>
      <c r="BG99" s="46">
        <f t="shared" si="63"/>
        <v>5070.2</v>
      </c>
      <c r="BH99" s="46">
        <v>1206.3800000000001</v>
      </c>
      <c r="BI99" s="46">
        <v>3444.44</v>
      </c>
      <c r="BJ99" s="46">
        <v>7006.73</v>
      </c>
      <c r="BK99" s="46">
        <f t="shared" si="49"/>
        <v>1689105.94</v>
      </c>
      <c r="BL99" s="46" t="str">
        <f t="shared" si="64"/>
        <v xml:space="preserve"> </v>
      </c>
      <c r="BM99" s="46" t="e">
        <f t="shared" si="65"/>
        <v>#DIV/0!</v>
      </c>
      <c r="BN99" s="46" t="e">
        <f t="shared" si="66"/>
        <v>#DIV/0!</v>
      </c>
      <c r="BO99" s="46" t="e">
        <f t="shared" si="67"/>
        <v>#DIV/0!</v>
      </c>
      <c r="BP99" s="46" t="e">
        <f t="shared" si="68"/>
        <v>#DIV/0!</v>
      </c>
      <c r="BQ99" s="46" t="e">
        <f t="shared" si="69"/>
        <v>#DIV/0!</v>
      </c>
      <c r="BR99" s="46" t="e">
        <f t="shared" si="70"/>
        <v>#DIV/0!</v>
      </c>
      <c r="BS99" s="46" t="str">
        <f t="shared" si="71"/>
        <v xml:space="preserve"> </v>
      </c>
      <c r="BT99" s="46" t="e">
        <f t="shared" si="72"/>
        <v>#DIV/0!</v>
      </c>
      <c r="BU99" s="46" t="e">
        <f t="shared" si="73"/>
        <v>#DIV/0!</v>
      </c>
      <c r="BV99" s="46" t="e">
        <f t="shared" si="74"/>
        <v>#DIV/0!</v>
      </c>
      <c r="BW99" s="46" t="str">
        <f t="shared" si="75"/>
        <v xml:space="preserve"> </v>
      </c>
      <c r="BY99" s="52"/>
      <c r="BZ99" s="293"/>
      <c r="CA99" s="46">
        <f t="shared" si="76"/>
        <v>4528.9014794383147</v>
      </c>
      <c r="CB99" s="46">
        <f t="shared" si="77"/>
        <v>5298.36</v>
      </c>
      <c r="CC99" s="46">
        <f t="shared" si="78"/>
        <v>-769.45852056168496</v>
      </c>
    </row>
    <row r="100" spans="1:81" s="45" customFormat="1" ht="12" customHeight="1">
      <c r="A100" s="284">
        <v>84</v>
      </c>
      <c r="B100" s="170" t="s">
        <v>411</v>
      </c>
      <c r="C100" s="286"/>
      <c r="D100" s="43"/>
      <c r="E100" s="288"/>
      <c r="F100" s="294"/>
      <c r="G100" s="286">
        <f t="shared" si="50"/>
        <v>4653411.0599999996</v>
      </c>
      <c r="H100" s="280">
        <f t="shared" si="51"/>
        <v>0</v>
      </c>
      <c r="I100" s="286">
        <v>0</v>
      </c>
      <c r="J100" s="286">
        <v>0</v>
      </c>
      <c r="K100" s="286">
        <v>0</v>
      </c>
      <c r="L100" s="286">
        <v>0</v>
      </c>
      <c r="M100" s="286">
        <v>0</v>
      </c>
      <c r="N100" s="280">
        <v>0</v>
      </c>
      <c r="O100" s="280">
        <v>0</v>
      </c>
      <c r="P100" s="280">
        <v>0</v>
      </c>
      <c r="Q100" s="280">
        <v>0</v>
      </c>
      <c r="R100" s="280">
        <v>0</v>
      </c>
      <c r="S100" s="280">
        <v>0</v>
      </c>
      <c r="T100" s="290">
        <v>0</v>
      </c>
      <c r="U100" s="280">
        <v>0</v>
      </c>
      <c r="V100" s="291" t="s">
        <v>105</v>
      </c>
      <c r="W100" s="280">
        <v>1187</v>
      </c>
      <c r="X100" s="280">
        <v>4453227.5999999996</v>
      </c>
      <c r="Y100" s="280">
        <v>0</v>
      </c>
      <c r="Z100" s="280">
        <v>0</v>
      </c>
      <c r="AA100" s="280">
        <v>0</v>
      </c>
      <c r="AB100" s="280">
        <v>0</v>
      </c>
      <c r="AC100" s="280">
        <v>0</v>
      </c>
      <c r="AD100" s="280">
        <v>0</v>
      </c>
      <c r="AE100" s="280">
        <v>0</v>
      </c>
      <c r="AF100" s="280">
        <v>0</v>
      </c>
      <c r="AG100" s="280">
        <v>0</v>
      </c>
      <c r="AH100" s="280">
        <v>0</v>
      </c>
      <c r="AI100" s="280">
        <v>0</v>
      </c>
      <c r="AJ100" s="57">
        <v>133455.64000000001</v>
      </c>
      <c r="AK100" s="57">
        <v>66727.820000000007</v>
      </c>
      <c r="AL100" s="57">
        <v>0</v>
      </c>
      <c r="AN100" s="46">
        <f>I100/'Приложение 1'!I98</f>
        <v>0</v>
      </c>
      <c r="AO100" s="46" t="e">
        <f t="shared" si="52"/>
        <v>#DIV/0!</v>
      </c>
      <c r="AP100" s="46" t="e">
        <f t="shared" si="53"/>
        <v>#DIV/0!</v>
      </c>
      <c r="AQ100" s="46" t="e">
        <f t="shared" si="54"/>
        <v>#DIV/0!</v>
      </c>
      <c r="AR100" s="46" t="e">
        <f t="shared" si="55"/>
        <v>#DIV/0!</v>
      </c>
      <c r="AS100" s="46" t="e">
        <f t="shared" si="56"/>
        <v>#DIV/0!</v>
      </c>
      <c r="AT100" s="46" t="e">
        <f t="shared" si="57"/>
        <v>#DIV/0!</v>
      </c>
      <c r="AU100" s="46">
        <f t="shared" si="58"/>
        <v>3751.6660488626785</v>
      </c>
      <c r="AV100" s="46" t="e">
        <f t="shared" si="59"/>
        <v>#DIV/0!</v>
      </c>
      <c r="AW100" s="46" t="e">
        <f t="shared" si="60"/>
        <v>#DIV/0!</v>
      </c>
      <c r="AX100" s="46" t="e">
        <f t="shared" si="61"/>
        <v>#DIV/0!</v>
      </c>
      <c r="AY100" s="52">
        <f t="shared" si="62"/>
        <v>0</v>
      </c>
      <c r="AZ100" s="46">
        <v>823.21</v>
      </c>
      <c r="BA100" s="46">
        <v>2105.13</v>
      </c>
      <c r="BB100" s="46">
        <v>2608.0100000000002</v>
      </c>
      <c r="BC100" s="46">
        <v>902.03</v>
      </c>
      <c r="BD100" s="46">
        <v>1781.42</v>
      </c>
      <c r="BE100" s="46">
        <v>1188.47</v>
      </c>
      <c r="BF100" s="46">
        <v>2445034.0299999998</v>
      </c>
      <c r="BG100" s="46">
        <f t="shared" si="63"/>
        <v>5070.2</v>
      </c>
      <c r="BH100" s="46">
        <v>1206.3800000000001</v>
      </c>
      <c r="BI100" s="46">
        <v>3444.44</v>
      </c>
      <c r="BJ100" s="46">
        <v>7006.73</v>
      </c>
      <c r="BK100" s="46">
        <f t="shared" si="49"/>
        <v>1689105.94</v>
      </c>
      <c r="BL100" s="46" t="str">
        <f t="shared" si="64"/>
        <v xml:space="preserve"> </v>
      </c>
      <c r="BM100" s="46" t="e">
        <f t="shared" si="65"/>
        <v>#DIV/0!</v>
      </c>
      <c r="BN100" s="46" t="e">
        <f t="shared" si="66"/>
        <v>#DIV/0!</v>
      </c>
      <c r="BO100" s="46" t="e">
        <f t="shared" si="67"/>
        <v>#DIV/0!</v>
      </c>
      <c r="BP100" s="46" t="e">
        <f t="shared" si="68"/>
        <v>#DIV/0!</v>
      </c>
      <c r="BQ100" s="46" t="e">
        <f t="shared" si="69"/>
        <v>#DIV/0!</v>
      </c>
      <c r="BR100" s="46" t="e">
        <f t="shared" si="70"/>
        <v>#DIV/0!</v>
      </c>
      <c r="BS100" s="46" t="str">
        <f t="shared" si="71"/>
        <v xml:space="preserve"> </v>
      </c>
      <c r="BT100" s="46" t="e">
        <f t="shared" si="72"/>
        <v>#DIV/0!</v>
      </c>
      <c r="BU100" s="46" t="e">
        <f t="shared" si="73"/>
        <v>#DIV/0!</v>
      </c>
      <c r="BV100" s="46" t="e">
        <f t="shared" si="74"/>
        <v>#DIV/0!</v>
      </c>
      <c r="BW100" s="46" t="str">
        <f t="shared" si="75"/>
        <v xml:space="preserve"> </v>
      </c>
      <c r="BY100" s="52"/>
      <c r="BZ100" s="293"/>
      <c r="CA100" s="46">
        <f t="shared" si="76"/>
        <v>3920.3126032013474</v>
      </c>
      <c r="CB100" s="46">
        <f t="shared" si="77"/>
        <v>5298.36</v>
      </c>
      <c r="CC100" s="46">
        <f t="shared" si="78"/>
        <v>-1378.0473967986522</v>
      </c>
    </row>
    <row r="101" spans="1:81" s="305" customFormat="1" ht="12" customHeight="1">
      <c r="A101" s="284">
        <v>85</v>
      </c>
      <c r="B101" s="299" t="s">
        <v>412</v>
      </c>
      <c r="C101" s="300"/>
      <c r="D101" s="301"/>
      <c r="E101" s="302"/>
      <c r="F101" s="303"/>
      <c r="G101" s="286">
        <f t="shared" si="50"/>
        <v>9552544.7799999993</v>
      </c>
      <c r="H101" s="280">
        <f t="shared" si="51"/>
        <v>0</v>
      </c>
      <c r="I101" s="286">
        <v>0</v>
      </c>
      <c r="J101" s="300">
        <v>0</v>
      </c>
      <c r="K101" s="286">
        <v>0</v>
      </c>
      <c r="L101" s="300">
        <v>0</v>
      </c>
      <c r="M101" s="286">
        <v>0</v>
      </c>
      <c r="N101" s="304">
        <v>0</v>
      </c>
      <c r="O101" s="280">
        <v>0</v>
      </c>
      <c r="P101" s="304">
        <v>0</v>
      </c>
      <c r="Q101" s="280">
        <v>0</v>
      </c>
      <c r="R101" s="304">
        <v>0</v>
      </c>
      <c r="S101" s="280">
        <v>0</v>
      </c>
      <c r="T101" s="290">
        <v>0</v>
      </c>
      <c r="U101" s="280">
        <v>0</v>
      </c>
      <c r="V101" s="291" t="s">
        <v>105</v>
      </c>
      <c r="W101" s="280">
        <v>2055.6</v>
      </c>
      <c r="X101" s="280">
        <v>9199796.9700000007</v>
      </c>
      <c r="Y101" s="280">
        <v>0</v>
      </c>
      <c r="Z101" s="280">
        <v>0</v>
      </c>
      <c r="AA101" s="280">
        <v>0</v>
      </c>
      <c r="AB101" s="280">
        <v>0</v>
      </c>
      <c r="AC101" s="280">
        <v>0</v>
      </c>
      <c r="AD101" s="280">
        <v>0</v>
      </c>
      <c r="AE101" s="280">
        <v>0</v>
      </c>
      <c r="AF101" s="280">
        <v>0</v>
      </c>
      <c r="AG101" s="280">
        <v>0</v>
      </c>
      <c r="AH101" s="280">
        <v>0</v>
      </c>
      <c r="AI101" s="280">
        <v>0</v>
      </c>
      <c r="AJ101" s="57">
        <v>235165.21</v>
      </c>
      <c r="AK101" s="57">
        <v>117582.6</v>
      </c>
      <c r="AL101" s="57">
        <v>0</v>
      </c>
      <c r="AN101" s="63">
        <f>I101/'Приложение 1'!I99</f>
        <v>0</v>
      </c>
      <c r="AO101" s="63" t="e">
        <f t="shared" si="52"/>
        <v>#DIV/0!</v>
      </c>
      <c r="AP101" s="63" t="e">
        <f t="shared" si="53"/>
        <v>#DIV/0!</v>
      </c>
      <c r="AQ101" s="63" t="e">
        <f t="shared" si="54"/>
        <v>#DIV/0!</v>
      </c>
      <c r="AR101" s="63" t="e">
        <f t="shared" si="55"/>
        <v>#DIV/0!</v>
      </c>
      <c r="AS101" s="63" t="e">
        <f t="shared" si="56"/>
        <v>#DIV/0!</v>
      </c>
      <c r="AT101" s="63" t="e">
        <f t="shared" si="57"/>
        <v>#DIV/0!</v>
      </c>
      <c r="AU101" s="63">
        <f t="shared" si="58"/>
        <v>4475.4801371862231</v>
      </c>
      <c r="AV101" s="63" t="e">
        <f t="shared" si="59"/>
        <v>#DIV/0!</v>
      </c>
      <c r="AW101" s="63" t="e">
        <f t="shared" si="60"/>
        <v>#DIV/0!</v>
      </c>
      <c r="AX101" s="63" t="e">
        <f t="shared" si="61"/>
        <v>#DIV/0!</v>
      </c>
      <c r="AY101" s="57">
        <f t="shared" si="62"/>
        <v>0</v>
      </c>
      <c r="AZ101" s="63">
        <v>823.21</v>
      </c>
      <c r="BA101" s="63">
        <v>2105.13</v>
      </c>
      <c r="BB101" s="63">
        <v>2608.0100000000002</v>
      </c>
      <c r="BC101" s="63">
        <v>902.03</v>
      </c>
      <c r="BD101" s="63">
        <v>1781.42</v>
      </c>
      <c r="BE101" s="63">
        <v>1188.47</v>
      </c>
      <c r="BF101" s="63">
        <v>2445034.0299999998</v>
      </c>
      <c r="BG101" s="63">
        <f t="shared" si="63"/>
        <v>5070.2</v>
      </c>
      <c r="BH101" s="63">
        <v>1206.3800000000001</v>
      </c>
      <c r="BI101" s="63">
        <v>3444.44</v>
      </c>
      <c r="BJ101" s="63">
        <v>7006.73</v>
      </c>
      <c r="BK101" s="63">
        <f t="shared" si="49"/>
        <v>1689105.94</v>
      </c>
      <c r="BL101" s="63" t="str">
        <f t="shared" si="64"/>
        <v xml:space="preserve"> </v>
      </c>
      <c r="BM101" s="63" t="e">
        <f t="shared" si="65"/>
        <v>#DIV/0!</v>
      </c>
      <c r="BN101" s="63" t="e">
        <f t="shared" si="66"/>
        <v>#DIV/0!</v>
      </c>
      <c r="BO101" s="63" t="e">
        <f t="shared" si="67"/>
        <v>#DIV/0!</v>
      </c>
      <c r="BP101" s="63" t="e">
        <f t="shared" si="68"/>
        <v>#DIV/0!</v>
      </c>
      <c r="BQ101" s="63" t="e">
        <f t="shared" si="69"/>
        <v>#DIV/0!</v>
      </c>
      <c r="BR101" s="63" t="e">
        <f t="shared" si="70"/>
        <v>#DIV/0!</v>
      </c>
      <c r="BS101" s="63" t="str">
        <f t="shared" si="71"/>
        <v xml:space="preserve"> </v>
      </c>
      <c r="BT101" s="63" t="e">
        <f t="shared" si="72"/>
        <v>#DIV/0!</v>
      </c>
      <c r="BU101" s="63" t="e">
        <f t="shared" si="73"/>
        <v>#DIV/0!</v>
      </c>
      <c r="BV101" s="63" t="e">
        <f t="shared" si="74"/>
        <v>#DIV/0!</v>
      </c>
      <c r="BW101" s="63" t="str">
        <f t="shared" si="75"/>
        <v xml:space="preserve"> </v>
      </c>
      <c r="BY101" s="57"/>
      <c r="BZ101" s="306"/>
      <c r="CA101" s="46">
        <f t="shared" si="76"/>
        <v>4647.0834695466046</v>
      </c>
      <c r="CB101" s="46">
        <f t="shared" si="77"/>
        <v>5298.36</v>
      </c>
      <c r="CC101" s="46">
        <f t="shared" si="78"/>
        <v>-651.27653045339503</v>
      </c>
    </row>
    <row r="102" spans="1:81" s="45" customFormat="1" ht="12" customHeight="1">
      <c r="A102" s="284">
        <v>86</v>
      </c>
      <c r="B102" s="170" t="s">
        <v>413</v>
      </c>
      <c r="C102" s="286"/>
      <c r="D102" s="43"/>
      <c r="E102" s="288"/>
      <c r="F102" s="294"/>
      <c r="G102" s="286">
        <f t="shared" si="50"/>
        <v>2034058.17</v>
      </c>
      <c r="H102" s="280">
        <f t="shared" si="51"/>
        <v>0</v>
      </c>
      <c r="I102" s="286">
        <v>0</v>
      </c>
      <c r="J102" s="286">
        <v>0</v>
      </c>
      <c r="K102" s="286">
        <v>0</v>
      </c>
      <c r="L102" s="286">
        <v>0</v>
      </c>
      <c r="M102" s="286">
        <v>0</v>
      </c>
      <c r="N102" s="280">
        <v>0</v>
      </c>
      <c r="O102" s="280">
        <v>0</v>
      </c>
      <c r="P102" s="280">
        <v>0</v>
      </c>
      <c r="Q102" s="280">
        <v>0</v>
      </c>
      <c r="R102" s="280">
        <v>0</v>
      </c>
      <c r="S102" s="280">
        <v>0</v>
      </c>
      <c r="T102" s="290">
        <v>0</v>
      </c>
      <c r="U102" s="280">
        <v>0</v>
      </c>
      <c r="V102" s="291" t="s">
        <v>105</v>
      </c>
      <c r="W102" s="280">
        <v>860</v>
      </c>
      <c r="X102" s="280">
        <v>1873435.2</v>
      </c>
      <c r="Y102" s="280">
        <v>0</v>
      </c>
      <c r="Z102" s="280">
        <v>0</v>
      </c>
      <c r="AA102" s="280">
        <v>0</v>
      </c>
      <c r="AB102" s="280">
        <v>0</v>
      </c>
      <c r="AC102" s="280">
        <v>0</v>
      </c>
      <c r="AD102" s="280">
        <v>0</v>
      </c>
      <c r="AE102" s="280">
        <v>0</v>
      </c>
      <c r="AF102" s="280">
        <v>0</v>
      </c>
      <c r="AG102" s="280">
        <v>0</v>
      </c>
      <c r="AH102" s="280">
        <v>0</v>
      </c>
      <c r="AI102" s="280">
        <v>0</v>
      </c>
      <c r="AJ102" s="57">
        <v>107081.98</v>
      </c>
      <c r="AK102" s="57">
        <v>53540.99</v>
      </c>
      <c r="AL102" s="57">
        <v>0</v>
      </c>
      <c r="AN102" s="46">
        <f>I102/'Приложение 1'!I100</f>
        <v>0</v>
      </c>
      <c r="AO102" s="46" t="e">
        <f t="shared" si="52"/>
        <v>#DIV/0!</v>
      </c>
      <c r="AP102" s="46" t="e">
        <f t="shared" si="53"/>
        <v>#DIV/0!</v>
      </c>
      <c r="AQ102" s="46" t="e">
        <f t="shared" si="54"/>
        <v>#DIV/0!</v>
      </c>
      <c r="AR102" s="46" t="e">
        <f t="shared" si="55"/>
        <v>#DIV/0!</v>
      </c>
      <c r="AS102" s="46" t="e">
        <f t="shared" si="56"/>
        <v>#DIV/0!</v>
      </c>
      <c r="AT102" s="46" t="e">
        <f t="shared" si="57"/>
        <v>#DIV/0!</v>
      </c>
      <c r="AU102" s="46">
        <f t="shared" si="58"/>
        <v>2178.4130232558141</v>
      </c>
      <c r="AV102" s="46" t="e">
        <f t="shared" si="59"/>
        <v>#DIV/0!</v>
      </c>
      <c r="AW102" s="46" t="e">
        <f t="shared" si="60"/>
        <v>#DIV/0!</v>
      </c>
      <c r="AX102" s="46" t="e">
        <f t="shared" si="61"/>
        <v>#DIV/0!</v>
      </c>
      <c r="AY102" s="52">
        <f t="shared" si="62"/>
        <v>0</v>
      </c>
      <c r="AZ102" s="46">
        <v>823.21</v>
      </c>
      <c r="BA102" s="46">
        <v>2105.13</v>
      </c>
      <c r="BB102" s="46">
        <v>2608.0100000000002</v>
      </c>
      <c r="BC102" s="46">
        <v>902.03</v>
      </c>
      <c r="BD102" s="46">
        <v>1781.42</v>
      </c>
      <c r="BE102" s="46">
        <v>1188.47</v>
      </c>
      <c r="BF102" s="46">
        <v>2445034.0299999998</v>
      </c>
      <c r="BG102" s="46">
        <f t="shared" si="63"/>
        <v>5070.2</v>
      </c>
      <c r="BH102" s="46">
        <v>1206.3800000000001</v>
      </c>
      <c r="BI102" s="46">
        <v>3444.44</v>
      </c>
      <c r="BJ102" s="46">
        <v>7006.73</v>
      </c>
      <c r="BK102" s="46">
        <f t="shared" si="49"/>
        <v>1689105.94</v>
      </c>
      <c r="BL102" s="46" t="str">
        <f t="shared" si="64"/>
        <v xml:space="preserve"> </v>
      </c>
      <c r="BM102" s="46" t="e">
        <f t="shared" si="65"/>
        <v>#DIV/0!</v>
      </c>
      <c r="BN102" s="46" t="e">
        <f t="shared" si="66"/>
        <v>#DIV/0!</v>
      </c>
      <c r="BO102" s="46" t="e">
        <f t="shared" si="67"/>
        <v>#DIV/0!</v>
      </c>
      <c r="BP102" s="46" t="e">
        <f t="shared" si="68"/>
        <v>#DIV/0!</v>
      </c>
      <c r="BQ102" s="46" t="e">
        <f t="shared" si="69"/>
        <v>#DIV/0!</v>
      </c>
      <c r="BR102" s="46" t="e">
        <f t="shared" si="70"/>
        <v>#DIV/0!</v>
      </c>
      <c r="BS102" s="46" t="str">
        <f t="shared" si="71"/>
        <v xml:space="preserve"> </v>
      </c>
      <c r="BT102" s="46" t="e">
        <f t="shared" si="72"/>
        <v>#DIV/0!</v>
      </c>
      <c r="BU102" s="46" t="e">
        <f t="shared" si="73"/>
        <v>#DIV/0!</v>
      </c>
      <c r="BV102" s="46" t="e">
        <f t="shared" si="74"/>
        <v>#DIV/0!</v>
      </c>
      <c r="BW102" s="46" t="str">
        <f t="shared" si="75"/>
        <v xml:space="preserve"> </v>
      </c>
      <c r="BY102" s="52"/>
      <c r="BZ102" s="293"/>
      <c r="CA102" s="46">
        <f t="shared" si="76"/>
        <v>2365.1839186046509</v>
      </c>
      <c r="CB102" s="46">
        <f t="shared" si="77"/>
        <v>5298.36</v>
      </c>
      <c r="CC102" s="46">
        <f t="shared" si="78"/>
        <v>-2933.1760813953488</v>
      </c>
    </row>
    <row r="103" spans="1:81" s="45" customFormat="1" ht="12" customHeight="1">
      <c r="A103" s="284">
        <v>87</v>
      </c>
      <c r="B103" s="170" t="s">
        <v>414</v>
      </c>
      <c r="C103" s="286"/>
      <c r="D103" s="43"/>
      <c r="E103" s="288"/>
      <c r="F103" s="294"/>
      <c r="G103" s="286">
        <f t="shared" si="50"/>
        <v>8646640.2100000009</v>
      </c>
      <c r="H103" s="280">
        <f t="shared" si="51"/>
        <v>0</v>
      </c>
      <c r="I103" s="286">
        <v>0</v>
      </c>
      <c r="J103" s="286">
        <v>0</v>
      </c>
      <c r="K103" s="286">
        <v>0</v>
      </c>
      <c r="L103" s="286">
        <v>0</v>
      </c>
      <c r="M103" s="286">
        <v>0</v>
      </c>
      <c r="N103" s="280">
        <v>0</v>
      </c>
      <c r="O103" s="280">
        <v>0</v>
      </c>
      <c r="P103" s="280">
        <v>0</v>
      </c>
      <c r="Q103" s="280">
        <v>0</v>
      </c>
      <c r="R103" s="280">
        <v>0</v>
      </c>
      <c r="S103" s="280">
        <v>0</v>
      </c>
      <c r="T103" s="290">
        <v>0</v>
      </c>
      <c r="U103" s="280">
        <v>0</v>
      </c>
      <c r="V103" s="291" t="s">
        <v>105</v>
      </c>
      <c r="W103" s="280">
        <v>2055</v>
      </c>
      <c r="X103" s="280">
        <v>8293892.4000000004</v>
      </c>
      <c r="Y103" s="280">
        <v>0</v>
      </c>
      <c r="Z103" s="280">
        <v>0</v>
      </c>
      <c r="AA103" s="280">
        <v>0</v>
      </c>
      <c r="AB103" s="280">
        <v>0</v>
      </c>
      <c r="AC103" s="280">
        <v>0</v>
      </c>
      <c r="AD103" s="280">
        <v>0</v>
      </c>
      <c r="AE103" s="280">
        <v>0</v>
      </c>
      <c r="AF103" s="280">
        <v>0</v>
      </c>
      <c r="AG103" s="280">
        <v>0</v>
      </c>
      <c r="AH103" s="280">
        <v>0</v>
      </c>
      <c r="AI103" s="280">
        <v>0</v>
      </c>
      <c r="AJ103" s="57">
        <v>235165.21</v>
      </c>
      <c r="AK103" s="57">
        <v>117582.6</v>
      </c>
      <c r="AL103" s="57">
        <v>0</v>
      </c>
      <c r="AN103" s="46">
        <f>I103/'Приложение 1'!I101</f>
        <v>0</v>
      </c>
      <c r="AO103" s="46" t="e">
        <f t="shared" si="52"/>
        <v>#DIV/0!</v>
      </c>
      <c r="AP103" s="46" t="e">
        <f t="shared" si="53"/>
        <v>#DIV/0!</v>
      </c>
      <c r="AQ103" s="46" t="e">
        <f t="shared" si="54"/>
        <v>#DIV/0!</v>
      </c>
      <c r="AR103" s="46" t="e">
        <f t="shared" si="55"/>
        <v>#DIV/0!</v>
      </c>
      <c r="AS103" s="46" t="e">
        <f t="shared" si="56"/>
        <v>#DIV/0!</v>
      </c>
      <c r="AT103" s="46" t="e">
        <f t="shared" si="57"/>
        <v>#DIV/0!</v>
      </c>
      <c r="AU103" s="46">
        <f t="shared" si="58"/>
        <v>4035.9573722627738</v>
      </c>
      <c r="AV103" s="46" t="e">
        <f t="shared" si="59"/>
        <v>#DIV/0!</v>
      </c>
      <c r="AW103" s="46" t="e">
        <f t="shared" si="60"/>
        <v>#DIV/0!</v>
      </c>
      <c r="AX103" s="46" t="e">
        <f t="shared" si="61"/>
        <v>#DIV/0!</v>
      </c>
      <c r="AY103" s="52">
        <f t="shared" si="62"/>
        <v>0</v>
      </c>
      <c r="AZ103" s="46">
        <v>823.21</v>
      </c>
      <c r="BA103" s="46">
        <v>2105.13</v>
      </c>
      <c r="BB103" s="46">
        <v>2608.0100000000002</v>
      </c>
      <c r="BC103" s="46">
        <v>902.03</v>
      </c>
      <c r="BD103" s="46">
        <v>1781.42</v>
      </c>
      <c r="BE103" s="46">
        <v>1188.47</v>
      </c>
      <c r="BF103" s="46">
        <v>2445034.0299999998</v>
      </c>
      <c r="BG103" s="46">
        <f t="shared" si="63"/>
        <v>5070.2</v>
      </c>
      <c r="BH103" s="46">
        <v>1206.3800000000001</v>
      </c>
      <c r="BI103" s="46">
        <v>3444.44</v>
      </c>
      <c r="BJ103" s="46">
        <v>7006.73</v>
      </c>
      <c r="BK103" s="46">
        <f t="shared" si="49"/>
        <v>1689105.94</v>
      </c>
      <c r="BL103" s="46" t="str">
        <f t="shared" si="64"/>
        <v xml:space="preserve"> </v>
      </c>
      <c r="BM103" s="46" t="e">
        <f t="shared" si="65"/>
        <v>#DIV/0!</v>
      </c>
      <c r="BN103" s="46" t="e">
        <f t="shared" si="66"/>
        <v>#DIV/0!</v>
      </c>
      <c r="BO103" s="46" t="e">
        <f t="shared" si="67"/>
        <v>#DIV/0!</v>
      </c>
      <c r="BP103" s="46" t="e">
        <f t="shared" si="68"/>
        <v>#DIV/0!</v>
      </c>
      <c r="BQ103" s="46" t="e">
        <f t="shared" si="69"/>
        <v>#DIV/0!</v>
      </c>
      <c r="BR103" s="46" t="e">
        <f t="shared" si="70"/>
        <v>#DIV/0!</v>
      </c>
      <c r="BS103" s="46" t="str">
        <f t="shared" si="71"/>
        <v xml:space="preserve"> </v>
      </c>
      <c r="BT103" s="46" t="e">
        <f t="shared" si="72"/>
        <v>#DIV/0!</v>
      </c>
      <c r="BU103" s="46" t="e">
        <f t="shared" si="73"/>
        <v>#DIV/0!</v>
      </c>
      <c r="BV103" s="46" t="e">
        <f t="shared" si="74"/>
        <v>#DIV/0!</v>
      </c>
      <c r="BW103" s="46" t="str">
        <f t="shared" si="75"/>
        <v xml:space="preserve"> </v>
      </c>
      <c r="BY103" s="52"/>
      <c r="BZ103" s="293"/>
      <c r="CA103" s="46">
        <f t="shared" si="76"/>
        <v>4207.6108077858889</v>
      </c>
      <c r="CB103" s="46">
        <f t="shared" si="77"/>
        <v>5298.36</v>
      </c>
      <c r="CC103" s="46">
        <f t="shared" si="78"/>
        <v>-1090.7491922141107</v>
      </c>
    </row>
    <row r="104" spans="1:81" s="45" customFormat="1" ht="12" customHeight="1">
      <c r="A104" s="284">
        <v>88</v>
      </c>
      <c r="B104" s="170" t="s">
        <v>408</v>
      </c>
      <c r="C104" s="286"/>
      <c r="D104" s="43"/>
      <c r="E104" s="288"/>
      <c r="F104" s="294"/>
      <c r="G104" s="286">
        <f t="shared" si="50"/>
        <v>4731699.99</v>
      </c>
      <c r="H104" s="280">
        <f t="shared" si="51"/>
        <v>0</v>
      </c>
      <c r="I104" s="286">
        <v>0</v>
      </c>
      <c r="J104" s="286">
        <v>0</v>
      </c>
      <c r="K104" s="286">
        <v>0</v>
      </c>
      <c r="L104" s="286">
        <v>0</v>
      </c>
      <c r="M104" s="286">
        <v>0</v>
      </c>
      <c r="N104" s="280">
        <v>0</v>
      </c>
      <c r="O104" s="280">
        <v>0</v>
      </c>
      <c r="P104" s="280">
        <v>0</v>
      </c>
      <c r="Q104" s="280">
        <v>0</v>
      </c>
      <c r="R104" s="280">
        <v>0</v>
      </c>
      <c r="S104" s="280">
        <v>0</v>
      </c>
      <c r="T104" s="290">
        <v>0</v>
      </c>
      <c r="U104" s="280">
        <v>0</v>
      </c>
      <c r="V104" s="291" t="s">
        <v>105</v>
      </c>
      <c r="W104" s="280">
        <v>1470</v>
      </c>
      <c r="X104" s="280">
        <v>4577853.5999999996</v>
      </c>
      <c r="Y104" s="280">
        <v>0</v>
      </c>
      <c r="Z104" s="280">
        <v>0</v>
      </c>
      <c r="AA104" s="280">
        <v>0</v>
      </c>
      <c r="AB104" s="280">
        <v>0</v>
      </c>
      <c r="AC104" s="280">
        <v>0</v>
      </c>
      <c r="AD104" s="280">
        <v>0</v>
      </c>
      <c r="AE104" s="280">
        <v>0</v>
      </c>
      <c r="AF104" s="280">
        <v>0</v>
      </c>
      <c r="AG104" s="280">
        <v>0</v>
      </c>
      <c r="AH104" s="280">
        <v>0</v>
      </c>
      <c r="AI104" s="280">
        <v>0</v>
      </c>
      <c r="AJ104" s="57">
        <v>102564.26</v>
      </c>
      <c r="AK104" s="57">
        <v>51282.13</v>
      </c>
      <c r="AL104" s="57">
        <v>0</v>
      </c>
      <c r="AN104" s="46">
        <f>I104/'Приложение 1'!I102</f>
        <v>0</v>
      </c>
      <c r="AO104" s="46" t="e">
        <f t="shared" si="52"/>
        <v>#DIV/0!</v>
      </c>
      <c r="AP104" s="46" t="e">
        <f t="shared" si="53"/>
        <v>#DIV/0!</v>
      </c>
      <c r="AQ104" s="46" t="e">
        <f t="shared" si="54"/>
        <v>#DIV/0!</v>
      </c>
      <c r="AR104" s="46" t="e">
        <f t="shared" si="55"/>
        <v>#DIV/0!</v>
      </c>
      <c r="AS104" s="46" t="e">
        <f t="shared" si="56"/>
        <v>#DIV/0!</v>
      </c>
      <c r="AT104" s="46" t="e">
        <f t="shared" si="57"/>
        <v>#DIV/0!</v>
      </c>
      <c r="AU104" s="46">
        <f t="shared" si="58"/>
        <v>3114.1861224489794</v>
      </c>
      <c r="AV104" s="46" t="e">
        <f t="shared" si="59"/>
        <v>#DIV/0!</v>
      </c>
      <c r="AW104" s="46" t="e">
        <f t="shared" si="60"/>
        <v>#DIV/0!</v>
      </c>
      <c r="AX104" s="46" t="e">
        <f t="shared" si="61"/>
        <v>#DIV/0!</v>
      </c>
      <c r="AY104" s="52">
        <f t="shared" si="62"/>
        <v>0</v>
      </c>
      <c r="AZ104" s="46">
        <v>823.21</v>
      </c>
      <c r="BA104" s="46">
        <v>2105.13</v>
      </c>
      <c r="BB104" s="46">
        <v>2608.0100000000002</v>
      </c>
      <c r="BC104" s="46">
        <v>902.03</v>
      </c>
      <c r="BD104" s="46">
        <v>1781.42</v>
      </c>
      <c r="BE104" s="46">
        <v>1188.47</v>
      </c>
      <c r="BF104" s="46">
        <v>2445034.0299999998</v>
      </c>
      <c r="BG104" s="46">
        <f t="shared" si="63"/>
        <v>5070.2</v>
      </c>
      <c r="BH104" s="46">
        <v>1206.3800000000001</v>
      </c>
      <c r="BI104" s="46">
        <v>3444.44</v>
      </c>
      <c r="BJ104" s="46">
        <v>7006.73</v>
      </c>
      <c r="BK104" s="46">
        <f t="shared" si="49"/>
        <v>1689105.94</v>
      </c>
      <c r="BL104" s="46" t="str">
        <f t="shared" si="64"/>
        <v xml:space="preserve"> </v>
      </c>
      <c r="BM104" s="46" t="e">
        <f t="shared" si="65"/>
        <v>#DIV/0!</v>
      </c>
      <c r="BN104" s="46" t="e">
        <f t="shared" si="66"/>
        <v>#DIV/0!</v>
      </c>
      <c r="BO104" s="46" t="e">
        <f t="shared" si="67"/>
        <v>#DIV/0!</v>
      </c>
      <c r="BP104" s="46" t="e">
        <f t="shared" si="68"/>
        <v>#DIV/0!</v>
      </c>
      <c r="BQ104" s="46" t="e">
        <f t="shared" si="69"/>
        <v>#DIV/0!</v>
      </c>
      <c r="BR104" s="46" t="e">
        <f t="shared" si="70"/>
        <v>#DIV/0!</v>
      </c>
      <c r="BS104" s="46" t="str">
        <f t="shared" si="71"/>
        <v xml:space="preserve"> </v>
      </c>
      <c r="BT104" s="46" t="e">
        <f t="shared" si="72"/>
        <v>#DIV/0!</v>
      </c>
      <c r="BU104" s="46" t="e">
        <f t="shared" si="73"/>
        <v>#DIV/0!</v>
      </c>
      <c r="BV104" s="46" t="e">
        <f t="shared" si="74"/>
        <v>#DIV/0!</v>
      </c>
      <c r="BW104" s="46" t="str">
        <f t="shared" si="75"/>
        <v xml:space="preserve"> </v>
      </c>
      <c r="BY104" s="52"/>
      <c r="BZ104" s="293"/>
      <c r="CA104" s="46">
        <f t="shared" si="76"/>
        <v>3218.8435306122451</v>
      </c>
      <c r="CB104" s="46">
        <f t="shared" si="77"/>
        <v>5298.36</v>
      </c>
      <c r="CC104" s="46">
        <f t="shared" si="78"/>
        <v>-2079.5164693877546</v>
      </c>
    </row>
    <row r="105" spans="1:81" s="45" customFormat="1" ht="12" customHeight="1">
      <c r="A105" s="284">
        <v>89</v>
      </c>
      <c r="B105" s="170" t="s">
        <v>409</v>
      </c>
      <c r="C105" s="286"/>
      <c r="D105" s="43"/>
      <c r="E105" s="288"/>
      <c r="F105" s="294"/>
      <c r="G105" s="286">
        <f t="shared" si="50"/>
        <v>5176635.5199999996</v>
      </c>
      <c r="H105" s="280">
        <f t="shared" si="51"/>
        <v>0</v>
      </c>
      <c r="I105" s="286">
        <v>0</v>
      </c>
      <c r="J105" s="286">
        <v>0</v>
      </c>
      <c r="K105" s="286">
        <v>0</v>
      </c>
      <c r="L105" s="286">
        <v>0</v>
      </c>
      <c r="M105" s="286">
        <v>0</v>
      </c>
      <c r="N105" s="280">
        <v>0</v>
      </c>
      <c r="O105" s="280">
        <v>0</v>
      </c>
      <c r="P105" s="280">
        <v>0</v>
      </c>
      <c r="Q105" s="280">
        <v>0</v>
      </c>
      <c r="R105" s="280">
        <v>0</v>
      </c>
      <c r="S105" s="280">
        <v>0</v>
      </c>
      <c r="T105" s="290">
        <v>0</v>
      </c>
      <c r="U105" s="280">
        <v>0</v>
      </c>
      <c r="V105" s="291" t="s">
        <v>105</v>
      </c>
      <c r="W105" s="280">
        <v>1140</v>
      </c>
      <c r="X105" s="280">
        <v>4975170</v>
      </c>
      <c r="Y105" s="280">
        <v>0</v>
      </c>
      <c r="Z105" s="280">
        <v>0</v>
      </c>
      <c r="AA105" s="280">
        <v>0</v>
      </c>
      <c r="AB105" s="280">
        <v>0</v>
      </c>
      <c r="AC105" s="280">
        <v>0</v>
      </c>
      <c r="AD105" s="280">
        <v>0</v>
      </c>
      <c r="AE105" s="280">
        <v>0</v>
      </c>
      <c r="AF105" s="280">
        <v>0</v>
      </c>
      <c r="AG105" s="280">
        <v>0</v>
      </c>
      <c r="AH105" s="280">
        <v>0</v>
      </c>
      <c r="AI105" s="280">
        <v>0</v>
      </c>
      <c r="AJ105" s="57">
        <v>134310.35</v>
      </c>
      <c r="AK105" s="57">
        <v>67155.17</v>
      </c>
      <c r="AL105" s="57">
        <v>0</v>
      </c>
      <c r="AN105" s="46">
        <f>I105/'Приложение 1'!I103</f>
        <v>0</v>
      </c>
      <c r="AO105" s="46" t="e">
        <f t="shared" si="52"/>
        <v>#DIV/0!</v>
      </c>
      <c r="AP105" s="46" t="e">
        <f t="shared" si="53"/>
        <v>#DIV/0!</v>
      </c>
      <c r="AQ105" s="46" t="e">
        <f t="shared" si="54"/>
        <v>#DIV/0!</v>
      </c>
      <c r="AR105" s="46" t="e">
        <f t="shared" si="55"/>
        <v>#DIV/0!</v>
      </c>
      <c r="AS105" s="46" t="e">
        <f t="shared" si="56"/>
        <v>#DIV/0!</v>
      </c>
      <c r="AT105" s="46" t="e">
        <f t="shared" si="57"/>
        <v>#DIV/0!</v>
      </c>
      <c r="AU105" s="46">
        <f t="shared" si="58"/>
        <v>4364.1842105263158</v>
      </c>
      <c r="AV105" s="46" t="e">
        <f t="shared" si="59"/>
        <v>#DIV/0!</v>
      </c>
      <c r="AW105" s="46" t="e">
        <f t="shared" si="60"/>
        <v>#DIV/0!</v>
      </c>
      <c r="AX105" s="46" t="e">
        <f t="shared" si="61"/>
        <v>#DIV/0!</v>
      </c>
      <c r="AY105" s="52">
        <f t="shared" si="62"/>
        <v>0</v>
      </c>
      <c r="AZ105" s="46">
        <v>823.21</v>
      </c>
      <c r="BA105" s="46">
        <v>2105.13</v>
      </c>
      <c r="BB105" s="46">
        <v>2608.0100000000002</v>
      </c>
      <c r="BC105" s="46">
        <v>902.03</v>
      </c>
      <c r="BD105" s="46">
        <v>1781.42</v>
      </c>
      <c r="BE105" s="46">
        <v>1188.47</v>
      </c>
      <c r="BF105" s="46">
        <v>2445034.0299999998</v>
      </c>
      <c r="BG105" s="46">
        <f t="shared" si="63"/>
        <v>5070.2</v>
      </c>
      <c r="BH105" s="46">
        <v>1206.3800000000001</v>
      </c>
      <c r="BI105" s="46">
        <v>3444.44</v>
      </c>
      <c r="BJ105" s="46">
        <v>7006.73</v>
      </c>
      <c r="BK105" s="46">
        <f t="shared" si="49"/>
        <v>1689105.94</v>
      </c>
      <c r="BL105" s="46" t="str">
        <f t="shared" si="64"/>
        <v xml:space="preserve"> </v>
      </c>
      <c r="BM105" s="46" t="e">
        <f t="shared" si="65"/>
        <v>#DIV/0!</v>
      </c>
      <c r="BN105" s="46" t="e">
        <f t="shared" si="66"/>
        <v>#DIV/0!</v>
      </c>
      <c r="BO105" s="46" t="e">
        <f t="shared" si="67"/>
        <v>#DIV/0!</v>
      </c>
      <c r="BP105" s="46" t="e">
        <f t="shared" si="68"/>
        <v>#DIV/0!</v>
      </c>
      <c r="BQ105" s="46" t="e">
        <f t="shared" si="69"/>
        <v>#DIV/0!</v>
      </c>
      <c r="BR105" s="46" t="e">
        <f t="shared" si="70"/>
        <v>#DIV/0!</v>
      </c>
      <c r="BS105" s="46" t="str">
        <f t="shared" si="71"/>
        <v xml:space="preserve"> </v>
      </c>
      <c r="BT105" s="46" t="e">
        <f t="shared" si="72"/>
        <v>#DIV/0!</v>
      </c>
      <c r="BU105" s="46" t="e">
        <f t="shared" si="73"/>
        <v>#DIV/0!</v>
      </c>
      <c r="BV105" s="46" t="e">
        <f t="shared" si="74"/>
        <v>#DIV/0!</v>
      </c>
      <c r="BW105" s="46" t="str">
        <f t="shared" si="75"/>
        <v xml:space="preserve"> </v>
      </c>
      <c r="BY105" s="52"/>
      <c r="BZ105" s="293"/>
      <c r="CA105" s="46">
        <f t="shared" si="76"/>
        <v>4540.9083508771928</v>
      </c>
      <c r="CB105" s="46">
        <f t="shared" si="77"/>
        <v>5298.36</v>
      </c>
      <c r="CC105" s="46">
        <f t="shared" si="78"/>
        <v>-757.45164912280688</v>
      </c>
    </row>
    <row r="106" spans="1:81" s="45" customFormat="1" ht="12" customHeight="1">
      <c r="A106" s="284">
        <v>90</v>
      </c>
      <c r="B106" s="170" t="s">
        <v>410</v>
      </c>
      <c r="C106" s="286"/>
      <c r="D106" s="43"/>
      <c r="E106" s="288"/>
      <c r="F106" s="294"/>
      <c r="G106" s="286">
        <f t="shared" si="50"/>
        <v>7654944.9800000004</v>
      </c>
      <c r="H106" s="280">
        <f t="shared" si="51"/>
        <v>0</v>
      </c>
      <c r="I106" s="286">
        <v>0</v>
      </c>
      <c r="J106" s="286">
        <v>0</v>
      </c>
      <c r="K106" s="286">
        <v>0</v>
      </c>
      <c r="L106" s="286">
        <v>0</v>
      </c>
      <c r="M106" s="286">
        <v>0</v>
      </c>
      <c r="N106" s="280">
        <v>0</v>
      </c>
      <c r="O106" s="280">
        <v>0</v>
      </c>
      <c r="P106" s="280">
        <v>0</v>
      </c>
      <c r="Q106" s="280">
        <v>0</v>
      </c>
      <c r="R106" s="280">
        <v>0</v>
      </c>
      <c r="S106" s="280">
        <v>0</v>
      </c>
      <c r="T106" s="290">
        <v>0</v>
      </c>
      <c r="U106" s="280">
        <v>0</v>
      </c>
      <c r="V106" s="291" t="s">
        <v>105</v>
      </c>
      <c r="W106" s="280">
        <v>1613.3</v>
      </c>
      <c r="X106" s="280">
        <v>7385164.3399999999</v>
      </c>
      <c r="Y106" s="280">
        <v>0</v>
      </c>
      <c r="Z106" s="280">
        <v>0</v>
      </c>
      <c r="AA106" s="280">
        <v>0</v>
      </c>
      <c r="AB106" s="280">
        <v>0</v>
      </c>
      <c r="AC106" s="280">
        <v>0</v>
      </c>
      <c r="AD106" s="280">
        <v>0</v>
      </c>
      <c r="AE106" s="280">
        <v>0</v>
      </c>
      <c r="AF106" s="280">
        <v>0</v>
      </c>
      <c r="AG106" s="280">
        <v>0</v>
      </c>
      <c r="AH106" s="280">
        <v>0</v>
      </c>
      <c r="AI106" s="280">
        <v>0</v>
      </c>
      <c r="AJ106" s="57">
        <v>179853.76</v>
      </c>
      <c r="AK106" s="57">
        <v>89926.88</v>
      </c>
      <c r="AL106" s="57">
        <v>0</v>
      </c>
      <c r="AN106" s="46">
        <f>I106/'Приложение 1'!I104</f>
        <v>0</v>
      </c>
      <c r="AO106" s="46" t="e">
        <f t="shared" si="52"/>
        <v>#DIV/0!</v>
      </c>
      <c r="AP106" s="46" t="e">
        <f t="shared" si="53"/>
        <v>#DIV/0!</v>
      </c>
      <c r="AQ106" s="46" t="e">
        <f t="shared" si="54"/>
        <v>#DIV/0!</v>
      </c>
      <c r="AR106" s="46" t="e">
        <f t="shared" si="55"/>
        <v>#DIV/0!</v>
      </c>
      <c r="AS106" s="46" t="e">
        <f t="shared" si="56"/>
        <v>#DIV/0!</v>
      </c>
      <c r="AT106" s="46" t="e">
        <f t="shared" si="57"/>
        <v>#DIV/0!</v>
      </c>
      <c r="AU106" s="46">
        <f t="shared" si="58"/>
        <v>4577.6757825574905</v>
      </c>
      <c r="AV106" s="46" t="e">
        <f t="shared" si="59"/>
        <v>#DIV/0!</v>
      </c>
      <c r="AW106" s="46" t="e">
        <f t="shared" si="60"/>
        <v>#DIV/0!</v>
      </c>
      <c r="AX106" s="46" t="e">
        <f t="shared" si="61"/>
        <v>#DIV/0!</v>
      </c>
      <c r="AY106" s="52">
        <f t="shared" si="62"/>
        <v>0</v>
      </c>
      <c r="AZ106" s="46">
        <v>823.21</v>
      </c>
      <c r="BA106" s="46">
        <v>2105.13</v>
      </c>
      <c r="BB106" s="46">
        <v>2608.0100000000002</v>
      </c>
      <c r="BC106" s="46">
        <v>902.03</v>
      </c>
      <c r="BD106" s="46">
        <v>1781.42</v>
      </c>
      <c r="BE106" s="46">
        <v>1188.47</v>
      </c>
      <c r="BF106" s="46">
        <v>2445034.0299999998</v>
      </c>
      <c r="BG106" s="46">
        <f t="shared" si="63"/>
        <v>5070.2</v>
      </c>
      <c r="BH106" s="46">
        <v>1206.3800000000001</v>
      </c>
      <c r="BI106" s="46">
        <v>3444.44</v>
      </c>
      <c r="BJ106" s="46">
        <v>7006.73</v>
      </c>
      <c r="BK106" s="46">
        <f t="shared" si="49"/>
        <v>1689105.94</v>
      </c>
      <c r="BL106" s="46" t="str">
        <f t="shared" si="64"/>
        <v xml:space="preserve"> </v>
      </c>
      <c r="BM106" s="46" t="e">
        <f t="shared" si="65"/>
        <v>#DIV/0!</v>
      </c>
      <c r="BN106" s="46" t="e">
        <f t="shared" si="66"/>
        <v>#DIV/0!</v>
      </c>
      <c r="BO106" s="46" t="e">
        <f t="shared" si="67"/>
        <v>#DIV/0!</v>
      </c>
      <c r="BP106" s="46" t="e">
        <f t="shared" si="68"/>
        <v>#DIV/0!</v>
      </c>
      <c r="BQ106" s="46" t="e">
        <f t="shared" si="69"/>
        <v>#DIV/0!</v>
      </c>
      <c r="BR106" s="46" t="e">
        <f t="shared" si="70"/>
        <v>#DIV/0!</v>
      </c>
      <c r="BS106" s="46" t="str">
        <f t="shared" si="71"/>
        <v xml:space="preserve"> </v>
      </c>
      <c r="BT106" s="46" t="e">
        <f t="shared" si="72"/>
        <v>#DIV/0!</v>
      </c>
      <c r="BU106" s="46" t="e">
        <f t="shared" si="73"/>
        <v>#DIV/0!</v>
      </c>
      <c r="BV106" s="46" t="e">
        <f t="shared" si="74"/>
        <v>#DIV/0!</v>
      </c>
      <c r="BW106" s="46" t="str">
        <f t="shared" si="75"/>
        <v xml:space="preserve"> </v>
      </c>
      <c r="BY106" s="52"/>
      <c r="BZ106" s="293"/>
      <c r="CA106" s="46">
        <f t="shared" si="76"/>
        <v>4744.8986425339372</v>
      </c>
      <c r="CB106" s="46">
        <f t="shared" si="77"/>
        <v>5298.36</v>
      </c>
      <c r="CC106" s="46">
        <f t="shared" si="78"/>
        <v>-553.46135746606251</v>
      </c>
    </row>
    <row r="107" spans="1:81" s="45" customFormat="1" ht="12" customHeight="1">
      <c r="A107" s="284">
        <v>91</v>
      </c>
      <c r="B107" s="170" t="s">
        <v>415</v>
      </c>
      <c r="C107" s="286"/>
      <c r="D107" s="43"/>
      <c r="E107" s="288"/>
      <c r="F107" s="294"/>
      <c r="G107" s="286">
        <f t="shared" si="50"/>
        <v>9582000.5700000003</v>
      </c>
      <c r="H107" s="280">
        <f t="shared" si="51"/>
        <v>0</v>
      </c>
      <c r="I107" s="286">
        <v>0</v>
      </c>
      <c r="J107" s="286">
        <v>0</v>
      </c>
      <c r="K107" s="286">
        <v>0</v>
      </c>
      <c r="L107" s="286">
        <v>0</v>
      </c>
      <c r="M107" s="286">
        <v>0</v>
      </c>
      <c r="N107" s="280">
        <v>0</v>
      </c>
      <c r="O107" s="280">
        <v>0</v>
      </c>
      <c r="P107" s="280">
        <v>0</v>
      </c>
      <c r="Q107" s="280">
        <v>0</v>
      </c>
      <c r="R107" s="280">
        <v>0</v>
      </c>
      <c r="S107" s="280">
        <v>0</v>
      </c>
      <c r="T107" s="290">
        <v>0</v>
      </c>
      <c r="U107" s="280">
        <v>0</v>
      </c>
      <c r="V107" s="291" t="s">
        <v>106</v>
      </c>
      <c r="W107" s="280">
        <v>2050</v>
      </c>
      <c r="X107" s="280">
        <v>9187280.4000000004</v>
      </c>
      <c r="Y107" s="280">
        <v>0</v>
      </c>
      <c r="Z107" s="280">
        <v>0</v>
      </c>
      <c r="AA107" s="280">
        <v>0</v>
      </c>
      <c r="AB107" s="280">
        <v>0</v>
      </c>
      <c r="AC107" s="280">
        <v>0</v>
      </c>
      <c r="AD107" s="280">
        <v>0</v>
      </c>
      <c r="AE107" s="280">
        <v>0</v>
      </c>
      <c r="AF107" s="280">
        <v>0</v>
      </c>
      <c r="AG107" s="280">
        <v>0</v>
      </c>
      <c r="AH107" s="280">
        <v>0</v>
      </c>
      <c r="AI107" s="280">
        <v>0</v>
      </c>
      <c r="AJ107" s="57">
        <v>263146.78000000003</v>
      </c>
      <c r="AK107" s="57">
        <v>131573.39000000001</v>
      </c>
      <c r="AL107" s="57">
        <v>0</v>
      </c>
      <c r="AN107" s="46">
        <f>I107/'Приложение 1'!I105</f>
        <v>0</v>
      </c>
      <c r="AO107" s="46" t="e">
        <f t="shared" si="52"/>
        <v>#DIV/0!</v>
      </c>
      <c r="AP107" s="46" t="e">
        <f t="shared" si="53"/>
        <v>#DIV/0!</v>
      </c>
      <c r="AQ107" s="46" t="e">
        <f t="shared" si="54"/>
        <v>#DIV/0!</v>
      </c>
      <c r="AR107" s="46" t="e">
        <f t="shared" si="55"/>
        <v>#DIV/0!</v>
      </c>
      <c r="AS107" s="46" t="e">
        <f t="shared" si="56"/>
        <v>#DIV/0!</v>
      </c>
      <c r="AT107" s="46" t="e">
        <f t="shared" si="57"/>
        <v>#DIV/0!</v>
      </c>
      <c r="AU107" s="46">
        <f t="shared" si="58"/>
        <v>4481.6001951219514</v>
      </c>
      <c r="AV107" s="46" t="e">
        <f t="shared" si="59"/>
        <v>#DIV/0!</v>
      </c>
      <c r="AW107" s="46" t="e">
        <f t="shared" si="60"/>
        <v>#DIV/0!</v>
      </c>
      <c r="AX107" s="46" t="e">
        <f t="shared" si="61"/>
        <v>#DIV/0!</v>
      </c>
      <c r="AY107" s="52">
        <f t="shared" si="62"/>
        <v>0</v>
      </c>
      <c r="AZ107" s="46">
        <v>823.21</v>
      </c>
      <c r="BA107" s="46">
        <v>2105.13</v>
      </c>
      <c r="BB107" s="46">
        <v>2608.0100000000002</v>
      </c>
      <c r="BC107" s="46">
        <v>902.03</v>
      </c>
      <c r="BD107" s="46">
        <v>1781.42</v>
      </c>
      <c r="BE107" s="46">
        <v>1188.47</v>
      </c>
      <c r="BF107" s="46">
        <v>2445034.0299999998</v>
      </c>
      <c r="BG107" s="46">
        <f t="shared" si="63"/>
        <v>4866.91</v>
      </c>
      <c r="BH107" s="46">
        <v>1206.3800000000001</v>
      </c>
      <c r="BI107" s="46">
        <v>3444.44</v>
      </c>
      <c r="BJ107" s="46">
        <v>7006.73</v>
      </c>
      <c r="BK107" s="46">
        <f t="shared" si="49"/>
        <v>1689105.94</v>
      </c>
      <c r="BL107" s="46" t="str">
        <f t="shared" si="64"/>
        <v xml:space="preserve"> </v>
      </c>
      <c r="BM107" s="46" t="e">
        <f t="shared" si="65"/>
        <v>#DIV/0!</v>
      </c>
      <c r="BN107" s="46" t="e">
        <f t="shared" si="66"/>
        <v>#DIV/0!</v>
      </c>
      <c r="BO107" s="46" t="e">
        <f t="shared" si="67"/>
        <v>#DIV/0!</v>
      </c>
      <c r="BP107" s="46" t="e">
        <f t="shared" si="68"/>
        <v>#DIV/0!</v>
      </c>
      <c r="BQ107" s="46" t="e">
        <f t="shared" si="69"/>
        <v>#DIV/0!</v>
      </c>
      <c r="BR107" s="46" t="e">
        <f t="shared" si="70"/>
        <v>#DIV/0!</v>
      </c>
      <c r="BS107" s="46" t="str">
        <f t="shared" si="71"/>
        <v xml:space="preserve"> </v>
      </c>
      <c r="BT107" s="46" t="e">
        <f t="shared" si="72"/>
        <v>#DIV/0!</v>
      </c>
      <c r="BU107" s="46" t="e">
        <f t="shared" si="73"/>
        <v>#DIV/0!</v>
      </c>
      <c r="BV107" s="46" t="e">
        <f t="shared" si="74"/>
        <v>#DIV/0!</v>
      </c>
      <c r="BW107" s="46" t="str">
        <f t="shared" si="75"/>
        <v xml:space="preserve"> </v>
      </c>
      <c r="BY107" s="52"/>
      <c r="BZ107" s="293"/>
      <c r="CA107" s="46">
        <f t="shared" si="76"/>
        <v>4674.1466195121957</v>
      </c>
      <c r="CB107" s="46">
        <f t="shared" si="77"/>
        <v>5085.92</v>
      </c>
      <c r="CC107" s="46">
        <f t="shared" si="78"/>
        <v>-411.77338048780439</v>
      </c>
    </row>
    <row r="108" spans="1:81" s="45" customFormat="1" ht="12" customHeight="1">
      <c r="A108" s="284">
        <v>92</v>
      </c>
      <c r="B108" s="170" t="s">
        <v>417</v>
      </c>
      <c r="C108" s="286"/>
      <c r="D108" s="43"/>
      <c r="E108" s="288"/>
      <c r="F108" s="294"/>
      <c r="G108" s="286">
        <f t="shared" si="50"/>
        <v>4268593.38</v>
      </c>
      <c r="H108" s="280">
        <f t="shared" si="51"/>
        <v>0</v>
      </c>
      <c r="I108" s="286">
        <v>0</v>
      </c>
      <c r="J108" s="286">
        <v>0</v>
      </c>
      <c r="K108" s="286">
        <v>0</v>
      </c>
      <c r="L108" s="286">
        <v>0</v>
      </c>
      <c r="M108" s="286">
        <v>0</v>
      </c>
      <c r="N108" s="280">
        <v>0</v>
      </c>
      <c r="O108" s="280">
        <v>0</v>
      </c>
      <c r="P108" s="280">
        <v>0</v>
      </c>
      <c r="Q108" s="280">
        <v>0</v>
      </c>
      <c r="R108" s="280">
        <v>0</v>
      </c>
      <c r="S108" s="280">
        <v>0</v>
      </c>
      <c r="T108" s="290">
        <v>0</v>
      </c>
      <c r="U108" s="280">
        <v>0</v>
      </c>
      <c r="V108" s="291" t="s">
        <v>106</v>
      </c>
      <c r="W108" s="280">
        <v>1021.56</v>
      </c>
      <c r="X108" s="280">
        <v>4061965</v>
      </c>
      <c r="Y108" s="280">
        <v>0</v>
      </c>
      <c r="Z108" s="280">
        <v>0</v>
      </c>
      <c r="AA108" s="280">
        <v>0</v>
      </c>
      <c r="AB108" s="280">
        <v>0</v>
      </c>
      <c r="AC108" s="280">
        <v>0</v>
      </c>
      <c r="AD108" s="280">
        <v>0</v>
      </c>
      <c r="AE108" s="280">
        <v>0</v>
      </c>
      <c r="AF108" s="280">
        <v>0</v>
      </c>
      <c r="AG108" s="280">
        <v>0</v>
      </c>
      <c r="AH108" s="280">
        <v>0</v>
      </c>
      <c r="AI108" s="280">
        <v>0</v>
      </c>
      <c r="AJ108" s="57">
        <v>137752.25</v>
      </c>
      <c r="AK108" s="57">
        <v>68876.13</v>
      </c>
      <c r="AL108" s="57">
        <v>0</v>
      </c>
      <c r="AN108" s="46">
        <f>I108/'Приложение 1'!I106</f>
        <v>0</v>
      </c>
      <c r="AO108" s="46" t="e">
        <f t="shared" si="52"/>
        <v>#DIV/0!</v>
      </c>
      <c r="AP108" s="46" t="e">
        <f t="shared" si="53"/>
        <v>#DIV/0!</v>
      </c>
      <c r="AQ108" s="46" t="e">
        <f t="shared" si="54"/>
        <v>#DIV/0!</v>
      </c>
      <c r="AR108" s="46" t="e">
        <f t="shared" si="55"/>
        <v>#DIV/0!</v>
      </c>
      <c r="AS108" s="46" t="e">
        <f t="shared" si="56"/>
        <v>#DIV/0!</v>
      </c>
      <c r="AT108" s="46" t="e">
        <f t="shared" si="57"/>
        <v>#DIV/0!</v>
      </c>
      <c r="AU108" s="46">
        <f t="shared" si="58"/>
        <v>3976.2373233094486</v>
      </c>
      <c r="AV108" s="46" t="e">
        <f t="shared" si="59"/>
        <v>#DIV/0!</v>
      </c>
      <c r="AW108" s="46" t="e">
        <f t="shared" si="60"/>
        <v>#DIV/0!</v>
      </c>
      <c r="AX108" s="46" t="e">
        <f t="shared" si="61"/>
        <v>#DIV/0!</v>
      </c>
      <c r="AY108" s="52">
        <f t="shared" si="62"/>
        <v>0</v>
      </c>
      <c r="AZ108" s="46">
        <v>823.21</v>
      </c>
      <c r="BA108" s="46">
        <v>2105.13</v>
      </c>
      <c r="BB108" s="46">
        <v>2608.0100000000002</v>
      </c>
      <c r="BC108" s="46">
        <v>902.03</v>
      </c>
      <c r="BD108" s="46">
        <v>1781.42</v>
      </c>
      <c r="BE108" s="46">
        <v>1188.47</v>
      </c>
      <c r="BF108" s="46">
        <v>2445034.0299999998</v>
      </c>
      <c r="BG108" s="46">
        <f t="shared" si="63"/>
        <v>4866.91</v>
      </c>
      <c r="BH108" s="46">
        <v>1206.3800000000001</v>
      </c>
      <c r="BI108" s="46">
        <v>3444.44</v>
      </c>
      <c r="BJ108" s="46">
        <v>7006.73</v>
      </c>
      <c r="BK108" s="46">
        <f t="shared" si="49"/>
        <v>1689105.94</v>
      </c>
      <c r="BL108" s="46" t="str">
        <f t="shared" si="64"/>
        <v xml:space="preserve"> </v>
      </c>
      <c r="BM108" s="46" t="e">
        <f t="shared" si="65"/>
        <v>#DIV/0!</v>
      </c>
      <c r="BN108" s="46" t="e">
        <f t="shared" si="66"/>
        <v>#DIV/0!</v>
      </c>
      <c r="BO108" s="46" t="e">
        <f t="shared" si="67"/>
        <v>#DIV/0!</v>
      </c>
      <c r="BP108" s="46" t="e">
        <f t="shared" si="68"/>
        <v>#DIV/0!</v>
      </c>
      <c r="BQ108" s="46" t="e">
        <f t="shared" si="69"/>
        <v>#DIV/0!</v>
      </c>
      <c r="BR108" s="46" t="e">
        <f t="shared" si="70"/>
        <v>#DIV/0!</v>
      </c>
      <c r="BS108" s="46" t="str">
        <f t="shared" si="71"/>
        <v xml:space="preserve"> </v>
      </c>
      <c r="BT108" s="46" t="e">
        <f t="shared" si="72"/>
        <v>#DIV/0!</v>
      </c>
      <c r="BU108" s="46" t="e">
        <f t="shared" si="73"/>
        <v>#DIV/0!</v>
      </c>
      <c r="BV108" s="46" t="e">
        <f t="shared" si="74"/>
        <v>#DIV/0!</v>
      </c>
      <c r="BW108" s="46" t="str">
        <f t="shared" si="75"/>
        <v xml:space="preserve"> </v>
      </c>
      <c r="BY108" s="52"/>
      <c r="BZ108" s="293"/>
      <c r="CA108" s="46">
        <f t="shared" si="76"/>
        <v>4178.504816163515</v>
      </c>
      <c r="CB108" s="46">
        <f t="shared" si="77"/>
        <v>5085.92</v>
      </c>
      <c r="CC108" s="46">
        <f t="shared" si="78"/>
        <v>-907.41518383648508</v>
      </c>
    </row>
    <row r="109" spans="1:81" s="45" customFormat="1" ht="12" customHeight="1">
      <c r="A109" s="284">
        <v>93</v>
      </c>
      <c r="B109" s="170" t="s">
        <v>418</v>
      </c>
      <c r="C109" s="286"/>
      <c r="D109" s="43"/>
      <c r="E109" s="288"/>
      <c r="F109" s="294"/>
      <c r="G109" s="286">
        <f t="shared" si="50"/>
        <v>2370582.6</v>
      </c>
      <c r="H109" s="280">
        <f t="shared" si="51"/>
        <v>0</v>
      </c>
      <c r="I109" s="286">
        <v>0</v>
      </c>
      <c r="J109" s="286">
        <v>0</v>
      </c>
      <c r="K109" s="286">
        <v>0</v>
      </c>
      <c r="L109" s="286">
        <v>0</v>
      </c>
      <c r="M109" s="286">
        <v>0</v>
      </c>
      <c r="N109" s="280">
        <v>0</v>
      </c>
      <c r="O109" s="280">
        <v>0</v>
      </c>
      <c r="P109" s="280">
        <v>0</v>
      </c>
      <c r="Q109" s="280">
        <v>0</v>
      </c>
      <c r="R109" s="280">
        <v>0</v>
      </c>
      <c r="S109" s="280">
        <v>0</v>
      </c>
      <c r="T109" s="290">
        <v>0</v>
      </c>
      <c r="U109" s="280">
        <v>0</v>
      </c>
      <c r="V109" s="291"/>
      <c r="W109" s="280">
        <v>0</v>
      </c>
      <c r="X109" s="280">
        <v>0</v>
      </c>
      <c r="Y109" s="280">
        <v>0</v>
      </c>
      <c r="Z109" s="280">
        <v>0</v>
      </c>
      <c r="AA109" s="280">
        <v>1154.4000000000001</v>
      </c>
      <c r="AB109" s="280">
        <v>2263906.38</v>
      </c>
      <c r="AC109" s="280">
        <v>0</v>
      </c>
      <c r="AD109" s="280">
        <v>0</v>
      </c>
      <c r="AE109" s="280">
        <v>0</v>
      </c>
      <c r="AF109" s="280">
        <v>0</v>
      </c>
      <c r="AG109" s="280">
        <v>0</v>
      </c>
      <c r="AH109" s="280">
        <v>0</v>
      </c>
      <c r="AI109" s="280">
        <v>0</v>
      </c>
      <c r="AJ109" s="57">
        <f>ROUND(AB109/95.5*3,2)</f>
        <v>71117.48</v>
      </c>
      <c r="AK109" s="57">
        <f>ROUND(AB109/95.5*1.5,2)</f>
        <v>35558.74</v>
      </c>
      <c r="AL109" s="57">
        <v>0</v>
      </c>
      <c r="AN109" s="46">
        <f>I109/'Приложение 1'!I107</f>
        <v>0</v>
      </c>
      <c r="AO109" s="46" t="e">
        <f t="shared" si="52"/>
        <v>#DIV/0!</v>
      </c>
      <c r="AP109" s="46" t="e">
        <f t="shared" si="53"/>
        <v>#DIV/0!</v>
      </c>
      <c r="AQ109" s="46" t="e">
        <f t="shared" si="54"/>
        <v>#DIV/0!</v>
      </c>
      <c r="AR109" s="46" t="e">
        <f t="shared" si="55"/>
        <v>#DIV/0!</v>
      </c>
      <c r="AS109" s="46" t="e">
        <f t="shared" si="56"/>
        <v>#DIV/0!</v>
      </c>
      <c r="AT109" s="46" t="e">
        <f t="shared" si="57"/>
        <v>#DIV/0!</v>
      </c>
      <c r="AU109" s="46" t="e">
        <f t="shared" si="58"/>
        <v>#DIV/0!</v>
      </c>
      <c r="AV109" s="46" t="e">
        <f t="shared" si="59"/>
        <v>#DIV/0!</v>
      </c>
      <c r="AW109" s="46">
        <f t="shared" si="60"/>
        <v>1961.1108627858625</v>
      </c>
      <c r="AX109" s="46" t="e">
        <f t="shared" si="61"/>
        <v>#DIV/0!</v>
      </c>
      <c r="AY109" s="52">
        <f t="shared" si="62"/>
        <v>0</v>
      </c>
      <c r="AZ109" s="46">
        <v>823.21</v>
      </c>
      <c r="BA109" s="46">
        <v>2105.13</v>
      </c>
      <c r="BB109" s="46">
        <v>2608.0100000000002</v>
      </c>
      <c r="BC109" s="46">
        <v>902.03</v>
      </c>
      <c r="BD109" s="46">
        <v>1781.42</v>
      </c>
      <c r="BE109" s="46">
        <v>1188.47</v>
      </c>
      <c r="BF109" s="46">
        <v>2445034.0299999998</v>
      </c>
      <c r="BG109" s="46">
        <f t="shared" si="63"/>
        <v>4866.91</v>
      </c>
      <c r="BH109" s="46">
        <v>1206.3800000000001</v>
      </c>
      <c r="BI109" s="46">
        <v>3444.44</v>
      </c>
      <c r="BJ109" s="46">
        <v>7006.73</v>
      </c>
      <c r="BK109" s="46">
        <f t="shared" si="49"/>
        <v>1689105.94</v>
      </c>
      <c r="BL109" s="46" t="str">
        <f t="shared" si="64"/>
        <v xml:space="preserve"> </v>
      </c>
      <c r="BM109" s="46" t="e">
        <f t="shared" si="65"/>
        <v>#DIV/0!</v>
      </c>
      <c r="BN109" s="46" t="e">
        <f t="shared" si="66"/>
        <v>#DIV/0!</v>
      </c>
      <c r="BO109" s="46" t="e">
        <f t="shared" si="67"/>
        <v>#DIV/0!</v>
      </c>
      <c r="BP109" s="46" t="e">
        <f t="shared" si="68"/>
        <v>#DIV/0!</v>
      </c>
      <c r="BQ109" s="46" t="e">
        <f t="shared" si="69"/>
        <v>#DIV/0!</v>
      </c>
      <c r="BR109" s="46" t="e">
        <f t="shared" si="70"/>
        <v>#DIV/0!</v>
      </c>
      <c r="BS109" s="46" t="e">
        <f t="shared" si="71"/>
        <v>#DIV/0!</v>
      </c>
      <c r="BT109" s="46" t="e">
        <f t="shared" si="72"/>
        <v>#DIV/0!</v>
      </c>
      <c r="BU109" s="46" t="str">
        <f t="shared" si="73"/>
        <v xml:space="preserve"> </v>
      </c>
      <c r="BV109" s="46" t="e">
        <f t="shared" si="74"/>
        <v>#DIV/0!</v>
      </c>
      <c r="BW109" s="46" t="str">
        <f t="shared" si="75"/>
        <v xml:space="preserve"> </v>
      </c>
      <c r="BY109" s="52"/>
      <c r="BZ109" s="293"/>
      <c r="CA109" s="46" t="e">
        <f t="shared" si="76"/>
        <v>#DIV/0!</v>
      </c>
      <c r="CB109" s="46">
        <f t="shared" si="77"/>
        <v>5085.92</v>
      </c>
      <c r="CC109" s="46" t="e">
        <f t="shared" si="78"/>
        <v>#DIV/0!</v>
      </c>
    </row>
    <row r="110" spans="1:81" s="45" customFormat="1" ht="12" customHeight="1">
      <c r="A110" s="284">
        <v>94</v>
      </c>
      <c r="B110" s="170" t="s">
        <v>419</v>
      </c>
      <c r="C110" s="286"/>
      <c r="D110" s="43"/>
      <c r="E110" s="288"/>
      <c r="F110" s="294"/>
      <c r="G110" s="286">
        <f t="shared" si="50"/>
        <v>2626690.94</v>
      </c>
      <c r="H110" s="280">
        <f t="shared" si="51"/>
        <v>0</v>
      </c>
      <c r="I110" s="286">
        <v>0</v>
      </c>
      <c r="J110" s="286">
        <v>0</v>
      </c>
      <c r="K110" s="286">
        <v>0</v>
      </c>
      <c r="L110" s="286">
        <v>0</v>
      </c>
      <c r="M110" s="286">
        <v>0</v>
      </c>
      <c r="N110" s="280">
        <v>0</v>
      </c>
      <c r="O110" s="280">
        <v>0</v>
      </c>
      <c r="P110" s="280">
        <v>0</v>
      </c>
      <c r="Q110" s="280">
        <v>0</v>
      </c>
      <c r="R110" s="280">
        <v>0</v>
      </c>
      <c r="S110" s="280">
        <v>0</v>
      </c>
      <c r="T110" s="290">
        <v>0</v>
      </c>
      <c r="U110" s="280">
        <v>0</v>
      </c>
      <c r="V110" s="291" t="s">
        <v>105</v>
      </c>
      <c r="W110" s="280">
        <v>520.5</v>
      </c>
      <c r="X110" s="280">
        <v>2513320.7999999998</v>
      </c>
      <c r="Y110" s="280">
        <v>0</v>
      </c>
      <c r="Z110" s="280">
        <v>0</v>
      </c>
      <c r="AA110" s="280">
        <v>0</v>
      </c>
      <c r="AB110" s="280">
        <v>0</v>
      </c>
      <c r="AC110" s="280">
        <v>0</v>
      </c>
      <c r="AD110" s="280">
        <v>0</v>
      </c>
      <c r="AE110" s="280">
        <v>0</v>
      </c>
      <c r="AF110" s="280">
        <v>0</v>
      </c>
      <c r="AG110" s="280">
        <v>0</v>
      </c>
      <c r="AH110" s="280">
        <v>0</v>
      </c>
      <c r="AI110" s="280">
        <v>0</v>
      </c>
      <c r="AJ110" s="57">
        <v>75580.09</v>
      </c>
      <c r="AK110" s="57">
        <v>37790.050000000003</v>
      </c>
      <c r="AL110" s="57">
        <v>0</v>
      </c>
      <c r="AN110" s="46">
        <f>I110/'Приложение 1'!I108</f>
        <v>0</v>
      </c>
      <c r="AO110" s="46" t="e">
        <f t="shared" si="52"/>
        <v>#DIV/0!</v>
      </c>
      <c r="AP110" s="46" t="e">
        <f t="shared" si="53"/>
        <v>#DIV/0!</v>
      </c>
      <c r="AQ110" s="46" t="e">
        <f t="shared" si="54"/>
        <v>#DIV/0!</v>
      </c>
      <c r="AR110" s="46" t="e">
        <f t="shared" si="55"/>
        <v>#DIV/0!</v>
      </c>
      <c r="AS110" s="46" t="e">
        <f t="shared" si="56"/>
        <v>#DIV/0!</v>
      </c>
      <c r="AT110" s="46" t="e">
        <f t="shared" si="57"/>
        <v>#DIV/0!</v>
      </c>
      <c r="AU110" s="46">
        <f t="shared" si="58"/>
        <v>4828.6662824207488</v>
      </c>
      <c r="AV110" s="46" t="e">
        <f t="shared" si="59"/>
        <v>#DIV/0!</v>
      </c>
      <c r="AW110" s="46" t="e">
        <f t="shared" si="60"/>
        <v>#DIV/0!</v>
      </c>
      <c r="AX110" s="46" t="e">
        <f t="shared" si="61"/>
        <v>#DIV/0!</v>
      </c>
      <c r="AY110" s="52">
        <f t="shared" si="62"/>
        <v>0</v>
      </c>
      <c r="AZ110" s="46">
        <v>823.21</v>
      </c>
      <c r="BA110" s="46">
        <v>2105.13</v>
      </c>
      <c r="BB110" s="46">
        <v>2608.0100000000002</v>
      </c>
      <c r="BC110" s="46">
        <v>902.03</v>
      </c>
      <c r="BD110" s="46">
        <v>1781.42</v>
      </c>
      <c r="BE110" s="46">
        <v>1188.47</v>
      </c>
      <c r="BF110" s="46">
        <v>2445034.0299999998</v>
      </c>
      <c r="BG110" s="46">
        <f t="shared" si="63"/>
        <v>5070.2</v>
      </c>
      <c r="BH110" s="46">
        <v>1206.3800000000001</v>
      </c>
      <c r="BI110" s="46">
        <v>3444.44</v>
      </c>
      <c r="BJ110" s="46">
        <v>7006.73</v>
      </c>
      <c r="BK110" s="46">
        <f t="shared" si="49"/>
        <v>1689105.94</v>
      </c>
      <c r="BL110" s="46" t="str">
        <f t="shared" si="64"/>
        <v xml:space="preserve"> </v>
      </c>
      <c r="BM110" s="46" t="e">
        <f t="shared" si="65"/>
        <v>#DIV/0!</v>
      </c>
      <c r="BN110" s="46" t="e">
        <f t="shared" si="66"/>
        <v>#DIV/0!</v>
      </c>
      <c r="BO110" s="46" t="e">
        <f t="shared" si="67"/>
        <v>#DIV/0!</v>
      </c>
      <c r="BP110" s="46" t="e">
        <f t="shared" si="68"/>
        <v>#DIV/0!</v>
      </c>
      <c r="BQ110" s="46" t="e">
        <f t="shared" si="69"/>
        <v>#DIV/0!</v>
      </c>
      <c r="BR110" s="46" t="e">
        <f t="shared" si="70"/>
        <v>#DIV/0!</v>
      </c>
      <c r="BS110" s="46" t="str">
        <f t="shared" si="71"/>
        <v xml:space="preserve"> </v>
      </c>
      <c r="BT110" s="46" t="e">
        <f t="shared" si="72"/>
        <v>#DIV/0!</v>
      </c>
      <c r="BU110" s="46" t="e">
        <f t="shared" si="73"/>
        <v>#DIV/0!</v>
      </c>
      <c r="BV110" s="46" t="e">
        <f t="shared" si="74"/>
        <v>#DIV/0!</v>
      </c>
      <c r="BW110" s="46" t="str">
        <f t="shared" si="75"/>
        <v xml:space="preserve"> </v>
      </c>
      <c r="BY110" s="52"/>
      <c r="BZ110" s="293"/>
      <c r="CA110" s="46">
        <f t="shared" si="76"/>
        <v>5046.4763496637843</v>
      </c>
      <c r="CB110" s="46">
        <f t="shared" si="77"/>
        <v>5298.36</v>
      </c>
      <c r="CC110" s="46">
        <f t="shared" si="78"/>
        <v>-251.8836503362154</v>
      </c>
    </row>
    <row r="111" spans="1:81" s="45" customFormat="1" ht="12" customHeight="1">
      <c r="A111" s="284">
        <v>95</v>
      </c>
      <c r="B111" s="170" t="s">
        <v>420</v>
      </c>
      <c r="C111" s="286"/>
      <c r="D111" s="43"/>
      <c r="E111" s="288"/>
      <c r="F111" s="294"/>
      <c r="G111" s="286">
        <f t="shared" si="50"/>
        <v>7039230.9800000004</v>
      </c>
      <c r="H111" s="280">
        <f t="shared" si="51"/>
        <v>0</v>
      </c>
      <c r="I111" s="286">
        <v>0</v>
      </c>
      <c r="J111" s="286">
        <v>0</v>
      </c>
      <c r="K111" s="286">
        <v>0</v>
      </c>
      <c r="L111" s="286">
        <v>0</v>
      </c>
      <c r="M111" s="286">
        <v>0</v>
      </c>
      <c r="N111" s="280">
        <v>0</v>
      </c>
      <c r="O111" s="280">
        <v>0</v>
      </c>
      <c r="P111" s="280">
        <v>0</v>
      </c>
      <c r="Q111" s="280">
        <v>0</v>
      </c>
      <c r="R111" s="280">
        <v>0</v>
      </c>
      <c r="S111" s="280">
        <v>0</v>
      </c>
      <c r="T111" s="290">
        <v>0</v>
      </c>
      <c r="U111" s="280">
        <v>0</v>
      </c>
      <c r="V111" s="291" t="s">
        <v>105</v>
      </c>
      <c r="W111" s="280">
        <v>1724</v>
      </c>
      <c r="X111" s="280">
        <v>6717435.5999999996</v>
      </c>
      <c r="Y111" s="280">
        <v>0</v>
      </c>
      <c r="Z111" s="280">
        <v>0</v>
      </c>
      <c r="AA111" s="280">
        <v>0</v>
      </c>
      <c r="AB111" s="280">
        <v>0</v>
      </c>
      <c r="AC111" s="280">
        <v>0</v>
      </c>
      <c r="AD111" s="280">
        <v>0</v>
      </c>
      <c r="AE111" s="280">
        <v>0</v>
      </c>
      <c r="AF111" s="280">
        <v>0</v>
      </c>
      <c r="AG111" s="280">
        <v>0</v>
      </c>
      <c r="AH111" s="280">
        <v>0</v>
      </c>
      <c r="AI111" s="280">
        <v>0</v>
      </c>
      <c r="AJ111" s="57">
        <v>214530.25</v>
      </c>
      <c r="AK111" s="57">
        <v>107265.13</v>
      </c>
      <c r="AL111" s="57">
        <v>0</v>
      </c>
      <c r="AN111" s="46">
        <f>I111/'Приложение 1'!I109</f>
        <v>0</v>
      </c>
      <c r="AO111" s="46" t="e">
        <f t="shared" si="52"/>
        <v>#DIV/0!</v>
      </c>
      <c r="AP111" s="46" t="e">
        <f t="shared" si="53"/>
        <v>#DIV/0!</v>
      </c>
      <c r="AQ111" s="46" t="e">
        <f t="shared" si="54"/>
        <v>#DIV/0!</v>
      </c>
      <c r="AR111" s="46" t="e">
        <f t="shared" si="55"/>
        <v>#DIV/0!</v>
      </c>
      <c r="AS111" s="46" t="e">
        <f t="shared" si="56"/>
        <v>#DIV/0!</v>
      </c>
      <c r="AT111" s="46" t="e">
        <f t="shared" si="57"/>
        <v>#DIV/0!</v>
      </c>
      <c r="AU111" s="46">
        <f t="shared" si="58"/>
        <v>3896.4243619489557</v>
      </c>
      <c r="AV111" s="46" t="e">
        <f t="shared" si="59"/>
        <v>#DIV/0!</v>
      </c>
      <c r="AW111" s="46" t="e">
        <f t="shared" si="60"/>
        <v>#DIV/0!</v>
      </c>
      <c r="AX111" s="46" t="e">
        <f t="shared" si="61"/>
        <v>#DIV/0!</v>
      </c>
      <c r="AY111" s="52">
        <f t="shared" si="62"/>
        <v>0</v>
      </c>
      <c r="AZ111" s="46">
        <v>823.21</v>
      </c>
      <c r="BA111" s="46">
        <v>2105.13</v>
      </c>
      <c r="BB111" s="46">
        <v>2608.0100000000002</v>
      </c>
      <c r="BC111" s="46">
        <v>902.03</v>
      </c>
      <c r="BD111" s="46">
        <v>1781.42</v>
      </c>
      <c r="BE111" s="46">
        <v>1188.47</v>
      </c>
      <c r="BF111" s="46">
        <v>2445034.0299999998</v>
      </c>
      <c r="BG111" s="46">
        <f t="shared" si="63"/>
        <v>5070.2</v>
      </c>
      <c r="BH111" s="46">
        <v>1206.3800000000001</v>
      </c>
      <c r="BI111" s="46">
        <v>3444.44</v>
      </c>
      <c r="BJ111" s="46">
        <v>7006.73</v>
      </c>
      <c r="BK111" s="46">
        <f t="shared" si="49"/>
        <v>1689105.94</v>
      </c>
      <c r="BL111" s="46" t="str">
        <f t="shared" si="64"/>
        <v xml:space="preserve"> </v>
      </c>
      <c r="BM111" s="46" t="e">
        <f t="shared" si="65"/>
        <v>#DIV/0!</v>
      </c>
      <c r="BN111" s="46" t="e">
        <f t="shared" si="66"/>
        <v>#DIV/0!</v>
      </c>
      <c r="BO111" s="46" t="e">
        <f t="shared" si="67"/>
        <v>#DIV/0!</v>
      </c>
      <c r="BP111" s="46" t="e">
        <f t="shared" si="68"/>
        <v>#DIV/0!</v>
      </c>
      <c r="BQ111" s="46" t="e">
        <f t="shared" si="69"/>
        <v>#DIV/0!</v>
      </c>
      <c r="BR111" s="46" t="e">
        <f t="shared" si="70"/>
        <v>#DIV/0!</v>
      </c>
      <c r="BS111" s="46" t="str">
        <f t="shared" si="71"/>
        <v xml:space="preserve"> </v>
      </c>
      <c r="BT111" s="46" t="e">
        <f t="shared" si="72"/>
        <v>#DIV/0!</v>
      </c>
      <c r="BU111" s="46" t="e">
        <f t="shared" si="73"/>
        <v>#DIV/0!</v>
      </c>
      <c r="BV111" s="46" t="e">
        <f t="shared" si="74"/>
        <v>#DIV/0!</v>
      </c>
      <c r="BW111" s="46" t="str">
        <f t="shared" si="75"/>
        <v xml:space="preserve"> </v>
      </c>
      <c r="BY111" s="52"/>
      <c r="BZ111" s="293"/>
      <c r="CA111" s="46">
        <f t="shared" si="76"/>
        <v>4083.0806148491884</v>
      </c>
      <c r="CB111" s="46">
        <f t="shared" si="77"/>
        <v>5298.36</v>
      </c>
      <c r="CC111" s="46">
        <f t="shared" si="78"/>
        <v>-1215.2793851508113</v>
      </c>
    </row>
    <row r="112" spans="1:81" s="45" customFormat="1" ht="12" customHeight="1">
      <c r="A112" s="284">
        <v>96</v>
      </c>
      <c r="B112" s="170" t="s">
        <v>424</v>
      </c>
      <c r="C112" s="286"/>
      <c r="D112" s="43"/>
      <c r="E112" s="288"/>
      <c r="F112" s="294"/>
      <c r="G112" s="286">
        <f t="shared" si="50"/>
        <v>4147159.59</v>
      </c>
      <c r="H112" s="280">
        <f t="shared" si="51"/>
        <v>0</v>
      </c>
      <c r="I112" s="286">
        <v>0</v>
      </c>
      <c r="J112" s="286">
        <v>0</v>
      </c>
      <c r="K112" s="286">
        <v>0</v>
      </c>
      <c r="L112" s="286">
        <v>0</v>
      </c>
      <c r="M112" s="286">
        <v>0</v>
      </c>
      <c r="N112" s="280">
        <v>0</v>
      </c>
      <c r="O112" s="280">
        <v>0</v>
      </c>
      <c r="P112" s="280">
        <v>0</v>
      </c>
      <c r="Q112" s="280">
        <v>0</v>
      </c>
      <c r="R112" s="280">
        <v>0</v>
      </c>
      <c r="S112" s="280">
        <v>0</v>
      </c>
      <c r="T112" s="290">
        <v>0</v>
      </c>
      <c r="U112" s="280">
        <v>0</v>
      </c>
      <c r="V112" s="291" t="s">
        <v>105</v>
      </c>
      <c r="W112" s="280">
        <v>826.16</v>
      </c>
      <c r="X112" s="280">
        <v>3993313.2</v>
      </c>
      <c r="Y112" s="280">
        <v>0</v>
      </c>
      <c r="Z112" s="280">
        <v>0</v>
      </c>
      <c r="AA112" s="280">
        <v>0</v>
      </c>
      <c r="AB112" s="280">
        <v>0</v>
      </c>
      <c r="AC112" s="280">
        <v>0</v>
      </c>
      <c r="AD112" s="280">
        <v>0</v>
      </c>
      <c r="AE112" s="280">
        <v>0</v>
      </c>
      <c r="AF112" s="280">
        <v>0</v>
      </c>
      <c r="AG112" s="280">
        <v>0</v>
      </c>
      <c r="AH112" s="280">
        <v>0</v>
      </c>
      <c r="AI112" s="280">
        <v>0</v>
      </c>
      <c r="AJ112" s="57">
        <v>102564.26</v>
      </c>
      <c r="AK112" s="57">
        <v>51282.13</v>
      </c>
      <c r="AL112" s="57">
        <v>0</v>
      </c>
      <c r="AN112" s="46">
        <f>I112/'Приложение 1'!I110</f>
        <v>0</v>
      </c>
      <c r="AO112" s="46" t="e">
        <f t="shared" si="52"/>
        <v>#DIV/0!</v>
      </c>
      <c r="AP112" s="46" t="e">
        <f t="shared" si="53"/>
        <v>#DIV/0!</v>
      </c>
      <c r="AQ112" s="46" t="e">
        <f t="shared" si="54"/>
        <v>#DIV/0!</v>
      </c>
      <c r="AR112" s="46" t="e">
        <f t="shared" si="55"/>
        <v>#DIV/0!</v>
      </c>
      <c r="AS112" s="46" t="e">
        <f t="shared" si="56"/>
        <v>#DIV/0!</v>
      </c>
      <c r="AT112" s="46" t="e">
        <f t="shared" si="57"/>
        <v>#DIV/0!</v>
      </c>
      <c r="AU112" s="46">
        <f t="shared" si="58"/>
        <v>4833.5833252638722</v>
      </c>
      <c r="AV112" s="46" t="e">
        <f t="shared" si="59"/>
        <v>#DIV/0!</v>
      </c>
      <c r="AW112" s="46" t="e">
        <f t="shared" si="60"/>
        <v>#DIV/0!</v>
      </c>
      <c r="AX112" s="46" t="e">
        <f t="shared" si="61"/>
        <v>#DIV/0!</v>
      </c>
      <c r="AY112" s="52">
        <f t="shared" si="62"/>
        <v>0</v>
      </c>
      <c r="AZ112" s="46">
        <v>823.21</v>
      </c>
      <c r="BA112" s="46">
        <v>2105.13</v>
      </c>
      <c r="BB112" s="46">
        <v>2608.0100000000002</v>
      </c>
      <c r="BC112" s="46">
        <v>902.03</v>
      </c>
      <c r="BD112" s="46">
        <v>1781.42</v>
      </c>
      <c r="BE112" s="46">
        <v>1188.47</v>
      </c>
      <c r="BF112" s="46">
        <v>2445034.0299999998</v>
      </c>
      <c r="BG112" s="46">
        <f t="shared" si="63"/>
        <v>5070.2</v>
      </c>
      <c r="BH112" s="46">
        <v>1206.3800000000001</v>
      </c>
      <c r="BI112" s="46">
        <v>3444.44</v>
      </c>
      <c r="BJ112" s="46">
        <v>7006.73</v>
      </c>
      <c r="BK112" s="46">
        <f t="shared" si="49"/>
        <v>1689105.94</v>
      </c>
      <c r="BL112" s="46" t="str">
        <f t="shared" si="64"/>
        <v xml:space="preserve"> </v>
      </c>
      <c r="BM112" s="46" t="e">
        <f t="shared" si="65"/>
        <v>#DIV/0!</v>
      </c>
      <c r="BN112" s="46" t="e">
        <f t="shared" si="66"/>
        <v>#DIV/0!</v>
      </c>
      <c r="BO112" s="46" t="e">
        <f t="shared" si="67"/>
        <v>#DIV/0!</v>
      </c>
      <c r="BP112" s="46" t="e">
        <f t="shared" si="68"/>
        <v>#DIV/0!</v>
      </c>
      <c r="BQ112" s="46" t="e">
        <f t="shared" si="69"/>
        <v>#DIV/0!</v>
      </c>
      <c r="BR112" s="46" t="e">
        <f t="shared" si="70"/>
        <v>#DIV/0!</v>
      </c>
      <c r="BS112" s="46" t="str">
        <f t="shared" si="71"/>
        <v xml:space="preserve"> </v>
      </c>
      <c r="BT112" s="46" t="e">
        <f t="shared" si="72"/>
        <v>#DIV/0!</v>
      </c>
      <c r="BU112" s="46" t="e">
        <f t="shared" si="73"/>
        <v>#DIV/0!</v>
      </c>
      <c r="BV112" s="46" t="e">
        <f t="shared" si="74"/>
        <v>#DIV/0!</v>
      </c>
      <c r="BW112" s="46" t="str">
        <f t="shared" si="75"/>
        <v xml:space="preserve"> </v>
      </c>
      <c r="BY112" s="52"/>
      <c r="BZ112" s="293"/>
      <c r="CA112" s="46">
        <f t="shared" si="76"/>
        <v>5019.8019633000868</v>
      </c>
      <c r="CB112" s="46">
        <f t="shared" si="77"/>
        <v>5298.36</v>
      </c>
      <c r="CC112" s="46">
        <f t="shared" si="78"/>
        <v>-278.55803669991292</v>
      </c>
    </row>
    <row r="113" spans="1:82" s="45" customFormat="1" ht="12" customHeight="1">
      <c r="A113" s="284">
        <v>97</v>
      </c>
      <c r="B113" s="170" t="s">
        <v>425</v>
      </c>
      <c r="C113" s="286"/>
      <c r="D113" s="43"/>
      <c r="E113" s="288"/>
      <c r="F113" s="294"/>
      <c r="G113" s="286">
        <f t="shared" si="50"/>
        <v>4531678.7699999996</v>
      </c>
      <c r="H113" s="280">
        <f t="shared" si="51"/>
        <v>0</v>
      </c>
      <c r="I113" s="286">
        <v>0</v>
      </c>
      <c r="J113" s="286">
        <v>0</v>
      </c>
      <c r="K113" s="286">
        <v>0</v>
      </c>
      <c r="L113" s="286">
        <v>0</v>
      </c>
      <c r="M113" s="286">
        <v>0</v>
      </c>
      <c r="N113" s="280">
        <v>0</v>
      </c>
      <c r="O113" s="280">
        <v>0</v>
      </c>
      <c r="P113" s="280">
        <v>0</v>
      </c>
      <c r="Q113" s="280">
        <v>0</v>
      </c>
      <c r="R113" s="280">
        <v>0</v>
      </c>
      <c r="S113" s="280">
        <v>0</v>
      </c>
      <c r="T113" s="290">
        <v>0</v>
      </c>
      <c r="U113" s="280">
        <v>0</v>
      </c>
      <c r="V113" s="291" t="s">
        <v>105</v>
      </c>
      <c r="W113" s="280">
        <v>1085.3</v>
      </c>
      <c r="X113" s="280">
        <v>4308235.2</v>
      </c>
      <c r="Y113" s="280">
        <v>0</v>
      </c>
      <c r="Z113" s="280">
        <v>0</v>
      </c>
      <c r="AA113" s="280">
        <v>0</v>
      </c>
      <c r="AB113" s="280">
        <v>0</v>
      </c>
      <c r="AC113" s="280">
        <v>0</v>
      </c>
      <c r="AD113" s="280">
        <v>0</v>
      </c>
      <c r="AE113" s="280">
        <v>0</v>
      </c>
      <c r="AF113" s="280">
        <v>0</v>
      </c>
      <c r="AG113" s="280">
        <v>0</v>
      </c>
      <c r="AH113" s="280">
        <v>0</v>
      </c>
      <c r="AI113" s="280">
        <v>0</v>
      </c>
      <c r="AJ113" s="57">
        <v>148962.38</v>
      </c>
      <c r="AK113" s="57">
        <v>74481.19</v>
      </c>
      <c r="AL113" s="57">
        <v>0</v>
      </c>
      <c r="AN113" s="46">
        <f>I113/'Приложение 1'!I111</f>
        <v>0</v>
      </c>
      <c r="AO113" s="46" t="e">
        <f t="shared" si="52"/>
        <v>#DIV/0!</v>
      </c>
      <c r="AP113" s="46" t="e">
        <f t="shared" si="53"/>
        <v>#DIV/0!</v>
      </c>
      <c r="AQ113" s="46" t="e">
        <f t="shared" si="54"/>
        <v>#DIV/0!</v>
      </c>
      <c r="AR113" s="46" t="e">
        <f t="shared" si="55"/>
        <v>#DIV/0!</v>
      </c>
      <c r="AS113" s="46" t="e">
        <f t="shared" si="56"/>
        <v>#DIV/0!</v>
      </c>
      <c r="AT113" s="46" t="e">
        <f t="shared" si="57"/>
        <v>#DIV/0!</v>
      </c>
      <c r="AU113" s="46">
        <f t="shared" si="58"/>
        <v>3969.6260941675118</v>
      </c>
      <c r="AV113" s="46" t="e">
        <f t="shared" si="59"/>
        <v>#DIV/0!</v>
      </c>
      <c r="AW113" s="46" t="e">
        <f t="shared" si="60"/>
        <v>#DIV/0!</v>
      </c>
      <c r="AX113" s="46" t="e">
        <f t="shared" si="61"/>
        <v>#DIV/0!</v>
      </c>
      <c r="AY113" s="52">
        <f t="shared" si="62"/>
        <v>0</v>
      </c>
      <c r="AZ113" s="46">
        <v>823.21</v>
      </c>
      <c r="BA113" s="46">
        <v>2105.13</v>
      </c>
      <c r="BB113" s="46">
        <v>2608.0100000000002</v>
      </c>
      <c r="BC113" s="46">
        <v>902.03</v>
      </c>
      <c r="BD113" s="46">
        <v>1781.42</v>
      </c>
      <c r="BE113" s="46">
        <v>1188.47</v>
      </c>
      <c r="BF113" s="46">
        <v>2445034.0299999998</v>
      </c>
      <c r="BG113" s="46">
        <f t="shared" si="63"/>
        <v>5070.2</v>
      </c>
      <c r="BH113" s="46">
        <v>1206.3800000000001</v>
      </c>
      <c r="BI113" s="46">
        <v>3444.44</v>
      </c>
      <c r="BJ113" s="46">
        <v>7006.73</v>
      </c>
      <c r="BK113" s="46">
        <f t="shared" si="49"/>
        <v>1689105.94</v>
      </c>
      <c r="BL113" s="46" t="str">
        <f t="shared" si="64"/>
        <v xml:space="preserve"> </v>
      </c>
      <c r="BM113" s="46" t="e">
        <f t="shared" si="65"/>
        <v>#DIV/0!</v>
      </c>
      <c r="BN113" s="46" t="e">
        <f t="shared" si="66"/>
        <v>#DIV/0!</v>
      </c>
      <c r="BO113" s="46" t="e">
        <f t="shared" si="67"/>
        <v>#DIV/0!</v>
      </c>
      <c r="BP113" s="46" t="e">
        <f t="shared" si="68"/>
        <v>#DIV/0!</v>
      </c>
      <c r="BQ113" s="46" t="e">
        <f t="shared" si="69"/>
        <v>#DIV/0!</v>
      </c>
      <c r="BR113" s="46" t="e">
        <f t="shared" si="70"/>
        <v>#DIV/0!</v>
      </c>
      <c r="BS113" s="46" t="str">
        <f t="shared" si="71"/>
        <v xml:space="preserve"> </v>
      </c>
      <c r="BT113" s="46" t="e">
        <f t="shared" si="72"/>
        <v>#DIV/0!</v>
      </c>
      <c r="BU113" s="46" t="e">
        <f t="shared" si="73"/>
        <v>#DIV/0!</v>
      </c>
      <c r="BV113" s="46" t="e">
        <f t="shared" si="74"/>
        <v>#DIV/0!</v>
      </c>
      <c r="BW113" s="46" t="str">
        <f t="shared" si="75"/>
        <v xml:space="preserve"> </v>
      </c>
      <c r="BY113" s="52"/>
      <c r="BZ113" s="293"/>
      <c r="CA113" s="46">
        <f t="shared" si="76"/>
        <v>4175.5079425043768</v>
      </c>
      <c r="CB113" s="46">
        <f t="shared" si="77"/>
        <v>5298.36</v>
      </c>
      <c r="CC113" s="46">
        <f t="shared" si="78"/>
        <v>-1122.8520574956228</v>
      </c>
    </row>
    <row r="114" spans="1:82" s="45" customFormat="1" ht="12" customHeight="1">
      <c r="A114" s="284">
        <v>98</v>
      </c>
      <c r="B114" s="170" t="s">
        <v>426</v>
      </c>
      <c r="C114" s="286"/>
      <c r="D114" s="43"/>
      <c r="E114" s="288"/>
      <c r="F114" s="294"/>
      <c r="G114" s="286">
        <f t="shared" si="50"/>
        <v>4315998.84</v>
      </c>
      <c r="H114" s="280">
        <f t="shared" si="51"/>
        <v>0</v>
      </c>
      <c r="I114" s="286">
        <v>0</v>
      </c>
      <c r="J114" s="286">
        <v>0</v>
      </c>
      <c r="K114" s="286">
        <v>0</v>
      </c>
      <c r="L114" s="286">
        <v>0</v>
      </c>
      <c r="M114" s="286">
        <v>0</v>
      </c>
      <c r="N114" s="280">
        <v>0</v>
      </c>
      <c r="O114" s="280">
        <v>0</v>
      </c>
      <c r="P114" s="280">
        <v>0</v>
      </c>
      <c r="Q114" s="280">
        <v>0</v>
      </c>
      <c r="R114" s="280">
        <v>0</v>
      </c>
      <c r="S114" s="280">
        <v>0</v>
      </c>
      <c r="T114" s="290">
        <v>0</v>
      </c>
      <c r="U114" s="280">
        <v>0</v>
      </c>
      <c r="V114" s="291" t="s">
        <v>106</v>
      </c>
      <c r="W114" s="280">
        <v>910</v>
      </c>
      <c r="X114" s="280">
        <v>4159710</v>
      </c>
      <c r="Y114" s="280">
        <v>0</v>
      </c>
      <c r="Z114" s="280">
        <v>0</v>
      </c>
      <c r="AA114" s="280">
        <v>0</v>
      </c>
      <c r="AB114" s="280">
        <v>0</v>
      </c>
      <c r="AC114" s="280">
        <v>0</v>
      </c>
      <c r="AD114" s="280">
        <v>0</v>
      </c>
      <c r="AE114" s="280">
        <v>0</v>
      </c>
      <c r="AF114" s="280">
        <v>0</v>
      </c>
      <c r="AG114" s="280">
        <v>0</v>
      </c>
      <c r="AH114" s="280">
        <v>0</v>
      </c>
      <c r="AI114" s="280">
        <v>0</v>
      </c>
      <c r="AJ114" s="57">
        <v>104192.56</v>
      </c>
      <c r="AK114" s="57">
        <v>52096.28</v>
      </c>
      <c r="AL114" s="57">
        <v>0</v>
      </c>
      <c r="AN114" s="46">
        <f>I114/'Приложение 1'!I112</f>
        <v>0</v>
      </c>
      <c r="AO114" s="46" t="e">
        <f t="shared" si="52"/>
        <v>#DIV/0!</v>
      </c>
      <c r="AP114" s="46" t="e">
        <f t="shared" si="53"/>
        <v>#DIV/0!</v>
      </c>
      <c r="AQ114" s="46" t="e">
        <f t="shared" si="54"/>
        <v>#DIV/0!</v>
      </c>
      <c r="AR114" s="46" t="e">
        <f t="shared" si="55"/>
        <v>#DIV/0!</v>
      </c>
      <c r="AS114" s="46" t="e">
        <f t="shared" si="56"/>
        <v>#DIV/0!</v>
      </c>
      <c r="AT114" s="46" t="e">
        <f t="shared" si="57"/>
        <v>#DIV/0!</v>
      </c>
      <c r="AU114" s="46">
        <f t="shared" si="58"/>
        <v>4571.1098901098903</v>
      </c>
      <c r="AV114" s="46" t="e">
        <f t="shared" si="59"/>
        <v>#DIV/0!</v>
      </c>
      <c r="AW114" s="46" t="e">
        <f t="shared" si="60"/>
        <v>#DIV/0!</v>
      </c>
      <c r="AX114" s="46" t="e">
        <f t="shared" si="61"/>
        <v>#DIV/0!</v>
      </c>
      <c r="AY114" s="52">
        <f t="shared" si="62"/>
        <v>0</v>
      </c>
      <c r="AZ114" s="46">
        <v>823.21</v>
      </c>
      <c r="BA114" s="46">
        <v>2105.13</v>
      </c>
      <c r="BB114" s="46">
        <v>2608.0100000000002</v>
      </c>
      <c r="BC114" s="46">
        <v>902.03</v>
      </c>
      <c r="BD114" s="46">
        <v>1781.42</v>
      </c>
      <c r="BE114" s="46">
        <v>1188.47</v>
      </c>
      <c r="BF114" s="46">
        <v>2445034.0299999998</v>
      </c>
      <c r="BG114" s="46">
        <f t="shared" si="63"/>
        <v>4866.91</v>
      </c>
      <c r="BH114" s="46">
        <v>1206.3800000000001</v>
      </c>
      <c r="BI114" s="46">
        <v>3444.44</v>
      </c>
      <c r="BJ114" s="46">
        <v>7006.73</v>
      </c>
      <c r="BK114" s="46">
        <f t="shared" si="49"/>
        <v>1689105.94</v>
      </c>
      <c r="BL114" s="46" t="str">
        <f t="shared" si="64"/>
        <v xml:space="preserve"> </v>
      </c>
      <c r="BM114" s="46" t="e">
        <f t="shared" si="65"/>
        <v>#DIV/0!</v>
      </c>
      <c r="BN114" s="46" t="e">
        <f t="shared" si="66"/>
        <v>#DIV/0!</v>
      </c>
      <c r="BO114" s="46" t="e">
        <f t="shared" si="67"/>
        <v>#DIV/0!</v>
      </c>
      <c r="BP114" s="46" t="e">
        <f t="shared" si="68"/>
        <v>#DIV/0!</v>
      </c>
      <c r="BQ114" s="46" t="e">
        <f t="shared" si="69"/>
        <v>#DIV/0!</v>
      </c>
      <c r="BR114" s="46" t="e">
        <f t="shared" si="70"/>
        <v>#DIV/0!</v>
      </c>
      <c r="BS114" s="46" t="str">
        <f t="shared" si="71"/>
        <v xml:space="preserve"> </v>
      </c>
      <c r="BT114" s="46" t="e">
        <f t="shared" si="72"/>
        <v>#DIV/0!</v>
      </c>
      <c r="BU114" s="46" t="e">
        <f t="shared" si="73"/>
        <v>#DIV/0!</v>
      </c>
      <c r="BV114" s="46" t="e">
        <f t="shared" si="74"/>
        <v>#DIV/0!</v>
      </c>
      <c r="BW114" s="46" t="str">
        <f t="shared" si="75"/>
        <v xml:space="preserve"> </v>
      </c>
      <c r="BY114" s="52"/>
      <c r="BZ114" s="293"/>
      <c r="CA114" s="46">
        <f t="shared" si="76"/>
        <v>4742.8558681318682</v>
      </c>
      <c r="CB114" s="46">
        <f t="shared" si="77"/>
        <v>5085.92</v>
      </c>
      <c r="CC114" s="46">
        <f t="shared" si="78"/>
        <v>-343.06413186813188</v>
      </c>
    </row>
    <row r="115" spans="1:82" s="45" customFormat="1" ht="12" customHeight="1">
      <c r="A115" s="284">
        <v>99</v>
      </c>
      <c r="B115" s="170" t="s">
        <v>465</v>
      </c>
      <c r="C115" s="295"/>
      <c r="D115" s="295"/>
      <c r="E115" s="296"/>
      <c r="F115" s="296"/>
      <c r="G115" s="286">
        <f>ROUND(H115+U115+X115+Z115+AB115+AD115+AF115+AH115+AI115+AJ115+AK115+AL115,2)</f>
        <v>2452032.75</v>
      </c>
      <c r="H115" s="280">
        <f>I115+K115+M115+O115+Q115+S115</f>
        <v>0</v>
      </c>
      <c r="I115" s="289">
        <v>0</v>
      </c>
      <c r="J115" s="289">
        <v>0</v>
      </c>
      <c r="K115" s="289">
        <v>0</v>
      </c>
      <c r="L115" s="289">
        <v>0</v>
      </c>
      <c r="M115" s="289">
        <v>0</v>
      </c>
      <c r="N115" s="280">
        <v>0</v>
      </c>
      <c r="O115" s="280">
        <v>0</v>
      </c>
      <c r="P115" s="280">
        <v>0</v>
      </c>
      <c r="Q115" s="280">
        <v>0</v>
      </c>
      <c r="R115" s="280">
        <v>0</v>
      </c>
      <c r="S115" s="280">
        <v>0</v>
      </c>
      <c r="T115" s="290">
        <v>0</v>
      </c>
      <c r="U115" s="280">
        <v>0</v>
      </c>
      <c r="V115" s="296" t="s">
        <v>106</v>
      </c>
      <c r="W115" s="57">
        <v>539.25</v>
      </c>
      <c r="X115" s="280">
        <v>2345720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7">
        <v>0</v>
      </c>
      <c r="AG115" s="57">
        <v>0</v>
      </c>
      <c r="AH115" s="57">
        <v>0</v>
      </c>
      <c r="AI115" s="57">
        <v>0</v>
      </c>
      <c r="AJ115" s="57">
        <v>70875.17</v>
      </c>
      <c r="AK115" s="57">
        <v>35437.58</v>
      </c>
      <c r="AL115" s="57">
        <v>0</v>
      </c>
      <c r="AN115" s="46">
        <f>I115/'Приложение 1'!I113</f>
        <v>0</v>
      </c>
      <c r="AO115" s="46" t="e">
        <f t="shared" si="52"/>
        <v>#DIV/0!</v>
      </c>
      <c r="AP115" s="46" t="e">
        <f t="shared" si="53"/>
        <v>#DIV/0!</v>
      </c>
      <c r="AQ115" s="46" t="e">
        <f t="shared" si="54"/>
        <v>#DIV/0!</v>
      </c>
      <c r="AR115" s="46" t="e">
        <f t="shared" si="55"/>
        <v>#DIV/0!</v>
      </c>
      <c r="AS115" s="46" t="e">
        <f t="shared" si="56"/>
        <v>#DIV/0!</v>
      </c>
      <c r="AT115" s="46" t="e">
        <f t="shared" si="57"/>
        <v>#DIV/0!</v>
      </c>
      <c r="AU115" s="46">
        <f t="shared" si="58"/>
        <v>4349.9675475197037</v>
      </c>
      <c r="AV115" s="46" t="e">
        <f t="shared" si="59"/>
        <v>#DIV/0!</v>
      </c>
      <c r="AW115" s="46" t="e">
        <f t="shared" si="60"/>
        <v>#DIV/0!</v>
      </c>
      <c r="AX115" s="46" t="e">
        <f t="shared" si="61"/>
        <v>#DIV/0!</v>
      </c>
      <c r="AY115" s="52">
        <f t="shared" si="62"/>
        <v>0</v>
      </c>
      <c r="AZ115" s="46">
        <v>823.21</v>
      </c>
      <c r="BA115" s="46">
        <v>2105.13</v>
      </c>
      <c r="BB115" s="46">
        <v>2608.0100000000002</v>
      </c>
      <c r="BC115" s="46">
        <v>902.03</v>
      </c>
      <c r="BD115" s="46">
        <v>1781.42</v>
      </c>
      <c r="BE115" s="46">
        <v>1188.47</v>
      </c>
      <c r="BF115" s="46">
        <v>2445034.0299999998</v>
      </c>
      <c r="BG115" s="46">
        <f t="shared" si="63"/>
        <v>4866.91</v>
      </c>
      <c r="BH115" s="46">
        <v>1206.3800000000001</v>
      </c>
      <c r="BI115" s="46">
        <v>3444.44</v>
      </c>
      <c r="BJ115" s="46">
        <v>7006.73</v>
      </c>
      <c r="BK115" s="46">
        <f t="shared" si="49"/>
        <v>1689105.94</v>
      </c>
      <c r="BL115" s="46" t="str">
        <f t="shared" si="64"/>
        <v xml:space="preserve"> </v>
      </c>
      <c r="BM115" s="46" t="e">
        <f t="shared" si="65"/>
        <v>#DIV/0!</v>
      </c>
      <c r="BN115" s="46" t="e">
        <f t="shared" si="66"/>
        <v>#DIV/0!</v>
      </c>
      <c r="BO115" s="46" t="e">
        <f t="shared" si="67"/>
        <v>#DIV/0!</v>
      </c>
      <c r="BP115" s="46" t="e">
        <f t="shared" si="68"/>
        <v>#DIV/0!</v>
      </c>
      <c r="BQ115" s="46" t="e">
        <f t="shared" si="69"/>
        <v>#DIV/0!</v>
      </c>
      <c r="BR115" s="46" t="e">
        <f t="shared" si="70"/>
        <v>#DIV/0!</v>
      </c>
      <c r="BS115" s="46" t="str">
        <f t="shared" si="71"/>
        <v xml:space="preserve"> </v>
      </c>
      <c r="BT115" s="46" t="e">
        <f t="shared" si="72"/>
        <v>#DIV/0!</v>
      </c>
      <c r="BU115" s="46" t="e">
        <f t="shared" si="73"/>
        <v>#DIV/0!</v>
      </c>
      <c r="BV115" s="46" t="e">
        <f t="shared" si="74"/>
        <v>#DIV/0!</v>
      </c>
      <c r="BW115" s="46" t="str">
        <f t="shared" si="75"/>
        <v xml:space="preserve"> </v>
      </c>
      <c r="BY115" s="52"/>
      <c r="BZ115" s="293"/>
      <c r="CA115" s="46">
        <f t="shared" si="76"/>
        <v>4547.1168289290681</v>
      </c>
      <c r="CB115" s="46">
        <f t="shared" si="77"/>
        <v>5085.92</v>
      </c>
      <c r="CC115" s="46">
        <f t="shared" si="78"/>
        <v>-538.80317107093197</v>
      </c>
      <c r="CD115" s="297"/>
    </row>
    <row r="116" spans="1:82" s="45" customFormat="1" ht="12" customHeight="1">
      <c r="A116" s="284">
        <v>100</v>
      </c>
      <c r="B116" s="170" t="s">
        <v>432</v>
      </c>
      <c r="C116" s="295"/>
      <c r="D116" s="295"/>
      <c r="E116" s="296"/>
      <c r="F116" s="296"/>
      <c r="G116" s="286">
        <f>ROUND(H116+U116+X116+Z116+AB116+AD116+AF116+AH116+AI116+AJ116+AK116+AL116,2)</f>
        <v>5227714.13</v>
      </c>
      <c r="H116" s="280">
        <f>I116+K116+M116+O116+Q116+S116</f>
        <v>0</v>
      </c>
      <c r="I116" s="289">
        <v>0</v>
      </c>
      <c r="J116" s="289">
        <v>0</v>
      </c>
      <c r="K116" s="289">
        <v>0</v>
      </c>
      <c r="L116" s="289">
        <v>0</v>
      </c>
      <c r="M116" s="289">
        <v>0</v>
      </c>
      <c r="N116" s="280">
        <v>0</v>
      </c>
      <c r="O116" s="280">
        <v>0</v>
      </c>
      <c r="P116" s="280">
        <v>0</v>
      </c>
      <c r="Q116" s="280">
        <v>0</v>
      </c>
      <c r="R116" s="280">
        <v>0</v>
      </c>
      <c r="S116" s="280">
        <v>0</v>
      </c>
      <c r="T116" s="290">
        <v>0</v>
      </c>
      <c r="U116" s="280">
        <v>0</v>
      </c>
      <c r="V116" s="296" t="s">
        <v>105</v>
      </c>
      <c r="W116" s="57">
        <v>1073.01</v>
      </c>
      <c r="X116" s="280">
        <v>5022585.5999999996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0</v>
      </c>
      <c r="AG116" s="57">
        <v>0</v>
      </c>
      <c r="AH116" s="57">
        <v>0</v>
      </c>
      <c r="AI116" s="57">
        <v>0</v>
      </c>
      <c r="AJ116" s="57">
        <v>136752.35</v>
      </c>
      <c r="AK116" s="57">
        <v>68376.179999999993</v>
      </c>
      <c r="AL116" s="57">
        <v>0</v>
      </c>
      <c r="AN116" s="46">
        <f>I116/'Приложение 1'!I114</f>
        <v>0</v>
      </c>
      <c r="AO116" s="46" t="e">
        <f t="shared" si="52"/>
        <v>#DIV/0!</v>
      </c>
      <c r="AP116" s="46" t="e">
        <f t="shared" si="53"/>
        <v>#DIV/0!</v>
      </c>
      <c r="AQ116" s="46" t="e">
        <f t="shared" si="54"/>
        <v>#DIV/0!</v>
      </c>
      <c r="AR116" s="46" t="e">
        <f t="shared" si="55"/>
        <v>#DIV/0!</v>
      </c>
      <c r="AS116" s="46" t="e">
        <f t="shared" si="56"/>
        <v>#DIV/0!</v>
      </c>
      <c r="AT116" s="46" t="e">
        <f t="shared" si="57"/>
        <v>#DIV/0!</v>
      </c>
      <c r="AU116" s="46">
        <f t="shared" si="58"/>
        <v>4680.8376436379904</v>
      </c>
      <c r="AV116" s="46" t="e">
        <f t="shared" si="59"/>
        <v>#DIV/0!</v>
      </c>
      <c r="AW116" s="46" t="e">
        <f t="shared" si="60"/>
        <v>#DIV/0!</v>
      </c>
      <c r="AX116" s="46" t="e">
        <f t="shared" si="61"/>
        <v>#DIV/0!</v>
      </c>
      <c r="AY116" s="52">
        <f t="shared" si="62"/>
        <v>0</v>
      </c>
      <c r="AZ116" s="46">
        <v>823.21</v>
      </c>
      <c r="BA116" s="46">
        <v>2105.13</v>
      </c>
      <c r="BB116" s="46">
        <v>2608.0100000000002</v>
      </c>
      <c r="BC116" s="46">
        <v>902.03</v>
      </c>
      <c r="BD116" s="46">
        <v>1781.42</v>
      </c>
      <c r="BE116" s="46">
        <v>1188.47</v>
      </c>
      <c r="BF116" s="46">
        <v>2445034.0299999998</v>
      </c>
      <c r="BG116" s="46">
        <f t="shared" si="63"/>
        <v>5070.2</v>
      </c>
      <c r="BH116" s="46">
        <v>1206.3800000000001</v>
      </c>
      <c r="BI116" s="46">
        <v>3444.44</v>
      </c>
      <c r="BJ116" s="46">
        <v>7006.73</v>
      </c>
      <c r="BK116" s="46">
        <f t="shared" si="49"/>
        <v>1689105.94</v>
      </c>
      <c r="BL116" s="46" t="str">
        <f t="shared" si="64"/>
        <v xml:space="preserve"> </v>
      </c>
      <c r="BM116" s="46" t="e">
        <f t="shared" si="65"/>
        <v>#DIV/0!</v>
      </c>
      <c r="BN116" s="46" t="e">
        <f t="shared" si="66"/>
        <v>#DIV/0!</v>
      </c>
      <c r="BO116" s="46" t="e">
        <f t="shared" si="67"/>
        <v>#DIV/0!</v>
      </c>
      <c r="BP116" s="46" t="e">
        <f t="shared" si="68"/>
        <v>#DIV/0!</v>
      </c>
      <c r="BQ116" s="46" t="e">
        <f t="shared" si="69"/>
        <v>#DIV/0!</v>
      </c>
      <c r="BR116" s="46" t="e">
        <f t="shared" si="70"/>
        <v>#DIV/0!</v>
      </c>
      <c r="BS116" s="46" t="str">
        <f t="shared" si="71"/>
        <v xml:space="preserve"> </v>
      </c>
      <c r="BT116" s="46" t="e">
        <f t="shared" si="72"/>
        <v>#DIV/0!</v>
      </c>
      <c r="BU116" s="46" t="e">
        <f t="shared" si="73"/>
        <v>#DIV/0!</v>
      </c>
      <c r="BV116" s="46" t="e">
        <f t="shared" si="74"/>
        <v>#DIV/0!</v>
      </c>
      <c r="BW116" s="46" t="str">
        <f t="shared" si="75"/>
        <v xml:space="preserve"> </v>
      </c>
      <c r="BY116" s="52"/>
      <c r="BZ116" s="293"/>
      <c r="CA116" s="46">
        <f t="shared" si="76"/>
        <v>4872.0087697225563</v>
      </c>
      <c r="CB116" s="46">
        <f t="shared" si="77"/>
        <v>5298.36</v>
      </c>
      <c r="CC116" s="46">
        <f t="shared" si="78"/>
        <v>-426.35123027744339</v>
      </c>
      <c r="CD116" s="297"/>
    </row>
    <row r="117" spans="1:82" s="45" customFormat="1" ht="12" customHeight="1">
      <c r="A117" s="284">
        <v>101</v>
      </c>
      <c r="B117" s="170" t="s">
        <v>512</v>
      </c>
      <c r="C117" s="286"/>
      <c r="D117" s="43"/>
      <c r="E117" s="288"/>
      <c r="F117" s="294"/>
      <c r="G117" s="286">
        <f t="shared" si="50"/>
        <v>4433025.4400000004</v>
      </c>
      <c r="H117" s="280">
        <f t="shared" si="51"/>
        <v>0</v>
      </c>
      <c r="I117" s="286">
        <v>0</v>
      </c>
      <c r="J117" s="286">
        <v>0</v>
      </c>
      <c r="K117" s="286">
        <v>0</v>
      </c>
      <c r="L117" s="286">
        <v>0</v>
      </c>
      <c r="M117" s="286">
        <v>0</v>
      </c>
      <c r="N117" s="280">
        <v>0</v>
      </c>
      <c r="O117" s="280">
        <v>0</v>
      </c>
      <c r="P117" s="280">
        <v>0</v>
      </c>
      <c r="Q117" s="280">
        <v>0</v>
      </c>
      <c r="R117" s="280">
        <v>0</v>
      </c>
      <c r="S117" s="280">
        <v>0</v>
      </c>
      <c r="T117" s="290">
        <v>0</v>
      </c>
      <c r="U117" s="280">
        <v>0</v>
      </c>
      <c r="V117" s="291" t="s">
        <v>105</v>
      </c>
      <c r="W117" s="280">
        <v>986.8</v>
      </c>
      <c r="X117" s="280">
        <v>4253904.28</v>
      </c>
      <c r="Y117" s="280">
        <v>0</v>
      </c>
      <c r="Z117" s="280">
        <v>0</v>
      </c>
      <c r="AA117" s="280">
        <v>0</v>
      </c>
      <c r="AB117" s="280">
        <v>0</v>
      </c>
      <c r="AC117" s="280">
        <v>0</v>
      </c>
      <c r="AD117" s="280">
        <v>0</v>
      </c>
      <c r="AE117" s="280">
        <v>0</v>
      </c>
      <c r="AF117" s="280">
        <v>0</v>
      </c>
      <c r="AG117" s="280">
        <v>0</v>
      </c>
      <c r="AH117" s="280">
        <v>0</v>
      </c>
      <c r="AI117" s="280">
        <v>0</v>
      </c>
      <c r="AJ117" s="57">
        <v>119414.11</v>
      </c>
      <c r="AK117" s="57">
        <v>59707.05</v>
      </c>
      <c r="AL117" s="57">
        <v>0</v>
      </c>
      <c r="AN117" s="46">
        <f>I117/'Приложение 1'!I115</f>
        <v>0</v>
      </c>
      <c r="AO117" s="46" t="e">
        <f t="shared" si="52"/>
        <v>#DIV/0!</v>
      </c>
      <c r="AP117" s="46" t="e">
        <f t="shared" si="53"/>
        <v>#DIV/0!</v>
      </c>
      <c r="AQ117" s="46" t="e">
        <f t="shared" si="54"/>
        <v>#DIV/0!</v>
      </c>
      <c r="AR117" s="46" t="e">
        <f t="shared" si="55"/>
        <v>#DIV/0!</v>
      </c>
      <c r="AS117" s="46" t="e">
        <f t="shared" si="56"/>
        <v>#DIV/0!</v>
      </c>
      <c r="AT117" s="46" t="e">
        <f t="shared" si="57"/>
        <v>#DIV/0!</v>
      </c>
      <c r="AU117" s="46">
        <f t="shared" si="58"/>
        <v>4310.8069314957447</v>
      </c>
      <c r="AV117" s="46" t="e">
        <f t="shared" si="59"/>
        <v>#DIV/0!</v>
      </c>
      <c r="AW117" s="46" t="e">
        <f t="shared" si="60"/>
        <v>#DIV/0!</v>
      </c>
      <c r="AX117" s="46" t="e">
        <f t="shared" si="61"/>
        <v>#DIV/0!</v>
      </c>
      <c r="AY117" s="52">
        <f t="shared" si="62"/>
        <v>0</v>
      </c>
      <c r="AZ117" s="46">
        <v>823.21</v>
      </c>
      <c r="BA117" s="46">
        <v>2105.13</v>
      </c>
      <c r="BB117" s="46">
        <v>2608.0100000000002</v>
      </c>
      <c r="BC117" s="46">
        <v>902.03</v>
      </c>
      <c r="BD117" s="46">
        <v>1781.42</v>
      </c>
      <c r="BE117" s="46">
        <v>1188.47</v>
      </c>
      <c r="BF117" s="46">
        <v>2445034.0299999998</v>
      </c>
      <c r="BG117" s="46">
        <f t="shared" si="63"/>
        <v>5070.2</v>
      </c>
      <c r="BH117" s="46">
        <v>1206.3800000000001</v>
      </c>
      <c r="BI117" s="46">
        <v>3444.44</v>
      </c>
      <c r="BJ117" s="46">
        <v>7006.73</v>
      </c>
      <c r="BK117" s="46">
        <f t="shared" si="49"/>
        <v>1689105.94</v>
      </c>
      <c r="BL117" s="46" t="str">
        <f t="shared" si="64"/>
        <v xml:space="preserve"> </v>
      </c>
      <c r="BM117" s="46" t="e">
        <f t="shared" si="65"/>
        <v>#DIV/0!</v>
      </c>
      <c r="BN117" s="46" t="e">
        <f t="shared" si="66"/>
        <v>#DIV/0!</v>
      </c>
      <c r="BO117" s="46" t="e">
        <f t="shared" si="67"/>
        <v>#DIV/0!</v>
      </c>
      <c r="BP117" s="46" t="e">
        <f t="shared" si="68"/>
        <v>#DIV/0!</v>
      </c>
      <c r="BQ117" s="46" t="e">
        <f t="shared" si="69"/>
        <v>#DIV/0!</v>
      </c>
      <c r="BR117" s="46" t="e">
        <f t="shared" si="70"/>
        <v>#DIV/0!</v>
      </c>
      <c r="BS117" s="46" t="str">
        <f t="shared" si="71"/>
        <v xml:space="preserve"> </v>
      </c>
      <c r="BT117" s="46" t="e">
        <f t="shared" si="72"/>
        <v>#DIV/0!</v>
      </c>
      <c r="BU117" s="46" t="e">
        <f t="shared" si="73"/>
        <v>#DIV/0!</v>
      </c>
      <c r="BV117" s="46" t="e">
        <f t="shared" si="74"/>
        <v>#DIV/0!</v>
      </c>
      <c r="BW117" s="46" t="str">
        <f t="shared" si="75"/>
        <v xml:space="preserve"> </v>
      </c>
      <c r="BY117" s="52"/>
      <c r="BZ117" s="293"/>
      <c r="CA117" s="46">
        <f t="shared" si="76"/>
        <v>4492.3241183623841</v>
      </c>
      <c r="CB117" s="46">
        <f t="shared" si="77"/>
        <v>5298.36</v>
      </c>
      <c r="CC117" s="46">
        <f t="shared" si="78"/>
        <v>-806.0358816376156</v>
      </c>
    </row>
    <row r="118" spans="1:82" s="45" customFormat="1" ht="12" customHeight="1">
      <c r="A118" s="284">
        <v>102</v>
      </c>
      <c r="B118" s="170" t="s">
        <v>578</v>
      </c>
      <c r="C118" s="286"/>
      <c r="D118" s="43"/>
      <c r="E118" s="288"/>
      <c r="F118" s="294"/>
      <c r="G118" s="286">
        <f t="shared" si="50"/>
        <v>5406007.5999999996</v>
      </c>
      <c r="H118" s="280">
        <f t="shared" si="51"/>
        <v>0</v>
      </c>
      <c r="I118" s="286">
        <v>0</v>
      </c>
      <c r="J118" s="286">
        <v>0</v>
      </c>
      <c r="K118" s="286">
        <v>0</v>
      </c>
      <c r="L118" s="286">
        <v>0</v>
      </c>
      <c r="M118" s="286">
        <v>0</v>
      </c>
      <c r="N118" s="280">
        <v>0</v>
      </c>
      <c r="O118" s="280">
        <v>0</v>
      </c>
      <c r="P118" s="280">
        <v>0</v>
      </c>
      <c r="Q118" s="280">
        <v>0</v>
      </c>
      <c r="R118" s="280">
        <v>0</v>
      </c>
      <c r="S118" s="280">
        <v>0</v>
      </c>
      <c r="T118" s="290">
        <v>0</v>
      </c>
      <c r="U118" s="280">
        <v>0</v>
      </c>
      <c r="V118" s="291" t="s">
        <v>106</v>
      </c>
      <c r="W118" s="280">
        <v>1120</v>
      </c>
      <c r="X118" s="280">
        <v>5201014.8</v>
      </c>
      <c r="Y118" s="280">
        <v>0</v>
      </c>
      <c r="Z118" s="280">
        <v>0</v>
      </c>
      <c r="AA118" s="280">
        <v>0</v>
      </c>
      <c r="AB118" s="280">
        <v>0</v>
      </c>
      <c r="AC118" s="280">
        <v>0</v>
      </c>
      <c r="AD118" s="280">
        <v>0</v>
      </c>
      <c r="AE118" s="280">
        <v>0</v>
      </c>
      <c r="AF118" s="280">
        <v>0</v>
      </c>
      <c r="AG118" s="280">
        <v>0</v>
      </c>
      <c r="AH118" s="280">
        <v>0</v>
      </c>
      <c r="AI118" s="280">
        <v>0</v>
      </c>
      <c r="AJ118" s="57">
        <v>136661.87</v>
      </c>
      <c r="AK118" s="57">
        <v>68330.929999999993</v>
      </c>
      <c r="AL118" s="57">
        <v>0</v>
      </c>
      <c r="AN118" s="46">
        <f>I118/'Приложение 1'!I116</f>
        <v>0</v>
      </c>
      <c r="AO118" s="46" t="e">
        <f t="shared" si="52"/>
        <v>#DIV/0!</v>
      </c>
      <c r="AP118" s="46" t="e">
        <f t="shared" si="53"/>
        <v>#DIV/0!</v>
      </c>
      <c r="AQ118" s="46" t="e">
        <f t="shared" si="54"/>
        <v>#DIV/0!</v>
      </c>
      <c r="AR118" s="46" t="e">
        <f t="shared" si="55"/>
        <v>#DIV/0!</v>
      </c>
      <c r="AS118" s="46" t="e">
        <f t="shared" si="56"/>
        <v>#DIV/0!</v>
      </c>
      <c r="AT118" s="46" t="e">
        <f t="shared" si="57"/>
        <v>#DIV/0!</v>
      </c>
      <c r="AU118" s="46">
        <f t="shared" si="58"/>
        <v>4643.7632142857137</v>
      </c>
      <c r="AV118" s="46" t="e">
        <f t="shared" si="59"/>
        <v>#DIV/0!</v>
      </c>
      <c r="AW118" s="46" t="e">
        <f t="shared" si="60"/>
        <v>#DIV/0!</v>
      </c>
      <c r="AX118" s="46" t="e">
        <f t="shared" si="61"/>
        <v>#DIV/0!</v>
      </c>
      <c r="AY118" s="52">
        <f t="shared" si="62"/>
        <v>0</v>
      </c>
      <c r="AZ118" s="46">
        <v>823.21</v>
      </c>
      <c r="BA118" s="46">
        <v>2105.13</v>
      </c>
      <c r="BB118" s="46">
        <v>2608.0100000000002</v>
      </c>
      <c r="BC118" s="46">
        <v>902.03</v>
      </c>
      <c r="BD118" s="46">
        <v>1781.42</v>
      </c>
      <c r="BE118" s="46">
        <v>1188.47</v>
      </c>
      <c r="BF118" s="46">
        <v>2445034.0299999998</v>
      </c>
      <c r="BG118" s="46">
        <f t="shared" si="63"/>
        <v>4866.91</v>
      </c>
      <c r="BH118" s="46">
        <v>1206.3800000000001</v>
      </c>
      <c r="BI118" s="46">
        <v>3444.44</v>
      </c>
      <c r="BJ118" s="46">
        <v>7006.73</v>
      </c>
      <c r="BK118" s="46">
        <f t="shared" si="49"/>
        <v>1689105.94</v>
      </c>
      <c r="BL118" s="46" t="str">
        <f t="shared" si="64"/>
        <v xml:space="preserve"> </v>
      </c>
      <c r="BM118" s="46" t="e">
        <f t="shared" si="65"/>
        <v>#DIV/0!</v>
      </c>
      <c r="BN118" s="46" t="e">
        <f t="shared" si="66"/>
        <v>#DIV/0!</v>
      </c>
      <c r="BO118" s="46" t="e">
        <f t="shared" si="67"/>
        <v>#DIV/0!</v>
      </c>
      <c r="BP118" s="46" t="e">
        <f t="shared" si="68"/>
        <v>#DIV/0!</v>
      </c>
      <c r="BQ118" s="46" t="e">
        <f t="shared" si="69"/>
        <v>#DIV/0!</v>
      </c>
      <c r="BR118" s="46" t="e">
        <f t="shared" si="70"/>
        <v>#DIV/0!</v>
      </c>
      <c r="BS118" s="46" t="str">
        <f t="shared" si="71"/>
        <v xml:space="preserve"> </v>
      </c>
      <c r="BT118" s="46" t="e">
        <f t="shared" si="72"/>
        <v>#DIV/0!</v>
      </c>
      <c r="BU118" s="46" t="e">
        <f t="shared" si="73"/>
        <v>#DIV/0!</v>
      </c>
      <c r="BV118" s="46" t="e">
        <f t="shared" si="74"/>
        <v>#DIV/0!</v>
      </c>
      <c r="BW118" s="46" t="str">
        <f t="shared" si="75"/>
        <v xml:space="preserve"> </v>
      </c>
      <c r="BY118" s="52"/>
      <c r="BZ118" s="293"/>
      <c r="CA118" s="46">
        <f t="shared" si="76"/>
        <v>4826.7924999999996</v>
      </c>
      <c r="CB118" s="46">
        <f t="shared" si="77"/>
        <v>5085.92</v>
      </c>
      <c r="CC118" s="46">
        <f t="shared" si="78"/>
        <v>-259.12750000000051</v>
      </c>
    </row>
    <row r="119" spans="1:82" s="45" customFormat="1" ht="12" customHeight="1">
      <c r="A119" s="284">
        <v>103</v>
      </c>
      <c r="B119" s="170" t="s">
        <v>602</v>
      </c>
      <c r="C119" s="286"/>
      <c r="D119" s="43"/>
      <c r="E119" s="288"/>
      <c r="F119" s="294"/>
      <c r="G119" s="286">
        <f t="shared" si="50"/>
        <v>3385422.79</v>
      </c>
      <c r="H119" s="280">
        <f t="shared" si="51"/>
        <v>0</v>
      </c>
      <c r="I119" s="286">
        <v>0</v>
      </c>
      <c r="J119" s="286">
        <v>0</v>
      </c>
      <c r="K119" s="286">
        <v>0</v>
      </c>
      <c r="L119" s="286">
        <v>0</v>
      </c>
      <c r="M119" s="286">
        <v>0</v>
      </c>
      <c r="N119" s="280">
        <v>0</v>
      </c>
      <c r="O119" s="280">
        <v>0</v>
      </c>
      <c r="P119" s="280">
        <v>0</v>
      </c>
      <c r="Q119" s="280">
        <v>0</v>
      </c>
      <c r="R119" s="280">
        <v>0</v>
      </c>
      <c r="S119" s="280">
        <v>0</v>
      </c>
      <c r="T119" s="290">
        <v>0</v>
      </c>
      <c r="U119" s="280">
        <v>0</v>
      </c>
      <c r="V119" s="291" t="s">
        <v>105</v>
      </c>
      <c r="W119" s="280">
        <v>921.01</v>
      </c>
      <c r="X119" s="280">
        <v>3177547</v>
      </c>
      <c r="Y119" s="280">
        <v>0</v>
      </c>
      <c r="Z119" s="280">
        <v>0</v>
      </c>
      <c r="AA119" s="280">
        <v>0</v>
      </c>
      <c r="AB119" s="280">
        <v>0</v>
      </c>
      <c r="AC119" s="280">
        <v>0</v>
      </c>
      <c r="AD119" s="280">
        <v>0</v>
      </c>
      <c r="AE119" s="280">
        <v>0</v>
      </c>
      <c r="AF119" s="280">
        <v>0</v>
      </c>
      <c r="AG119" s="280">
        <v>0</v>
      </c>
      <c r="AH119" s="280">
        <v>0</v>
      </c>
      <c r="AI119" s="280">
        <v>0</v>
      </c>
      <c r="AJ119" s="57">
        <v>138583.85999999999</v>
      </c>
      <c r="AK119" s="57">
        <v>69291.929999999993</v>
      </c>
      <c r="AL119" s="57">
        <v>0</v>
      </c>
      <c r="AN119" s="46">
        <f>I119/'Приложение 1'!I117</f>
        <v>0</v>
      </c>
      <c r="AO119" s="46" t="e">
        <f t="shared" si="52"/>
        <v>#DIV/0!</v>
      </c>
      <c r="AP119" s="46" t="e">
        <f t="shared" si="53"/>
        <v>#DIV/0!</v>
      </c>
      <c r="AQ119" s="46" t="e">
        <f t="shared" si="54"/>
        <v>#DIV/0!</v>
      </c>
      <c r="AR119" s="46" t="e">
        <f t="shared" si="55"/>
        <v>#DIV/0!</v>
      </c>
      <c r="AS119" s="46" t="e">
        <f t="shared" si="56"/>
        <v>#DIV/0!</v>
      </c>
      <c r="AT119" s="46" t="e">
        <f t="shared" si="57"/>
        <v>#DIV/0!</v>
      </c>
      <c r="AU119" s="46">
        <f t="shared" si="58"/>
        <v>3450.0678602838188</v>
      </c>
      <c r="AV119" s="46" t="e">
        <f t="shared" si="59"/>
        <v>#DIV/0!</v>
      </c>
      <c r="AW119" s="46" t="e">
        <f t="shared" si="60"/>
        <v>#DIV/0!</v>
      </c>
      <c r="AX119" s="46" t="e">
        <f t="shared" si="61"/>
        <v>#DIV/0!</v>
      </c>
      <c r="AY119" s="52">
        <f t="shared" si="62"/>
        <v>0</v>
      </c>
      <c r="AZ119" s="46">
        <v>823.21</v>
      </c>
      <c r="BA119" s="46">
        <v>2105.13</v>
      </c>
      <c r="BB119" s="46">
        <v>2608.0100000000002</v>
      </c>
      <c r="BC119" s="46">
        <v>902.03</v>
      </c>
      <c r="BD119" s="46">
        <v>1781.42</v>
      </c>
      <c r="BE119" s="46">
        <v>1188.47</v>
      </c>
      <c r="BF119" s="46">
        <v>2445034.0299999998</v>
      </c>
      <c r="BG119" s="46">
        <f t="shared" si="63"/>
        <v>5070.2</v>
      </c>
      <c r="BH119" s="46">
        <v>1206.3800000000001</v>
      </c>
      <c r="BI119" s="46">
        <v>3444.44</v>
      </c>
      <c r="BJ119" s="46">
        <v>7006.73</v>
      </c>
      <c r="BK119" s="46">
        <f t="shared" si="49"/>
        <v>1689105.94</v>
      </c>
      <c r="BL119" s="46" t="str">
        <f t="shared" si="64"/>
        <v xml:space="preserve"> </v>
      </c>
      <c r="BM119" s="46" t="e">
        <f t="shared" si="65"/>
        <v>#DIV/0!</v>
      </c>
      <c r="BN119" s="46" t="e">
        <f t="shared" si="66"/>
        <v>#DIV/0!</v>
      </c>
      <c r="BO119" s="46" t="e">
        <f t="shared" si="67"/>
        <v>#DIV/0!</v>
      </c>
      <c r="BP119" s="46" t="e">
        <f t="shared" si="68"/>
        <v>#DIV/0!</v>
      </c>
      <c r="BQ119" s="46" t="e">
        <f t="shared" si="69"/>
        <v>#DIV/0!</v>
      </c>
      <c r="BR119" s="46" t="e">
        <f t="shared" si="70"/>
        <v>#DIV/0!</v>
      </c>
      <c r="BS119" s="46" t="str">
        <f t="shared" si="71"/>
        <v xml:space="preserve"> </v>
      </c>
      <c r="BT119" s="46" t="e">
        <f t="shared" si="72"/>
        <v>#DIV/0!</v>
      </c>
      <c r="BU119" s="46" t="e">
        <f t="shared" si="73"/>
        <v>#DIV/0!</v>
      </c>
      <c r="BV119" s="46" t="e">
        <f t="shared" si="74"/>
        <v>#DIV/0!</v>
      </c>
      <c r="BW119" s="46" t="str">
        <f t="shared" si="75"/>
        <v xml:space="preserve"> </v>
      </c>
      <c r="BY119" s="52"/>
      <c r="BZ119" s="293"/>
      <c r="CA119" s="46">
        <f t="shared" si="76"/>
        <v>3675.772022019305</v>
      </c>
      <c r="CB119" s="46">
        <f t="shared" si="77"/>
        <v>5298.36</v>
      </c>
      <c r="CC119" s="46">
        <f t="shared" si="78"/>
        <v>-1622.5879779806946</v>
      </c>
    </row>
    <row r="120" spans="1:82" s="45" customFormat="1" ht="12" customHeight="1">
      <c r="A120" s="284">
        <v>104</v>
      </c>
      <c r="B120" s="170" t="s">
        <v>603</v>
      </c>
      <c r="C120" s="286"/>
      <c r="D120" s="43"/>
      <c r="E120" s="288"/>
      <c r="F120" s="294"/>
      <c r="G120" s="286">
        <f t="shared" si="50"/>
        <v>5312280.75</v>
      </c>
      <c r="H120" s="280">
        <f t="shared" si="51"/>
        <v>4554075.5699999994</v>
      </c>
      <c r="I120" s="286">
        <f>ROUND(242.99*'Приложение 1'!J118,2)</f>
        <v>877218.2</v>
      </c>
      <c r="J120" s="286">
        <f>433+2112</f>
        <v>2545</v>
      </c>
      <c r="K120" s="286">
        <f>ROUND(J120*1176.73,2)</f>
        <v>2994777.85</v>
      </c>
      <c r="L120" s="286">
        <v>0</v>
      </c>
      <c r="M120" s="286">
        <v>0</v>
      </c>
      <c r="N120" s="280">
        <f>102+108+222</f>
        <v>432</v>
      </c>
      <c r="O120" s="280">
        <f>ROUND(N120*627.71,2)</f>
        <v>271170.71999999997</v>
      </c>
      <c r="P120" s="280">
        <v>0</v>
      </c>
      <c r="Q120" s="280">
        <v>0</v>
      </c>
      <c r="R120" s="280">
        <f>90+360+30</f>
        <v>480</v>
      </c>
      <c r="S120" s="280">
        <f>ROUND(R120*856.06,2)</f>
        <v>410908.8</v>
      </c>
      <c r="T120" s="290">
        <v>0</v>
      </c>
      <c r="U120" s="280">
        <v>0</v>
      </c>
      <c r="V120" s="291"/>
      <c r="W120" s="280">
        <v>0</v>
      </c>
      <c r="X120" s="280">
        <v>0</v>
      </c>
      <c r="Y120" s="280">
        <v>0</v>
      </c>
      <c r="Z120" s="280">
        <v>0</v>
      </c>
      <c r="AA120" s="280">
        <v>0</v>
      </c>
      <c r="AB120" s="280">
        <v>0</v>
      </c>
      <c r="AC120" s="280">
        <v>0</v>
      </c>
      <c r="AD120" s="280">
        <v>0</v>
      </c>
      <c r="AE120" s="280">
        <v>0</v>
      </c>
      <c r="AF120" s="280">
        <v>0</v>
      </c>
      <c r="AG120" s="280">
        <v>0</v>
      </c>
      <c r="AH120" s="280">
        <v>0</v>
      </c>
      <c r="AI120" s="280">
        <f>ROUND(89876.55+429276,2)</f>
        <v>519152.55</v>
      </c>
      <c r="AJ120" s="57">
        <f>ROUND((H120+AI120)/95.5*3,2)</f>
        <v>159368.42000000001</v>
      </c>
      <c r="AK120" s="57">
        <f>ROUND((H120+AI120)/95.5*1.5,2)</f>
        <v>79684.210000000006</v>
      </c>
      <c r="AL120" s="57">
        <v>0</v>
      </c>
      <c r="AN120" s="46">
        <f>I120/'Приложение 1'!I118</f>
        <v>170.48922317454762</v>
      </c>
      <c r="AO120" s="46">
        <f t="shared" si="52"/>
        <v>1176.73</v>
      </c>
      <c r="AP120" s="46" t="e">
        <f t="shared" si="53"/>
        <v>#DIV/0!</v>
      </c>
      <c r="AQ120" s="46">
        <f t="shared" si="54"/>
        <v>627.70999999999992</v>
      </c>
      <c r="AR120" s="46" t="e">
        <f t="shared" si="55"/>
        <v>#DIV/0!</v>
      </c>
      <c r="AS120" s="46">
        <f t="shared" si="56"/>
        <v>856.06</v>
      </c>
      <c r="AT120" s="46" t="e">
        <f t="shared" si="57"/>
        <v>#DIV/0!</v>
      </c>
      <c r="AU120" s="46" t="e">
        <f t="shared" si="58"/>
        <v>#DIV/0!</v>
      </c>
      <c r="AV120" s="46" t="e">
        <f t="shared" si="59"/>
        <v>#DIV/0!</v>
      </c>
      <c r="AW120" s="46" t="e">
        <f t="shared" si="60"/>
        <v>#DIV/0!</v>
      </c>
      <c r="AX120" s="46" t="e">
        <f t="shared" si="61"/>
        <v>#DIV/0!</v>
      </c>
      <c r="AY120" s="52">
        <f t="shared" si="62"/>
        <v>519152.55</v>
      </c>
      <c r="AZ120" s="46">
        <v>823.21</v>
      </c>
      <c r="BA120" s="46">
        <v>2105.13</v>
      </c>
      <c r="BB120" s="46">
        <v>2608.0100000000002</v>
      </c>
      <c r="BC120" s="46">
        <v>902.03</v>
      </c>
      <c r="BD120" s="46">
        <v>1781.42</v>
      </c>
      <c r="BE120" s="46">
        <v>1188.47</v>
      </c>
      <c r="BF120" s="46">
        <v>2445034.0299999998</v>
      </c>
      <c r="BG120" s="46">
        <f t="shared" si="63"/>
        <v>4866.91</v>
      </c>
      <c r="BH120" s="46">
        <v>1206.3800000000001</v>
      </c>
      <c r="BI120" s="46">
        <v>3444.44</v>
      </c>
      <c r="BJ120" s="46">
        <v>7006.73</v>
      </c>
      <c r="BK120" s="46">
        <f t="shared" si="49"/>
        <v>1689105.94</v>
      </c>
      <c r="BL120" s="46" t="str">
        <f t="shared" si="64"/>
        <v xml:space="preserve"> </v>
      </c>
      <c r="BM120" s="46" t="str">
        <f t="shared" si="65"/>
        <v xml:space="preserve"> </v>
      </c>
      <c r="BN120" s="46" t="e">
        <f t="shared" si="66"/>
        <v>#DIV/0!</v>
      </c>
      <c r="BO120" s="46" t="str">
        <f t="shared" si="67"/>
        <v xml:space="preserve"> </v>
      </c>
      <c r="BP120" s="46" t="e">
        <f t="shared" si="68"/>
        <v>#DIV/0!</v>
      </c>
      <c r="BQ120" s="46" t="str">
        <f t="shared" si="69"/>
        <v xml:space="preserve"> </v>
      </c>
      <c r="BR120" s="46" t="e">
        <f t="shared" si="70"/>
        <v>#DIV/0!</v>
      </c>
      <c r="BS120" s="46" t="e">
        <f t="shared" si="71"/>
        <v>#DIV/0!</v>
      </c>
      <c r="BT120" s="46" t="e">
        <f t="shared" si="72"/>
        <v>#DIV/0!</v>
      </c>
      <c r="BU120" s="46" t="e">
        <f t="shared" si="73"/>
        <v>#DIV/0!</v>
      </c>
      <c r="BV120" s="46" t="e">
        <f t="shared" si="74"/>
        <v>#DIV/0!</v>
      </c>
      <c r="BW120" s="46" t="str">
        <f t="shared" si="75"/>
        <v xml:space="preserve"> </v>
      </c>
      <c r="BY120" s="52"/>
      <c r="BZ120" s="293"/>
      <c r="CA120" s="46" t="e">
        <f t="shared" si="76"/>
        <v>#DIV/0!</v>
      </c>
      <c r="CB120" s="46">
        <f t="shared" si="77"/>
        <v>5085.92</v>
      </c>
      <c r="CC120" s="46" t="e">
        <f t="shared" si="78"/>
        <v>#DIV/0!</v>
      </c>
    </row>
    <row r="121" spans="1:82" s="45" customFormat="1" ht="12" customHeight="1">
      <c r="A121" s="284">
        <v>105</v>
      </c>
      <c r="B121" s="170" t="s">
        <v>943</v>
      </c>
      <c r="C121" s="286"/>
      <c r="D121" s="43"/>
      <c r="E121" s="288"/>
      <c r="F121" s="294"/>
      <c r="G121" s="286">
        <f t="shared" si="50"/>
        <v>3019684.83</v>
      </c>
      <c r="H121" s="280">
        <f t="shared" si="51"/>
        <v>0</v>
      </c>
      <c r="I121" s="286">
        <v>0</v>
      </c>
      <c r="J121" s="286">
        <v>0</v>
      </c>
      <c r="K121" s="286">
        <v>0</v>
      </c>
      <c r="L121" s="286">
        <v>0</v>
      </c>
      <c r="M121" s="286">
        <v>0</v>
      </c>
      <c r="N121" s="280">
        <v>0</v>
      </c>
      <c r="O121" s="280">
        <v>0</v>
      </c>
      <c r="P121" s="280">
        <v>0</v>
      </c>
      <c r="Q121" s="280">
        <v>0</v>
      </c>
      <c r="R121" s="280">
        <v>0</v>
      </c>
      <c r="S121" s="280">
        <v>0</v>
      </c>
      <c r="T121" s="290">
        <v>1</v>
      </c>
      <c r="U121" s="280">
        <v>2916953</v>
      </c>
      <c r="V121" s="291"/>
      <c r="W121" s="280">
        <v>0</v>
      </c>
      <c r="X121" s="280">
        <f t="shared" ref="X121" si="80">ROUND(IF(V121="СК",3856.74,3886.86)*W121,2)</f>
        <v>0</v>
      </c>
      <c r="Y121" s="280">
        <v>0</v>
      </c>
      <c r="Z121" s="280">
        <v>0</v>
      </c>
      <c r="AA121" s="280">
        <v>0</v>
      </c>
      <c r="AB121" s="280">
        <v>0</v>
      </c>
      <c r="AC121" s="280">
        <v>0</v>
      </c>
      <c r="AD121" s="280">
        <v>0</v>
      </c>
      <c r="AE121" s="280">
        <v>0</v>
      </c>
      <c r="AF121" s="280">
        <v>0</v>
      </c>
      <c r="AG121" s="280">
        <v>0</v>
      </c>
      <c r="AH121" s="280">
        <v>0</v>
      </c>
      <c r="AI121" s="280">
        <v>0</v>
      </c>
      <c r="AJ121" s="57">
        <v>68487.89</v>
      </c>
      <c r="AK121" s="57">
        <v>34243.94</v>
      </c>
      <c r="AL121" s="57">
        <v>0</v>
      </c>
      <c r="AN121" s="46">
        <f>I121/'Приложение 1'!I119</f>
        <v>0</v>
      </c>
      <c r="AO121" s="46" t="e">
        <f t="shared" si="52"/>
        <v>#DIV/0!</v>
      </c>
      <c r="AP121" s="46" t="e">
        <f t="shared" si="53"/>
        <v>#DIV/0!</v>
      </c>
      <c r="AQ121" s="46" t="e">
        <f t="shared" si="54"/>
        <v>#DIV/0!</v>
      </c>
      <c r="AR121" s="46" t="e">
        <f t="shared" si="55"/>
        <v>#DIV/0!</v>
      </c>
      <c r="AS121" s="46" t="e">
        <f t="shared" si="56"/>
        <v>#DIV/0!</v>
      </c>
      <c r="AT121" s="46">
        <f t="shared" si="57"/>
        <v>2916953</v>
      </c>
      <c r="AU121" s="46" t="e">
        <f t="shared" si="58"/>
        <v>#DIV/0!</v>
      </c>
      <c r="AV121" s="46" t="e">
        <f t="shared" si="59"/>
        <v>#DIV/0!</v>
      </c>
      <c r="AW121" s="46" t="e">
        <f t="shared" si="60"/>
        <v>#DIV/0!</v>
      </c>
      <c r="AX121" s="46" t="e">
        <f t="shared" si="61"/>
        <v>#DIV/0!</v>
      </c>
      <c r="AY121" s="52">
        <f t="shared" si="62"/>
        <v>0</v>
      </c>
      <c r="AZ121" s="46">
        <v>823.21</v>
      </c>
      <c r="BA121" s="46">
        <v>2105.13</v>
      </c>
      <c r="BB121" s="46">
        <v>2608.0100000000002</v>
      </c>
      <c r="BC121" s="46">
        <v>902.03</v>
      </c>
      <c r="BD121" s="46">
        <v>1781.42</v>
      </c>
      <c r="BE121" s="46">
        <v>1188.47</v>
      </c>
      <c r="BF121" s="46">
        <v>2445034.0299999998</v>
      </c>
      <c r="BG121" s="46">
        <f t="shared" si="63"/>
        <v>4866.91</v>
      </c>
      <c r="BH121" s="46">
        <v>1206.3800000000001</v>
      </c>
      <c r="BI121" s="46">
        <v>3444.44</v>
      </c>
      <c r="BJ121" s="46">
        <v>7006.73</v>
      </c>
      <c r="BK121" s="46">
        <f t="shared" si="49"/>
        <v>1689105.94</v>
      </c>
      <c r="BL121" s="46" t="str">
        <f t="shared" si="64"/>
        <v xml:space="preserve"> </v>
      </c>
      <c r="BM121" s="46" t="e">
        <f t="shared" si="65"/>
        <v>#DIV/0!</v>
      </c>
      <c r="BN121" s="46" t="e">
        <f t="shared" si="66"/>
        <v>#DIV/0!</v>
      </c>
      <c r="BO121" s="46" t="e">
        <f t="shared" si="67"/>
        <v>#DIV/0!</v>
      </c>
      <c r="BP121" s="46" t="e">
        <f t="shared" si="68"/>
        <v>#DIV/0!</v>
      </c>
      <c r="BQ121" s="46" t="e">
        <f t="shared" si="69"/>
        <v>#DIV/0!</v>
      </c>
      <c r="BR121" s="46" t="str">
        <f t="shared" si="70"/>
        <v>+</v>
      </c>
      <c r="BS121" s="46" t="e">
        <f t="shared" si="71"/>
        <v>#DIV/0!</v>
      </c>
      <c r="BT121" s="46" t="e">
        <f t="shared" si="72"/>
        <v>#DIV/0!</v>
      </c>
      <c r="BU121" s="46" t="e">
        <f t="shared" si="73"/>
        <v>#DIV/0!</v>
      </c>
      <c r="BV121" s="46" t="e">
        <f t="shared" si="74"/>
        <v>#DIV/0!</v>
      </c>
      <c r="BW121" s="46" t="str">
        <f t="shared" si="75"/>
        <v xml:space="preserve"> </v>
      </c>
      <c r="BY121" s="52"/>
      <c r="BZ121" s="293"/>
      <c r="CA121" s="46" t="e">
        <f t="shared" si="76"/>
        <v>#DIV/0!</v>
      </c>
      <c r="CB121" s="46">
        <f t="shared" si="77"/>
        <v>5085.92</v>
      </c>
      <c r="CC121" s="46" t="e">
        <f t="shared" si="78"/>
        <v>#DIV/0!</v>
      </c>
    </row>
    <row r="122" spans="1:82" s="45" customFormat="1" ht="12" customHeight="1">
      <c r="A122" s="284">
        <v>106</v>
      </c>
      <c r="B122" s="170" t="s">
        <v>969</v>
      </c>
      <c r="C122" s="286"/>
      <c r="D122" s="43"/>
      <c r="E122" s="288"/>
      <c r="F122" s="294"/>
      <c r="G122" s="286">
        <f>ROUND(H122+U122+X122+Z122+AB122+AD122+AF122+AH122+AI122+AJ122+AK122+AL122,2)</f>
        <v>5248079.2300000004</v>
      </c>
      <c r="H122" s="280">
        <f t="shared" ref="H122:H124" si="81">I122+K122+M122+O122+Q122+S122</f>
        <v>0</v>
      </c>
      <c r="I122" s="286">
        <v>0</v>
      </c>
      <c r="J122" s="286">
        <v>0</v>
      </c>
      <c r="K122" s="286">
        <v>0</v>
      </c>
      <c r="L122" s="286">
        <v>0</v>
      </c>
      <c r="M122" s="286">
        <v>0</v>
      </c>
      <c r="N122" s="280">
        <v>0</v>
      </c>
      <c r="O122" s="280">
        <v>0</v>
      </c>
      <c r="P122" s="280">
        <v>0</v>
      </c>
      <c r="Q122" s="280">
        <v>0</v>
      </c>
      <c r="R122" s="280">
        <v>0</v>
      </c>
      <c r="S122" s="280">
        <v>0</v>
      </c>
      <c r="T122" s="290">
        <v>0</v>
      </c>
      <c r="U122" s="280">
        <v>0</v>
      </c>
      <c r="V122" s="307" t="s">
        <v>105</v>
      </c>
      <c r="W122" s="280">
        <v>1179.7</v>
      </c>
      <c r="X122" s="280">
        <v>5021888.4000000004</v>
      </c>
      <c r="Y122" s="280">
        <v>0</v>
      </c>
      <c r="Z122" s="280">
        <v>0</v>
      </c>
      <c r="AA122" s="280">
        <v>0</v>
      </c>
      <c r="AB122" s="280">
        <v>0</v>
      </c>
      <c r="AC122" s="280">
        <v>0</v>
      </c>
      <c r="AD122" s="280">
        <v>0</v>
      </c>
      <c r="AE122" s="280">
        <v>0</v>
      </c>
      <c r="AF122" s="280">
        <v>0</v>
      </c>
      <c r="AG122" s="280">
        <v>0</v>
      </c>
      <c r="AH122" s="280">
        <v>0</v>
      </c>
      <c r="AI122" s="280">
        <v>0</v>
      </c>
      <c r="AJ122" s="57">
        <v>150793.89000000001</v>
      </c>
      <c r="AK122" s="57">
        <v>75396.94</v>
      </c>
      <c r="AL122" s="57">
        <v>0</v>
      </c>
      <c r="AN122" s="46">
        <f>I122/'Приложение 1'!I120</f>
        <v>0</v>
      </c>
      <c r="AO122" s="46" t="e">
        <f t="shared" si="52"/>
        <v>#DIV/0!</v>
      </c>
      <c r="AP122" s="46" t="e">
        <f t="shared" si="53"/>
        <v>#DIV/0!</v>
      </c>
      <c r="AQ122" s="46" t="e">
        <f t="shared" si="54"/>
        <v>#DIV/0!</v>
      </c>
      <c r="AR122" s="46" t="e">
        <f t="shared" si="55"/>
        <v>#DIV/0!</v>
      </c>
      <c r="AS122" s="46" t="e">
        <f t="shared" si="56"/>
        <v>#DIV/0!</v>
      </c>
      <c r="AT122" s="46" t="e">
        <f t="shared" si="57"/>
        <v>#DIV/0!</v>
      </c>
      <c r="AU122" s="46">
        <f t="shared" si="58"/>
        <v>4256.9198948885314</v>
      </c>
      <c r="AV122" s="46" t="e">
        <f t="shared" si="59"/>
        <v>#DIV/0!</v>
      </c>
      <c r="AW122" s="46" t="e">
        <f t="shared" si="60"/>
        <v>#DIV/0!</v>
      </c>
      <c r="AX122" s="46" t="e">
        <f t="shared" si="61"/>
        <v>#DIV/0!</v>
      </c>
      <c r="AY122" s="52">
        <f t="shared" si="62"/>
        <v>0</v>
      </c>
      <c r="AZ122" s="46">
        <v>823.21</v>
      </c>
      <c r="BA122" s="46">
        <v>2105.13</v>
      </c>
      <c r="BB122" s="46">
        <v>2608.0100000000002</v>
      </c>
      <c r="BC122" s="46">
        <v>902.03</v>
      </c>
      <c r="BD122" s="46">
        <v>1781.42</v>
      </c>
      <c r="BE122" s="46">
        <v>1188.47</v>
      </c>
      <c r="BF122" s="46">
        <v>2445034.0299999998</v>
      </c>
      <c r="BG122" s="46">
        <f t="shared" si="63"/>
        <v>5070.2</v>
      </c>
      <c r="BH122" s="46">
        <v>1206.3800000000001</v>
      </c>
      <c r="BI122" s="46">
        <v>3444.44</v>
      </c>
      <c r="BJ122" s="46">
        <v>7006.73</v>
      </c>
      <c r="BK122" s="46">
        <f t="shared" si="49"/>
        <v>1689105.94</v>
      </c>
      <c r="BL122" s="46" t="str">
        <f t="shared" si="64"/>
        <v xml:space="preserve"> </v>
      </c>
      <c r="BM122" s="46" t="e">
        <f t="shared" si="65"/>
        <v>#DIV/0!</v>
      </c>
      <c r="BN122" s="46" t="e">
        <f t="shared" si="66"/>
        <v>#DIV/0!</v>
      </c>
      <c r="BO122" s="46" t="e">
        <f t="shared" si="67"/>
        <v>#DIV/0!</v>
      </c>
      <c r="BP122" s="46" t="e">
        <f t="shared" si="68"/>
        <v>#DIV/0!</v>
      </c>
      <c r="BQ122" s="46" t="e">
        <f t="shared" si="69"/>
        <v>#DIV/0!</v>
      </c>
      <c r="BR122" s="46" t="e">
        <f t="shared" si="70"/>
        <v>#DIV/0!</v>
      </c>
      <c r="BS122" s="46" t="str">
        <f t="shared" si="71"/>
        <v xml:space="preserve"> </v>
      </c>
      <c r="BT122" s="46" t="e">
        <f t="shared" si="72"/>
        <v>#DIV/0!</v>
      </c>
      <c r="BU122" s="46" t="e">
        <f t="shared" si="73"/>
        <v>#DIV/0!</v>
      </c>
      <c r="BV122" s="46" t="e">
        <f t="shared" si="74"/>
        <v>#DIV/0!</v>
      </c>
      <c r="BW122" s="46" t="str">
        <f t="shared" si="75"/>
        <v xml:space="preserve"> </v>
      </c>
      <c r="BY122" s="52"/>
      <c r="BZ122" s="293"/>
      <c r="CA122" s="46">
        <f t="shared" si="76"/>
        <v>4448.655785369162</v>
      </c>
      <c r="CB122" s="46">
        <f t="shared" si="77"/>
        <v>5298.36</v>
      </c>
      <c r="CC122" s="46">
        <f t="shared" si="78"/>
        <v>-849.70421463083767</v>
      </c>
    </row>
    <row r="123" spans="1:82" s="45" customFormat="1" ht="12" customHeight="1">
      <c r="A123" s="284">
        <v>107</v>
      </c>
      <c r="B123" s="170" t="s">
        <v>466</v>
      </c>
      <c r="C123" s="295"/>
      <c r="D123" s="295"/>
      <c r="E123" s="296"/>
      <c r="F123" s="296"/>
      <c r="G123" s="286">
        <f t="shared" ref="G123:G124" si="82">ROUND(H123+U123+X123+Z123+AB123+AD123+AF123+AH123+AI123+AJ123+AK123+AL123,2)</f>
        <v>4015782.12</v>
      </c>
      <c r="H123" s="280">
        <f t="shared" si="81"/>
        <v>0</v>
      </c>
      <c r="I123" s="289">
        <v>0</v>
      </c>
      <c r="J123" s="289">
        <v>0</v>
      </c>
      <c r="K123" s="289">
        <v>0</v>
      </c>
      <c r="L123" s="289">
        <v>0</v>
      </c>
      <c r="M123" s="289">
        <v>0</v>
      </c>
      <c r="N123" s="280">
        <v>0</v>
      </c>
      <c r="O123" s="280">
        <v>0</v>
      </c>
      <c r="P123" s="280">
        <v>0</v>
      </c>
      <c r="Q123" s="280">
        <v>0</v>
      </c>
      <c r="R123" s="280">
        <v>0</v>
      </c>
      <c r="S123" s="280">
        <v>0</v>
      </c>
      <c r="T123" s="290">
        <v>0</v>
      </c>
      <c r="U123" s="280">
        <v>0</v>
      </c>
      <c r="V123" s="296" t="s">
        <v>106</v>
      </c>
      <c r="W123" s="57">
        <v>883.8</v>
      </c>
      <c r="X123" s="280">
        <v>3841138.44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0</v>
      </c>
      <c r="AE123" s="57">
        <v>0</v>
      </c>
      <c r="AF123" s="57">
        <v>0</v>
      </c>
      <c r="AG123" s="57">
        <v>0</v>
      </c>
      <c r="AH123" s="57">
        <v>0</v>
      </c>
      <c r="AI123" s="57">
        <v>0</v>
      </c>
      <c r="AJ123" s="57">
        <v>116429.12</v>
      </c>
      <c r="AK123" s="57">
        <v>58214.559999999998</v>
      </c>
      <c r="AL123" s="57">
        <v>0</v>
      </c>
      <c r="AN123" s="46">
        <f>I123/'Приложение 1'!I121</f>
        <v>0</v>
      </c>
      <c r="AO123" s="46" t="e">
        <f t="shared" si="52"/>
        <v>#DIV/0!</v>
      </c>
      <c r="AP123" s="46" t="e">
        <f t="shared" si="53"/>
        <v>#DIV/0!</v>
      </c>
      <c r="AQ123" s="46" t="e">
        <f t="shared" si="54"/>
        <v>#DIV/0!</v>
      </c>
      <c r="AR123" s="46" t="e">
        <f t="shared" si="55"/>
        <v>#DIV/0!</v>
      </c>
      <c r="AS123" s="46" t="e">
        <f t="shared" si="56"/>
        <v>#DIV/0!</v>
      </c>
      <c r="AT123" s="46" t="e">
        <f t="shared" si="57"/>
        <v>#DIV/0!</v>
      </c>
      <c r="AU123" s="46">
        <f t="shared" si="58"/>
        <v>4346.1625254582486</v>
      </c>
      <c r="AV123" s="46" t="e">
        <f t="shared" si="59"/>
        <v>#DIV/0!</v>
      </c>
      <c r="AW123" s="46" t="e">
        <f t="shared" si="60"/>
        <v>#DIV/0!</v>
      </c>
      <c r="AX123" s="46" t="e">
        <f t="shared" si="61"/>
        <v>#DIV/0!</v>
      </c>
      <c r="AY123" s="52">
        <f t="shared" si="62"/>
        <v>0</v>
      </c>
      <c r="AZ123" s="46">
        <v>823.21</v>
      </c>
      <c r="BA123" s="46">
        <v>2105.13</v>
      </c>
      <c r="BB123" s="46">
        <v>2608.0100000000002</v>
      </c>
      <c r="BC123" s="46">
        <v>902.03</v>
      </c>
      <c r="BD123" s="46">
        <v>1781.42</v>
      </c>
      <c r="BE123" s="46">
        <v>1188.47</v>
      </c>
      <c r="BF123" s="46">
        <v>2445034.0299999998</v>
      </c>
      <c r="BG123" s="46">
        <f t="shared" si="63"/>
        <v>4866.91</v>
      </c>
      <c r="BH123" s="46">
        <v>1206.3800000000001</v>
      </c>
      <c r="BI123" s="46">
        <v>3444.44</v>
      </c>
      <c r="BJ123" s="46">
        <v>7006.73</v>
      </c>
      <c r="BK123" s="46">
        <f t="shared" si="49"/>
        <v>1689105.94</v>
      </c>
      <c r="BL123" s="46" t="str">
        <f t="shared" si="64"/>
        <v xml:space="preserve"> </v>
      </c>
      <c r="BM123" s="46" t="e">
        <f t="shared" si="65"/>
        <v>#DIV/0!</v>
      </c>
      <c r="BN123" s="46" t="e">
        <f t="shared" si="66"/>
        <v>#DIV/0!</v>
      </c>
      <c r="BO123" s="46" t="e">
        <f t="shared" si="67"/>
        <v>#DIV/0!</v>
      </c>
      <c r="BP123" s="46" t="e">
        <f t="shared" si="68"/>
        <v>#DIV/0!</v>
      </c>
      <c r="BQ123" s="46" t="e">
        <f t="shared" si="69"/>
        <v>#DIV/0!</v>
      </c>
      <c r="BR123" s="46" t="e">
        <f t="shared" si="70"/>
        <v>#DIV/0!</v>
      </c>
      <c r="BS123" s="46" t="str">
        <f t="shared" si="71"/>
        <v xml:space="preserve"> </v>
      </c>
      <c r="BT123" s="46" t="e">
        <f t="shared" si="72"/>
        <v>#DIV/0!</v>
      </c>
      <c r="BU123" s="46" t="e">
        <f t="shared" si="73"/>
        <v>#DIV/0!</v>
      </c>
      <c r="BV123" s="46" t="e">
        <f t="shared" si="74"/>
        <v>#DIV/0!</v>
      </c>
      <c r="BW123" s="46" t="str">
        <f t="shared" si="75"/>
        <v xml:space="preserve"> </v>
      </c>
      <c r="BY123" s="52"/>
      <c r="BZ123" s="293"/>
      <c r="CA123" s="46">
        <f t="shared" si="76"/>
        <v>4543.7679565512562</v>
      </c>
      <c r="CB123" s="46">
        <f t="shared" si="77"/>
        <v>5085.92</v>
      </c>
      <c r="CC123" s="46">
        <f t="shared" si="78"/>
        <v>-542.15204344874383</v>
      </c>
      <c r="CD123" s="297"/>
    </row>
    <row r="124" spans="1:82" s="45" customFormat="1" ht="12" customHeight="1">
      <c r="A124" s="284">
        <v>108</v>
      </c>
      <c r="B124" s="170" t="s">
        <v>983</v>
      </c>
      <c r="C124" s="295"/>
      <c r="D124" s="295"/>
      <c r="E124" s="296"/>
      <c r="F124" s="296"/>
      <c r="G124" s="286">
        <f t="shared" si="82"/>
        <v>4565859.29</v>
      </c>
      <c r="H124" s="280">
        <f t="shared" si="81"/>
        <v>0</v>
      </c>
      <c r="I124" s="286">
        <v>0</v>
      </c>
      <c r="J124" s="286">
        <v>0</v>
      </c>
      <c r="K124" s="286">
        <v>0</v>
      </c>
      <c r="L124" s="286">
        <v>0</v>
      </c>
      <c r="M124" s="286">
        <v>0</v>
      </c>
      <c r="N124" s="280">
        <v>0</v>
      </c>
      <c r="O124" s="280">
        <v>0</v>
      </c>
      <c r="P124" s="280">
        <v>0</v>
      </c>
      <c r="Q124" s="280">
        <v>0</v>
      </c>
      <c r="R124" s="280">
        <v>0</v>
      </c>
      <c r="S124" s="280">
        <v>0</v>
      </c>
      <c r="T124" s="290">
        <v>2</v>
      </c>
      <c r="U124" s="280">
        <f>ROUND(T124*2180197.81,2)</f>
        <v>4360395.62</v>
      </c>
      <c r="V124" s="291"/>
      <c r="W124" s="280">
        <v>0</v>
      </c>
      <c r="X124" s="280">
        <f t="shared" ref="X124" si="83">ROUND(IF(V124="СК",3856.74,3886.86)*W124,2)</f>
        <v>0</v>
      </c>
      <c r="Y124" s="280">
        <v>0</v>
      </c>
      <c r="Z124" s="280">
        <v>0</v>
      </c>
      <c r="AA124" s="280">
        <v>0</v>
      </c>
      <c r="AB124" s="280">
        <v>0</v>
      </c>
      <c r="AC124" s="280">
        <v>0</v>
      </c>
      <c r="AD124" s="280">
        <v>0</v>
      </c>
      <c r="AE124" s="280">
        <v>0</v>
      </c>
      <c r="AF124" s="280">
        <v>0</v>
      </c>
      <c r="AG124" s="280">
        <v>0</v>
      </c>
      <c r="AH124" s="280">
        <v>0</v>
      </c>
      <c r="AI124" s="280">
        <v>0</v>
      </c>
      <c r="AJ124" s="57">
        <f>ROUND(U124/95.5*3,2)</f>
        <v>136975.78</v>
      </c>
      <c r="AK124" s="57">
        <f>ROUND(U124/95.5*1.5,2)</f>
        <v>68487.89</v>
      </c>
      <c r="AL124" s="57">
        <v>0</v>
      </c>
      <c r="AN124" s="46">
        <f>I124/'Приложение 1'!I122</f>
        <v>0</v>
      </c>
      <c r="AO124" s="46" t="e">
        <f t="shared" si="52"/>
        <v>#DIV/0!</v>
      </c>
      <c r="AP124" s="46" t="e">
        <f t="shared" si="53"/>
        <v>#DIV/0!</v>
      </c>
      <c r="AQ124" s="46" t="e">
        <f t="shared" si="54"/>
        <v>#DIV/0!</v>
      </c>
      <c r="AR124" s="46" t="e">
        <f t="shared" si="55"/>
        <v>#DIV/0!</v>
      </c>
      <c r="AS124" s="46" t="e">
        <f t="shared" si="56"/>
        <v>#DIV/0!</v>
      </c>
      <c r="AT124" s="46">
        <f t="shared" si="57"/>
        <v>2180197.81</v>
      </c>
      <c r="AU124" s="46" t="e">
        <f t="shared" si="58"/>
        <v>#DIV/0!</v>
      </c>
      <c r="AV124" s="46" t="e">
        <f t="shared" si="59"/>
        <v>#DIV/0!</v>
      </c>
      <c r="AW124" s="46" t="e">
        <f t="shared" si="60"/>
        <v>#DIV/0!</v>
      </c>
      <c r="AX124" s="46" t="e">
        <f t="shared" si="61"/>
        <v>#DIV/0!</v>
      </c>
      <c r="AY124" s="52">
        <f t="shared" si="62"/>
        <v>0</v>
      </c>
      <c r="AZ124" s="46">
        <v>823.21</v>
      </c>
      <c r="BA124" s="46">
        <v>2105.13</v>
      </c>
      <c r="BB124" s="46">
        <v>2608.0100000000002</v>
      </c>
      <c r="BC124" s="46">
        <v>902.03</v>
      </c>
      <c r="BD124" s="46">
        <v>1781.42</v>
      </c>
      <c r="BE124" s="46">
        <v>1188.47</v>
      </c>
      <c r="BF124" s="46">
        <v>2445034.0299999998</v>
      </c>
      <c r="BG124" s="46">
        <f t="shared" si="63"/>
        <v>4866.91</v>
      </c>
      <c r="BH124" s="46">
        <v>1206.3800000000001</v>
      </c>
      <c r="BI124" s="46">
        <v>3444.44</v>
      </c>
      <c r="BJ124" s="46">
        <v>7006.73</v>
      </c>
      <c r="BK124" s="46">
        <f t="shared" si="49"/>
        <v>1689105.94</v>
      </c>
      <c r="BL124" s="46" t="str">
        <f t="shared" si="64"/>
        <v xml:space="preserve"> </v>
      </c>
      <c r="BM124" s="46" t="e">
        <f t="shared" si="65"/>
        <v>#DIV/0!</v>
      </c>
      <c r="BN124" s="46" t="e">
        <f t="shared" si="66"/>
        <v>#DIV/0!</v>
      </c>
      <c r="BO124" s="46" t="e">
        <f t="shared" si="67"/>
        <v>#DIV/0!</v>
      </c>
      <c r="BP124" s="46" t="e">
        <f t="shared" si="68"/>
        <v>#DIV/0!</v>
      </c>
      <c r="BQ124" s="46" t="e">
        <f t="shared" si="69"/>
        <v>#DIV/0!</v>
      </c>
      <c r="BR124" s="46" t="str">
        <f t="shared" si="70"/>
        <v xml:space="preserve"> </v>
      </c>
      <c r="BS124" s="46" t="e">
        <f t="shared" si="71"/>
        <v>#DIV/0!</v>
      </c>
      <c r="BT124" s="46" t="e">
        <f t="shared" si="72"/>
        <v>#DIV/0!</v>
      </c>
      <c r="BU124" s="46" t="e">
        <f t="shared" si="73"/>
        <v>#DIV/0!</v>
      </c>
      <c r="BV124" s="46" t="e">
        <f t="shared" si="74"/>
        <v>#DIV/0!</v>
      </c>
      <c r="BW124" s="46" t="str">
        <f t="shared" si="75"/>
        <v xml:space="preserve"> </v>
      </c>
      <c r="BY124" s="52"/>
      <c r="BZ124" s="293"/>
      <c r="CA124" s="46" t="e">
        <f t="shared" si="76"/>
        <v>#DIV/0!</v>
      </c>
      <c r="CB124" s="46">
        <f t="shared" si="77"/>
        <v>5085.92</v>
      </c>
      <c r="CC124" s="46" t="e">
        <f t="shared" si="78"/>
        <v>#DIV/0!</v>
      </c>
      <c r="CD124" s="297"/>
    </row>
    <row r="125" spans="1:82" s="45" customFormat="1" ht="12" customHeight="1">
      <c r="A125" s="284">
        <v>109</v>
      </c>
      <c r="B125" s="170" t="s">
        <v>984</v>
      </c>
      <c r="C125" s="295"/>
      <c r="D125" s="295"/>
      <c r="E125" s="296"/>
      <c r="F125" s="296"/>
      <c r="G125" s="286">
        <f t="shared" ref="G125:G128" si="84">ROUND(H125+U125+X125+Z125+AB125+AD125+AF125+AH125+AI125+AJ125+AK125+AL125,2)</f>
        <v>4565859.29</v>
      </c>
      <c r="H125" s="280">
        <f t="shared" ref="H125:H128" si="85">I125+K125+M125+O125+Q125+S125</f>
        <v>0</v>
      </c>
      <c r="I125" s="286">
        <v>0</v>
      </c>
      <c r="J125" s="286">
        <v>0</v>
      </c>
      <c r="K125" s="286">
        <v>0</v>
      </c>
      <c r="L125" s="286">
        <v>0</v>
      </c>
      <c r="M125" s="286">
        <v>0</v>
      </c>
      <c r="N125" s="280">
        <v>0</v>
      </c>
      <c r="O125" s="280">
        <v>0</v>
      </c>
      <c r="P125" s="280">
        <v>0</v>
      </c>
      <c r="Q125" s="280">
        <v>0</v>
      </c>
      <c r="R125" s="280">
        <v>0</v>
      </c>
      <c r="S125" s="280">
        <v>0</v>
      </c>
      <c r="T125" s="290">
        <v>2</v>
      </c>
      <c r="U125" s="280">
        <f t="shared" ref="U125:U127" si="86">ROUND(T125*2180197.81,2)</f>
        <v>4360395.62</v>
      </c>
      <c r="V125" s="291"/>
      <c r="W125" s="280">
        <v>0</v>
      </c>
      <c r="X125" s="280">
        <f t="shared" ref="X125:X128" si="87">ROUND(IF(V125="СК",3856.74,3886.86)*W125,2)</f>
        <v>0</v>
      </c>
      <c r="Y125" s="280">
        <v>0</v>
      </c>
      <c r="Z125" s="280">
        <v>0</v>
      </c>
      <c r="AA125" s="280">
        <v>0</v>
      </c>
      <c r="AB125" s="280">
        <v>0</v>
      </c>
      <c r="AC125" s="280">
        <v>0</v>
      </c>
      <c r="AD125" s="280">
        <v>0</v>
      </c>
      <c r="AE125" s="280">
        <v>0</v>
      </c>
      <c r="AF125" s="280">
        <v>0</v>
      </c>
      <c r="AG125" s="280">
        <v>0</v>
      </c>
      <c r="AH125" s="280">
        <v>0</v>
      </c>
      <c r="AI125" s="280">
        <v>0</v>
      </c>
      <c r="AJ125" s="57">
        <f t="shared" ref="AJ125:AJ128" si="88">ROUND(U125/95.5*3,2)</f>
        <v>136975.78</v>
      </c>
      <c r="AK125" s="57">
        <f t="shared" ref="AK125:AK128" si="89">ROUND(U125/95.5*1.5,2)</f>
        <v>68487.89</v>
      </c>
      <c r="AL125" s="57">
        <v>0</v>
      </c>
      <c r="AN125" s="46">
        <f>I125/'Приложение 1'!I123</f>
        <v>0</v>
      </c>
      <c r="AO125" s="46" t="e">
        <f t="shared" si="52"/>
        <v>#DIV/0!</v>
      </c>
      <c r="AP125" s="46" t="e">
        <f t="shared" si="53"/>
        <v>#DIV/0!</v>
      </c>
      <c r="AQ125" s="46" t="e">
        <f t="shared" si="54"/>
        <v>#DIV/0!</v>
      </c>
      <c r="AR125" s="46" t="e">
        <f t="shared" si="55"/>
        <v>#DIV/0!</v>
      </c>
      <c r="AS125" s="46" t="e">
        <f t="shared" si="56"/>
        <v>#DIV/0!</v>
      </c>
      <c r="AT125" s="46">
        <f t="shared" si="57"/>
        <v>2180197.81</v>
      </c>
      <c r="AU125" s="46" t="e">
        <f t="shared" si="58"/>
        <v>#DIV/0!</v>
      </c>
      <c r="AV125" s="46" t="e">
        <f t="shared" si="59"/>
        <v>#DIV/0!</v>
      </c>
      <c r="AW125" s="46" t="e">
        <f t="shared" si="60"/>
        <v>#DIV/0!</v>
      </c>
      <c r="AX125" s="46" t="e">
        <f t="shared" si="61"/>
        <v>#DIV/0!</v>
      </c>
      <c r="AY125" s="52">
        <f t="shared" si="62"/>
        <v>0</v>
      </c>
      <c r="AZ125" s="46">
        <v>823.21</v>
      </c>
      <c r="BA125" s="46">
        <v>2105.13</v>
      </c>
      <c r="BB125" s="46">
        <v>2608.0100000000002</v>
      </c>
      <c r="BC125" s="46">
        <v>902.03</v>
      </c>
      <c r="BD125" s="46">
        <v>1781.42</v>
      </c>
      <c r="BE125" s="46">
        <v>1188.47</v>
      </c>
      <c r="BF125" s="46">
        <v>2445034.0299999998</v>
      </c>
      <c r="BG125" s="46">
        <f t="shared" si="63"/>
        <v>4866.91</v>
      </c>
      <c r="BH125" s="46">
        <v>1206.3800000000001</v>
      </c>
      <c r="BI125" s="46">
        <v>3444.44</v>
      </c>
      <c r="BJ125" s="46">
        <v>7006.73</v>
      </c>
      <c r="BK125" s="46">
        <f t="shared" si="49"/>
        <v>1689105.94</v>
      </c>
      <c r="BL125" s="46" t="str">
        <f t="shared" si="64"/>
        <v xml:space="preserve"> </v>
      </c>
      <c r="BM125" s="46" t="e">
        <f t="shared" si="65"/>
        <v>#DIV/0!</v>
      </c>
      <c r="BN125" s="46" t="e">
        <f t="shared" si="66"/>
        <v>#DIV/0!</v>
      </c>
      <c r="BO125" s="46" t="e">
        <f t="shared" si="67"/>
        <v>#DIV/0!</v>
      </c>
      <c r="BP125" s="46" t="e">
        <f t="shared" si="68"/>
        <v>#DIV/0!</v>
      </c>
      <c r="BQ125" s="46" t="e">
        <f t="shared" si="69"/>
        <v>#DIV/0!</v>
      </c>
      <c r="BR125" s="46" t="str">
        <f t="shared" si="70"/>
        <v xml:space="preserve"> </v>
      </c>
      <c r="BS125" s="46" t="e">
        <f t="shared" si="71"/>
        <v>#DIV/0!</v>
      </c>
      <c r="BT125" s="46" t="e">
        <f t="shared" si="72"/>
        <v>#DIV/0!</v>
      </c>
      <c r="BU125" s="46" t="e">
        <f t="shared" si="73"/>
        <v>#DIV/0!</v>
      </c>
      <c r="BV125" s="46" t="e">
        <f t="shared" si="74"/>
        <v>#DIV/0!</v>
      </c>
      <c r="BW125" s="46" t="str">
        <f t="shared" si="75"/>
        <v xml:space="preserve"> </v>
      </c>
      <c r="BY125" s="52"/>
      <c r="BZ125" s="293"/>
      <c r="CA125" s="46" t="e">
        <f t="shared" si="76"/>
        <v>#DIV/0!</v>
      </c>
      <c r="CB125" s="46">
        <f t="shared" si="77"/>
        <v>5085.92</v>
      </c>
      <c r="CC125" s="46" t="e">
        <f t="shared" si="78"/>
        <v>#DIV/0!</v>
      </c>
      <c r="CD125" s="297"/>
    </row>
    <row r="126" spans="1:82" s="45" customFormat="1" ht="12" customHeight="1">
      <c r="A126" s="284">
        <v>110</v>
      </c>
      <c r="B126" s="170" t="s">
        <v>496</v>
      </c>
      <c r="C126" s="295"/>
      <c r="D126" s="295"/>
      <c r="E126" s="296"/>
      <c r="F126" s="296"/>
      <c r="G126" s="286">
        <f t="shared" si="84"/>
        <v>6848788.9299999997</v>
      </c>
      <c r="H126" s="280">
        <f t="shared" si="85"/>
        <v>0</v>
      </c>
      <c r="I126" s="286">
        <v>0</v>
      </c>
      <c r="J126" s="286">
        <v>0</v>
      </c>
      <c r="K126" s="286">
        <v>0</v>
      </c>
      <c r="L126" s="286">
        <v>0</v>
      </c>
      <c r="M126" s="286">
        <v>0</v>
      </c>
      <c r="N126" s="280">
        <v>0</v>
      </c>
      <c r="O126" s="280">
        <v>0</v>
      </c>
      <c r="P126" s="280">
        <v>0</v>
      </c>
      <c r="Q126" s="280">
        <v>0</v>
      </c>
      <c r="R126" s="280">
        <v>0</v>
      </c>
      <c r="S126" s="280">
        <v>0</v>
      </c>
      <c r="T126" s="290">
        <v>3</v>
      </c>
      <c r="U126" s="280">
        <f t="shared" si="86"/>
        <v>6540593.4299999997</v>
      </c>
      <c r="V126" s="291"/>
      <c r="W126" s="280">
        <v>0</v>
      </c>
      <c r="X126" s="280">
        <f t="shared" si="87"/>
        <v>0</v>
      </c>
      <c r="Y126" s="280">
        <v>0</v>
      </c>
      <c r="Z126" s="280">
        <v>0</v>
      </c>
      <c r="AA126" s="280">
        <v>0</v>
      </c>
      <c r="AB126" s="280">
        <v>0</v>
      </c>
      <c r="AC126" s="280">
        <v>0</v>
      </c>
      <c r="AD126" s="280">
        <v>0</v>
      </c>
      <c r="AE126" s="280">
        <v>0</v>
      </c>
      <c r="AF126" s="280">
        <v>0</v>
      </c>
      <c r="AG126" s="280">
        <v>0</v>
      </c>
      <c r="AH126" s="280">
        <v>0</v>
      </c>
      <c r="AI126" s="280">
        <v>0</v>
      </c>
      <c r="AJ126" s="57">
        <f t="shared" si="88"/>
        <v>205463.67</v>
      </c>
      <c r="AK126" s="57">
        <f t="shared" si="89"/>
        <v>102731.83</v>
      </c>
      <c r="AL126" s="57">
        <v>0</v>
      </c>
      <c r="AN126" s="46">
        <f>I126/'Приложение 1'!I124</f>
        <v>0</v>
      </c>
      <c r="AO126" s="46" t="e">
        <f t="shared" si="52"/>
        <v>#DIV/0!</v>
      </c>
      <c r="AP126" s="46" t="e">
        <f t="shared" si="53"/>
        <v>#DIV/0!</v>
      </c>
      <c r="AQ126" s="46" t="e">
        <f t="shared" si="54"/>
        <v>#DIV/0!</v>
      </c>
      <c r="AR126" s="46" t="e">
        <f t="shared" si="55"/>
        <v>#DIV/0!</v>
      </c>
      <c r="AS126" s="46" t="e">
        <f t="shared" si="56"/>
        <v>#DIV/0!</v>
      </c>
      <c r="AT126" s="46">
        <f t="shared" si="57"/>
        <v>2180197.81</v>
      </c>
      <c r="AU126" s="46" t="e">
        <f t="shared" si="58"/>
        <v>#DIV/0!</v>
      </c>
      <c r="AV126" s="46" t="e">
        <f t="shared" si="59"/>
        <v>#DIV/0!</v>
      </c>
      <c r="AW126" s="46" t="e">
        <f t="shared" si="60"/>
        <v>#DIV/0!</v>
      </c>
      <c r="AX126" s="46" t="e">
        <f t="shared" si="61"/>
        <v>#DIV/0!</v>
      </c>
      <c r="AY126" s="52">
        <f t="shared" si="62"/>
        <v>0</v>
      </c>
      <c r="AZ126" s="46">
        <v>823.21</v>
      </c>
      <c r="BA126" s="46">
        <v>2105.13</v>
      </c>
      <c r="BB126" s="46">
        <v>2608.0100000000002</v>
      </c>
      <c r="BC126" s="46">
        <v>902.03</v>
      </c>
      <c r="BD126" s="46">
        <v>1781.42</v>
      </c>
      <c r="BE126" s="46">
        <v>1188.47</v>
      </c>
      <c r="BF126" s="46">
        <v>2445034.0299999998</v>
      </c>
      <c r="BG126" s="46">
        <f t="shared" si="63"/>
        <v>4866.91</v>
      </c>
      <c r="BH126" s="46">
        <v>1206.3800000000001</v>
      </c>
      <c r="BI126" s="46">
        <v>3444.44</v>
      </c>
      <c r="BJ126" s="46">
        <v>7006.73</v>
      </c>
      <c r="BK126" s="46">
        <f t="shared" si="49"/>
        <v>1689105.94</v>
      </c>
      <c r="BL126" s="46" t="str">
        <f t="shared" si="64"/>
        <v xml:space="preserve"> </v>
      </c>
      <c r="BM126" s="46" t="e">
        <f t="shared" si="65"/>
        <v>#DIV/0!</v>
      </c>
      <c r="BN126" s="46" t="e">
        <f t="shared" si="66"/>
        <v>#DIV/0!</v>
      </c>
      <c r="BO126" s="46" t="e">
        <f t="shared" si="67"/>
        <v>#DIV/0!</v>
      </c>
      <c r="BP126" s="46" t="e">
        <f t="shared" si="68"/>
        <v>#DIV/0!</v>
      </c>
      <c r="BQ126" s="46" t="e">
        <f t="shared" si="69"/>
        <v>#DIV/0!</v>
      </c>
      <c r="BR126" s="46" t="str">
        <f t="shared" si="70"/>
        <v xml:space="preserve"> </v>
      </c>
      <c r="BS126" s="46" t="e">
        <f t="shared" si="71"/>
        <v>#DIV/0!</v>
      </c>
      <c r="BT126" s="46" t="e">
        <f t="shared" si="72"/>
        <v>#DIV/0!</v>
      </c>
      <c r="BU126" s="46" t="e">
        <f t="shared" si="73"/>
        <v>#DIV/0!</v>
      </c>
      <c r="BV126" s="46" t="e">
        <f t="shared" si="74"/>
        <v>#DIV/0!</v>
      </c>
      <c r="BW126" s="46" t="str">
        <f t="shared" si="75"/>
        <v xml:space="preserve"> </v>
      </c>
      <c r="BY126" s="52"/>
      <c r="BZ126" s="293"/>
      <c r="CA126" s="46" t="e">
        <f t="shared" si="76"/>
        <v>#DIV/0!</v>
      </c>
      <c r="CB126" s="46">
        <f t="shared" si="77"/>
        <v>5085.92</v>
      </c>
      <c r="CC126" s="46" t="e">
        <f t="shared" si="78"/>
        <v>#DIV/0!</v>
      </c>
      <c r="CD126" s="297"/>
    </row>
    <row r="127" spans="1:82" s="45" customFormat="1" ht="12" customHeight="1">
      <c r="A127" s="284">
        <v>111</v>
      </c>
      <c r="B127" s="170" t="s">
        <v>985</v>
      </c>
      <c r="C127" s="295"/>
      <c r="D127" s="295"/>
      <c r="E127" s="296"/>
      <c r="F127" s="296"/>
      <c r="G127" s="286">
        <f t="shared" si="84"/>
        <v>11414648.220000001</v>
      </c>
      <c r="H127" s="280">
        <f t="shared" si="85"/>
        <v>0</v>
      </c>
      <c r="I127" s="286">
        <v>0</v>
      </c>
      <c r="J127" s="286">
        <v>0</v>
      </c>
      <c r="K127" s="286">
        <v>0</v>
      </c>
      <c r="L127" s="286">
        <v>0</v>
      </c>
      <c r="M127" s="286">
        <v>0</v>
      </c>
      <c r="N127" s="280">
        <v>0</v>
      </c>
      <c r="O127" s="280">
        <v>0</v>
      </c>
      <c r="P127" s="280">
        <v>0</v>
      </c>
      <c r="Q127" s="280">
        <v>0</v>
      </c>
      <c r="R127" s="280">
        <v>0</v>
      </c>
      <c r="S127" s="280">
        <v>0</v>
      </c>
      <c r="T127" s="290">
        <v>5</v>
      </c>
      <c r="U127" s="280">
        <f t="shared" si="86"/>
        <v>10900989.050000001</v>
      </c>
      <c r="V127" s="291"/>
      <c r="W127" s="280">
        <v>0</v>
      </c>
      <c r="X127" s="280">
        <f t="shared" si="87"/>
        <v>0</v>
      </c>
      <c r="Y127" s="280">
        <v>0</v>
      </c>
      <c r="Z127" s="280">
        <v>0</v>
      </c>
      <c r="AA127" s="280">
        <v>0</v>
      </c>
      <c r="AB127" s="280">
        <v>0</v>
      </c>
      <c r="AC127" s="280">
        <v>0</v>
      </c>
      <c r="AD127" s="280">
        <v>0</v>
      </c>
      <c r="AE127" s="280">
        <v>0</v>
      </c>
      <c r="AF127" s="280">
        <v>0</v>
      </c>
      <c r="AG127" s="280">
        <v>0</v>
      </c>
      <c r="AH127" s="280">
        <v>0</v>
      </c>
      <c r="AI127" s="280">
        <v>0</v>
      </c>
      <c r="AJ127" s="57">
        <f t="shared" si="88"/>
        <v>342439.45</v>
      </c>
      <c r="AK127" s="57">
        <f t="shared" si="89"/>
        <v>171219.72</v>
      </c>
      <c r="AL127" s="57">
        <v>0</v>
      </c>
      <c r="AN127" s="46">
        <f>I127/'Приложение 1'!I125</f>
        <v>0</v>
      </c>
      <c r="AO127" s="46" t="e">
        <f t="shared" si="52"/>
        <v>#DIV/0!</v>
      </c>
      <c r="AP127" s="46" t="e">
        <f t="shared" si="53"/>
        <v>#DIV/0!</v>
      </c>
      <c r="AQ127" s="46" t="e">
        <f t="shared" si="54"/>
        <v>#DIV/0!</v>
      </c>
      <c r="AR127" s="46" t="e">
        <f t="shared" si="55"/>
        <v>#DIV/0!</v>
      </c>
      <c r="AS127" s="46" t="e">
        <f t="shared" si="56"/>
        <v>#DIV/0!</v>
      </c>
      <c r="AT127" s="46">
        <f t="shared" si="57"/>
        <v>2180197.81</v>
      </c>
      <c r="AU127" s="46" t="e">
        <f t="shared" si="58"/>
        <v>#DIV/0!</v>
      </c>
      <c r="AV127" s="46" t="e">
        <f t="shared" si="59"/>
        <v>#DIV/0!</v>
      </c>
      <c r="AW127" s="46" t="e">
        <f t="shared" si="60"/>
        <v>#DIV/0!</v>
      </c>
      <c r="AX127" s="46" t="e">
        <f t="shared" si="61"/>
        <v>#DIV/0!</v>
      </c>
      <c r="AY127" s="52">
        <f t="shared" si="62"/>
        <v>0</v>
      </c>
      <c r="AZ127" s="46">
        <v>823.21</v>
      </c>
      <c r="BA127" s="46">
        <v>2105.13</v>
      </c>
      <c r="BB127" s="46">
        <v>2608.0100000000002</v>
      </c>
      <c r="BC127" s="46">
        <v>902.03</v>
      </c>
      <c r="BD127" s="46">
        <v>1781.42</v>
      </c>
      <c r="BE127" s="46">
        <v>1188.47</v>
      </c>
      <c r="BF127" s="46">
        <v>2445034.0299999998</v>
      </c>
      <c r="BG127" s="46">
        <f t="shared" si="63"/>
        <v>4866.91</v>
      </c>
      <c r="BH127" s="46">
        <v>1206.3800000000001</v>
      </c>
      <c r="BI127" s="46">
        <v>3444.44</v>
      </c>
      <c r="BJ127" s="46">
        <v>7006.73</v>
      </c>
      <c r="BK127" s="46">
        <f t="shared" si="49"/>
        <v>1689105.94</v>
      </c>
      <c r="BL127" s="46" t="str">
        <f t="shared" si="64"/>
        <v xml:space="preserve"> </v>
      </c>
      <c r="BM127" s="46" t="e">
        <f t="shared" si="65"/>
        <v>#DIV/0!</v>
      </c>
      <c r="BN127" s="46" t="e">
        <f t="shared" si="66"/>
        <v>#DIV/0!</v>
      </c>
      <c r="BO127" s="46" t="e">
        <f t="shared" si="67"/>
        <v>#DIV/0!</v>
      </c>
      <c r="BP127" s="46" t="e">
        <f t="shared" si="68"/>
        <v>#DIV/0!</v>
      </c>
      <c r="BQ127" s="46" t="e">
        <f t="shared" si="69"/>
        <v>#DIV/0!</v>
      </c>
      <c r="BR127" s="46" t="str">
        <f t="shared" si="70"/>
        <v xml:space="preserve"> </v>
      </c>
      <c r="BS127" s="46" t="e">
        <f t="shared" si="71"/>
        <v>#DIV/0!</v>
      </c>
      <c r="BT127" s="46" t="e">
        <f t="shared" si="72"/>
        <v>#DIV/0!</v>
      </c>
      <c r="BU127" s="46" t="e">
        <f t="shared" si="73"/>
        <v>#DIV/0!</v>
      </c>
      <c r="BV127" s="46" t="e">
        <f t="shared" si="74"/>
        <v>#DIV/0!</v>
      </c>
      <c r="BW127" s="46" t="str">
        <f t="shared" si="75"/>
        <v xml:space="preserve"> </v>
      </c>
      <c r="BY127" s="52"/>
      <c r="BZ127" s="293"/>
      <c r="CA127" s="46" t="e">
        <f t="shared" si="76"/>
        <v>#DIV/0!</v>
      </c>
      <c r="CB127" s="46">
        <f t="shared" si="77"/>
        <v>5085.92</v>
      </c>
      <c r="CC127" s="46" t="e">
        <f t="shared" si="78"/>
        <v>#DIV/0!</v>
      </c>
      <c r="CD127" s="297"/>
    </row>
    <row r="128" spans="1:82" s="45" customFormat="1" ht="12" customHeight="1">
      <c r="A128" s="284">
        <v>112</v>
      </c>
      <c r="B128" s="170" t="s">
        <v>986</v>
      </c>
      <c r="C128" s="295"/>
      <c r="D128" s="295"/>
      <c r="E128" s="296"/>
      <c r="F128" s="296"/>
      <c r="G128" s="286">
        <f t="shared" si="84"/>
        <v>22829296.440000001</v>
      </c>
      <c r="H128" s="280">
        <f t="shared" si="85"/>
        <v>0</v>
      </c>
      <c r="I128" s="286">
        <v>0</v>
      </c>
      <c r="J128" s="286">
        <v>0</v>
      </c>
      <c r="K128" s="286">
        <v>0</v>
      </c>
      <c r="L128" s="286">
        <v>0</v>
      </c>
      <c r="M128" s="286">
        <v>0</v>
      </c>
      <c r="N128" s="280">
        <v>0</v>
      </c>
      <c r="O128" s="280">
        <v>0</v>
      </c>
      <c r="P128" s="280">
        <v>0</v>
      </c>
      <c r="Q128" s="280">
        <v>0</v>
      </c>
      <c r="R128" s="280">
        <v>0</v>
      </c>
      <c r="S128" s="280">
        <v>0</v>
      </c>
      <c r="T128" s="290">
        <v>10</v>
      </c>
      <c r="U128" s="280">
        <f>ROUND(T128*2180197.81,2)</f>
        <v>21801978.100000001</v>
      </c>
      <c r="V128" s="291"/>
      <c r="W128" s="280">
        <v>0</v>
      </c>
      <c r="X128" s="280">
        <f t="shared" si="87"/>
        <v>0</v>
      </c>
      <c r="Y128" s="280">
        <v>0</v>
      </c>
      <c r="Z128" s="280">
        <v>0</v>
      </c>
      <c r="AA128" s="280">
        <v>0</v>
      </c>
      <c r="AB128" s="280">
        <v>0</v>
      </c>
      <c r="AC128" s="280">
        <v>0</v>
      </c>
      <c r="AD128" s="280">
        <v>0</v>
      </c>
      <c r="AE128" s="280">
        <v>0</v>
      </c>
      <c r="AF128" s="280">
        <v>0</v>
      </c>
      <c r="AG128" s="280">
        <v>0</v>
      </c>
      <c r="AH128" s="280">
        <v>0</v>
      </c>
      <c r="AI128" s="280">
        <v>0</v>
      </c>
      <c r="AJ128" s="57">
        <f t="shared" si="88"/>
        <v>684878.89</v>
      </c>
      <c r="AK128" s="57">
        <f t="shared" si="89"/>
        <v>342439.45</v>
      </c>
      <c r="AL128" s="57">
        <v>0</v>
      </c>
      <c r="AN128" s="46">
        <f>I128/'Приложение 1'!I126</f>
        <v>0</v>
      </c>
      <c r="AO128" s="46" t="e">
        <f t="shared" si="52"/>
        <v>#DIV/0!</v>
      </c>
      <c r="AP128" s="46" t="e">
        <f t="shared" si="53"/>
        <v>#DIV/0!</v>
      </c>
      <c r="AQ128" s="46" t="e">
        <f t="shared" si="54"/>
        <v>#DIV/0!</v>
      </c>
      <c r="AR128" s="46" t="e">
        <f t="shared" si="55"/>
        <v>#DIV/0!</v>
      </c>
      <c r="AS128" s="46" t="e">
        <f t="shared" si="56"/>
        <v>#DIV/0!</v>
      </c>
      <c r="AT128" s="46">
        <f t="shared" si="57"/>
        <v>2180197.81</v>
      </c>
      <c r="AU128" s="46" t="e">
        <f t="shared" si="58"/>
        <v>#DIV/0!</v>
      </c>
      <c r="AV128" s="46" t="e">
        <f t="shared" si="59"/>
        <v>#DIV/0!</v>
      </c>
      <c r="AW128" s="46" t="e">
        <f t="shared" si="60"/>
        <v>#DIV/0!</v>
      </c>
      <c r="AX128" s="46" t="e">
        <f t="shared" si="61"/>
        <v>#DIV/0!</v>
      </c>
      <c r="AY128" s="52">
        <f t="shared" si="62"/>
        <v>0</v>
      </c>
      <c r="AZ128" s="46">
        <v>823.21</v>
      </c>
      <c r="BA128" s="46">
        <v>2105.13</v>
      </c>
      <c r="BB128" s="46">
        <v>2608.0100000000002</v>
      </c>
      <c r="BC128" s="46">
        <v>902.03</v>
      </c>
      <c r="BD128" s="46">
        <v>1781.42</v>
      </c>
      <c r="BE128" s="46">
        <v>1188.47</v>
      </c>
      <c r="BF128" s="46">
        <v>2445034.0299999998</v>
      </c>
      <c r="BG128" s="46">
        <f t="shared" si="63"/>
        <v>4866.91</v>
      </c>
      <c r="BH128" s="46">
        <v>1206.3800000000001</v>
      </c>
      <c r="BI128" s="46">
        <v>3444.44</v>
      </c>
      <c r="BJ128" s="46">
        <v>7006.73</v>
      </c>
      <c r="BK128" s="46">
        <f t="shared" si="49"/>
        <v>1689105.94</v>
      </c>
      <c r="BL128" s="46" t="str">
        <f t="shared" si="64"/>
        <v xml:space="preserve"> </v>
      </c>
      <c r="BM128" s="46" t="e">
        <f t="shared" si="65"/>
        <v>#DIV/0!</v>
      </c>
      <c r="BN128" s="46" t="e">
        <f t="shared" si="66"/>
        <v>#DIV/0!</v>
      </c>
      <c r="BO128" s="46" t="e">
        <f t="shared" si="67"/>
        <v>#DIV/0!</v>
      </c>
      <c r="BP128" s="46" t="e">
        <f t="shared" si="68"/>
        <v>#DIV/0!</v>
      </c>
      <c r="BQ128" s="46" t="e">
        <f t="shared" si="69"/>
        <v>#DIV/0!</v>
      </c>
      <c r="BR128" s="46" t="str">
        <f t="shared" si="70"/>
        <v xml:space="preserve"> </v>
      </c>
      <c r="BS128" s="46" t="e">
        <f t="shared" si="71"/>
        <v>#DIV/0!</v>
      </c>
      <c r="BT128" s="46" t="e">
        <f t="shared" si="72"/>
        <v>#DIV/0!</v>
      </c>
      <c r="BU128" s="46" t="e">
        <f t="shared" si="73"/>
        <v>#DIV/0!</v>
      </c>
      <c r="BV128" s="46" t="e">
        <f t="shared" si="74"/>
        <v>#DIV/0!</v>
      </c>
      <c r="BW128" s="46" t="str">
        <f t="shared" si="75"/>
        <v xml:space="preserve"> </v>
      </c>
      <c r="BY128" s="52"/>
      <c r="BZ128" s="293"/>
      <c r="CA128" s="46" t="e">
        <f t="shared" si="76"/>
        <v>#DIV/0!</v>
      </c>
      <c r="CB128" s="46">
        <f t="shared" si="77"/>
        <v>5085.92</v>
      </c>
      <c r="CC128" s="46" t="e">
        <f t="shared" si="78"/>
        <v>#DIV/0!</v>
      </c>
      <c r="CD128" s="297"/>
    </row>
    <row r="129" spans="1:82" s="45" customFormat="1" ht="12" customHeight="1">
      <c r="A129" s="284">
        <v>113</v>
      </c>
      <c r="B129" s="170" t="s">
        <v>988</v>
      </c>
      <c r="C129" s="295"/>
      <c r="D129" s="295"/>
      <c r="E129" s="296"/>
      <c r="F129" s="296"/>
      <c r="G129" s="286">
        <f>ROUND(H129+U129+X129+Z129+AB129+AD129+AF129+AH129+AI129+AJ129+AK129+AL129,2)</f>
        <v>5056308.45</v>
      </c>
      <c r="H129" s="280">
        <f>I129+K129+M129+O129+Q129+S129</f>
        <v>0</v>
      </c>
      <c r="I129" s="289">
        <v>0</v>
      </c>
      <c r="J129" s="289">
        <v>0</v>
      </c>
      <c r="K129" s="289">
        <v>0</v>
      </c>
      <c r="L129" s="289">
        <v>0</v>
      </c>
      <c r="M129" s="289">
        <v>0</v>
      </c>
      <c r="N129" s="280">
        <v>0</v>
      </c>
      <c r="O129" s="280">
        <v>0</v>
      </c>
      <c r="P129" s="280">
        <v>0</v>
      </c>
      <c r="Q129" s="280">
        <v>0</v>
      </c>
      <c r="R129" s="280">
        <v>0</v>
      </c>
      <c r="S129" s="280">
        <v>0</v>
      </c>
      <c r="T129" s="290">
        <v>0</v>
      </c>
      <c r="U129" s="280">
        <v>0</v>
      </c>
      <c r="V129" s="296" t="s">
        <v>106</v>
      </c>
      <c r="W129" s="57">
        <v>1015</v>
      </c>
      <c r="X129" s="280">
        <v>4924371.5999999996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  <c r="AD129" s="57">
        <v>0</v>
      </c>
      <c r="AE129" s="57">
        <v>0</v>
      </c>
      <c r="AF129" s="57">
        <v>0</v>
      </c>
      <c r="AG129" s="57">
        <v>0</v>
      </c>
      <c r="AH129" s="57">
        <v>0</v>
      </c>
      <c r="AI129" s="57">
        <v>0</v>
      </c>
      <c r="AJ129" s="57">
        <v>87957.9</v>
      </c>
      <c r="AK129" s="57">
        <v>43978.95</v>
      </c>
      <c r="AL129" s="57">
        <v>0</v>
      </c>
      <c r="AN129" s="46">
        <f>I129/'Приложение 1'!I127</f>
        <v>0</v>
      </c>
      <c r="AO129" s="46" t="e">
        <f t="shared" si="52"/>
        <v>#DIV/0!</v>
      </c>
      <c r="AP129" s="46" t="e">
        <f t="shared" si="53"/>
        <v>#DIV/0!</v>
      </c>
      <c r="AQ129" s="46" t="e">
        <f t="shared" si="54"/>
        <v>#DIV/0!</v>
      </c>
      <c r="AR129" s="46" t="e">
        <f t="shared" si="55"/>
        <v>#DIV/0!</v>
      </c>
      <c r="AS129" s="46" t="e">
        <f t="shared" si="56"/>
        <v>#DIV/0!</v>
      </c>
      <c r="AT129" s="46" t="e">
        <f t="shared" si="57"/>
        <v>#DIV/0!</v>
      </c>
      <c r="AU129" s="46">
        <f t="shared" si="58"/>
        <v>4851.5976354679797</v>
      </c>
      <c r="AV129" s="46" t="e">
        <f t="shared" si="59"/>
        <v>#DIV/0!</v>
      </c>
      <c r="AW129" s="46" t="e">
        <f t="shared" si="60"/>
        <v>#DIV/0!</v>
      </c>
      <c r="AX129" s="46" t="e">
        <f t="shared" si="61"/>
        <v>#DIV/0!</v>
      </c>
      <c r="AY129" s="52">
        <f t="shared" si="62"/>
        <v>0</v>
      </c>
      <c r="AZ129" s="46">
        <v>823.21</v>
      </c>
      <c r="BA129" s="46">
        <v>2105.13</v>
      </c>
      <c r="BB129" s="46">
        <v>2608.0100000000002</v>
      </c>
      <c r="BC129" s="46">
        <v>902.03</v>
      </c>
      <c r="BD129" s="46">
        <v>1781.42</v>
      </c>
      <c r="BE129" s="46">
        <v>1188.47</v>
      </c>
      <c r="BF129" s="46">
        <v>2445034.0299999998</v>
      </c>
      <c r="BG129" s="46">
        <f t="shared" si="63"/>
        <v>4866.91</v>
      </c>
      <c r="BH129" s="46">
        <v>1206.3800000000001</v>
      </c>
      <c r="BI129" s="46">
        <v>3444.44</v>
      </c>
      <c r="BJ129" s="46">
        <v>7006.73</v>
      </c>
      <c r="BK129" s="46">
        <f t="shared" si="49"/>
        <v>1689105.94</v>
      </c>
      <c r="BL129" s="46" t="str">
        <f t="shared" si="64"/>
        <v xml:space="preserve"> </v>
      </c>
      <c r="BM129" s="46" t="e">
        <f t="shared" si="65"/>
        <v>#DIV/0!</v>
      </c>
      <c r="BN129" s="46" t="e">
        <f t="shared" si="66"/>
        <v>#DIV/0!</v>
      </c>
      <c r="BO129" s="46" t="e">
        <f t="shared" si="67"/>
        <v>#DIV/0!</v>
      </c>
      <c r="BP129" s="46" t="e">
        <f t="shared" si="68"/>
        <v>#DIV/0!</v>
      </c>
      <c r="BQ129" s="46" t="e">
        <f t="shared" si="69"/>
        <v>#DIV/0!</v>
      </c>
      <c r="BR129" s="46" t="e">
        <f t="shared" si="70"/>
        <v>#DIV/0!</v>
      </c>
      <c r="BS129" s="46" t="str">
        <f t="shared" si="71"/>
        <v xml:space="preserve"> </v>
      </c>
      <c r="BT129" s="46" t="e">
        <f t="shared" si="72"/>
        <v>#DIV/0!</v>
      </c>
      <c r="BU129" s="46" t="e">
        <f t="shared" si="73"/>
        <v>#DIV/0!</v>
      </c>
      <c r="BV129" s="46" t="e">
        <f t="shared" si="74"/>
        <v>#DIV/0!</v>
      </c>
      <c r="BW129" s="46" t="str">
        <f t="shared" si="75"/>
        <v xml:space="preserve"> </v>
      </c>
      <c r="BY129" s="52"/>
      <c r="BZ129" s="293"/>
      <c r="CA129" s="46">
        <f t="shared" si="76"/>
        <v>4981.5846798029561</v>
      </c>
      <c r="CB129" s="46">
        <f t="shared" si="77"/>
        <v>5085.92</v>
      </c>
      <c r="CC129" s="46">
        <f t="shared" si="78"/>
        <v>-104.33532019704398</v>
      </c>
      <c r="CD129" s="297"/>
    </row>
    <row r="130" spans="1:82" s="45" customFormat="1" ht="11.25" customHeight="1">
      <c r="A130" s="284">
        <v>114</v>
      </c>
      <c r="B130" s="170" t="s">
        <v>1006</v>
      </c>
      <c r="C130" s="295"/>
      <c r="D130" s="295"/>
      <c r="E130" s="296"/>
      <c r="F130" s="296"/>
      <c r="G130" s="286">
        <f t="shared" ref="G130:G132" si="90">ROUND(H130+U130+X130+Z130+AB130+AD130+AF130+AH130+AI130+AJ130+AK130+AL130,2)</f>
        <v>2072457.5</v>
      </c>
      <c r="H130" s="280">
        <v>0</v>
      </c>
      <c r="I130" s="289">
        <v>0</v>
      </c>
      <c r="J130" s="289">
        <v>0</v>
      </c>
      <c r="K130" s="289">
        <v>0</v>
      </c>
      <c r="L130" s="289">
        <v>0</v>
      </c>
      <c r="M130" s="289">
        <v>0</v>
      </c>
      <c r="N130" s="280">
        <v>0</v>
      </c>
      <c r="O130" s="280">
        <v>0</v>
      </c>
      <c r="P130" s="280">
        <v>0</v>
      </c>
      <c r="Q130" s="280">
        <v>0</v>
      </c>
      <c r="R130" s="280">
        <v>0</v>
      </c>
      <c r="S130" s="280">
        <v>0</v>
      </c>
      <c r="T130" s="290">
        <v>1</v>
      </c>
      <c r="U130" s="280">
        <v>1969725.67</v>
      </c>
      <c r="V130" s="296"/>
      <c r="W130" s="57">
        <v>0</v>
      </c>
      <c r="X130" s="280">
        <v>0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  <c r="AD130" s="57">
        <v>0</v>
      </c>
      <c r="AE130" s="57">
        <v>0</v>
      </c>
      <c r="AF130" s="57">
        <v>0</v>
      </c>
      <c r="AG130" s="57">
        <v>0</v>
      </c>
      <c r="AH130" s="57">
        <v>0</v>
      </c>
      <c r="AI130" s="57">
        <v>0</v>
      </c>
      <c r="AJ130" s="57">
        <v>68487.89</v>
      </c>
      <c r="AK130" s="57">
        <v>34243.94</v>
      </c>
      <c r="AL130" s="57">
        <v>0</v>
      </c>
      <c r="AN130" s="46">
        <f>I130/'Приложение 1'!I128</f>
        <v>0</v>
      </c>
      <c r="AO130" s="46" t="e">
        <f t="shared" si="52"/>
        <v>#DIV/0!</v>
      </c>
      <c r="AP130" s="46" t="e">
        <f t="shared" si="53"/>
        <v>#DIV/0!</v>
      </c>
      <c r="AQ130" s="46" t="e">
        <f t="shared" si="54"/>
        <v>#DIV/0!</v>
      </c>
      <c r="AR130" s="46" t="e">
        <f t="shared" si="55"/>
        <v>#DIV/0!</v>
      </c>
      <c r="AS130" s="46" t="e">
        <f t="shared" si="56"/>
        <v>#DIV/0!</v>
      </c>
      <c r="AT130" s="46">
        <f t="shared" si="57"/>
        <v>1969725.67</v>
      </c>
      <c r="AU130" s="46" t="e">
        <f t="shared" si="58"/>
        <v>#DIV/0!</v>
      </c>
      <c r="AV130" s="46" t="e">
        <f t="shared" si="59"/>
        <v>#DIV/0!</v>
      </c>
      <c r="AW130" s="46" t="e">
        <f t="shared" si="60"/>
        <v>#DIV/0!</v>
      </c>
      <c r="AX130" s="46" t="e">
        <f t="shared" si="61"/>
        <v>#DIV/0!</v>
      </c>
      <c r="AY130" s="52">
        <f t="shared" si="62"/>
        <v>0</v>
      </c>
      <c r="AZ130" s="46">
        <v>823.21</v>
      </c>
      <c r="BA130" s="46">
        <v>2105.13</v>
      </c>
      <c r="BB130" s="46">
        <v>2608.0100000000002</v>
      </c>
      <c r="BC130" s="46">
        <v>902.03</v>
      </c>
      <c r="BD130" s="46">
        <v>1781.42</v>
      </c>
      <c r="BE130" s="46">
        <v>1188.47</v>
      </c>
      <c r="BF130" s="46">
        <v>2445034.0299999998</v>
      </c>
      <c r="BG130" s="46">
        <f t="shared" si="63"/>
        <v>4866.91</v>
      </c>
      <c r="BH130" s="46">
        <v>1206.3800000000001</v>
      </c>
      <c r="BI130" s="46">
        <v>3444.44</v>
      </c>
      <c r="BJ130" s="46">
        <v>7006.73</v>
      </c>
      <c r="BK130" s="46">
        <f t="shared" si="49"/>
        <v>1689105.94</v>
      </c>
      <c r="BL130" s="46" t="str">
        <f t="shared" si="64"/>
        <v xml:space="preserve"> </v>
      </c>
      <c r="BM130" s="46" t="e">
        <f t="shared" si="65"/>
        <v>#DIV/0!</v>
      </c>
      <c r="BN130" s="46" t="e">
        <f t="shared" si="66"/>
        <v>#DIV/0!</v>
      </c>
      <c r="BO130" s="46" t="e">
        <f t="shared" si="67"/>
        <v>#DIV/0!</v>
      </c>
      <c r="BP130" s="46" t="e">
        <f t="shared" si="68"/>
        <v>#DIV/0!</v>
      </c>
      <c r="BQ130" s="46" t="e">
        <f t="shared" si="69"/>
        <v>#DIV/0!</v>
      </c>
      <c r="BR130" s="46" t="str">
        <f t="shared" si="70"/>
        <v xml:space="preserve"> </v>
      </c>
      <c r="BS130" s="46" t="e">
        <f t="shared" si="71"/>
        <v>#DIV/0!</v>
      </c>
      <c r="BT130" s="46" t="e">
        <f t="shared" si="72"/>
        <v>#DIV/0!</v>
      </c>
      <c r="BU130" s="46" t="e">
        <f t="shared" si="73"/>
        <v>#DIV/0!</v>
      </c>
      <c r="BV130" s="46" t="e">
        <f t="shared" si="74"/>
        <v>#DIV/0!</v>
      </c>
      <c r="BW130" s="46" t="str">
        <f t="shared" si="75"/>
        <v xml:space="preserve"> </v>
      </c>
      <c r="BY130" s="52"/>
      <c r="BZ130" s="293"/>
      <c r="CA130" s="46" t="e">
        <f t="shared" si="76"/>
        <v>#DIV/0!</v>
      </c>
      <c r="CB130" s="46">
        <f t="shared" si="77"/>
        <v>5085.92</v>
      </c>
      <c r="CC130" s="46" t="e">
        <f t="shared" si="78"/>
        <v>#DIV/0!</v>
      </c>
      <c r="CD130" s="297"/>
    </row>
    <row r="131" spans="1:82" s="45" customFormat="1" ht="12" customHeight="1">
      <c r="A131" s="284">
        <v>115</v>
      </c>
      <c r="B131" s="170" t="s">
        <v>994</v>
      </c>
      <c r="C131" s="295"/>
      <c r="D131" s="295"/>
      <c r="E131" s="296"/>
      <c r="F131" s="296"/>
      <c r="G131" s="286">
        <f>ROUND(H131+U131+X131+Z131+AB131+AD131+AF131+AH131+AI131+AJ131+AK131+AL131,2)</f>
        <v>6848788.9299999997</v>
      </c>
      <c r="H131" s="280">
        <v>0</v>
      </c>
      <c r="I131" s="289">
        <v>0</v>
      </c>
      <c r="J131" s="289">
        <v>0</v>
      </c>
      <c r="K131" s="289">
        <v>0</v>
      </c>
      <c r="L131" s="289">
        <v>0</v>
      </c>
      <c r="M131" s="289">
        <v>0</v>
      </c>
      <c r="N131" s="280">
        <v>0</v>
      </c>
      <c r="O131" s="280">
        <v>0</v>
      </c>
      <c r="P131" s="280">
        <v>0</v>
      </c>
      <c r="Q131" s="280">
        <v>0</v>
      </c>
      <c r="R131" s="280">
        <v>0</v>
      </c>
      <c r="S131" s="280">
        <v>0</v>
      </c>
      <c r="T131" s="290">
        <v>3</v>
      </c>
      <c r="U131" s="280">
        <f t="shared" ref="U131:U132" si="91">ROUND(T131*2180197.81,2)</f>
        <v>6540593.4299999997</v>
      </c>
      <c r="V131" s="296"/>
      <c r="W131" s="57">
        <v>0</v>
      </c>
      <c r="X131" s="280">
        <v>0</v>
      </c>
      <c r="Y131" s="57">
        <v>0</v>
      </c>
      <c r="Z131" s="57">
        <v>0</v>
      </c>
      <c r="AA131" s="57">
        <v>0</v>
      </c>
      <c r="AB131" s="57">
        <v>0</v>
      </c>
      <c r="AC131" s="57">
        <v>0</v>
      </c>
      <c r="AD131" s="57">
        <v>0</v>
      </c>
      <c r="AE131" s="57">
        <v>0</v>
      </c>
      <c r="AF131" s="57">
        <v>0</v>
      </c>
      <c r="AG131" s="57">
        <v>0</v>
      </c>
      <c r="AH131" s="57">
        <v>0</v>
      </c>
      <c r="AI131" s="57">
        <v>0</v>
      </c>
      <c r="AJ131" s="57">
        <f t="shared" ref="AJ131:AJ132" si="92">ROUND(U131/95.5*3,2)</f>
        <v>205463.67</v>
      </c>
      <c r="AK131" s="57">
        <f t="shared" ref="AK131:AK132" si="93">ROUND(U131/95.5*1.5,2)</f>
        <v>102731.83</v>
      </c>
      <c r="AL131" s="57">
        <v>0</v>
      </c>
      <c r="AN131" s="46">
        <f>I131/'Приложение 1'!I129</f>
        <v>0</v>
      </c>
      <c r="AO131" s="46" t="e">
        <f t="shared" si="52"/>
        <v>#DIV/0!</v>
      </c>
      <c r="AP131" s="46" t="e">
        <f t="shared" si="53"/>
        <v>#DIV/0!</v>
      </c>
      <c r="AQ131" s="46" t="e">
        <f t="shared" si="54"/>
        <v>#DIV/0!</v>
      </c>
      <c r="AR131" s="46" t="e">
        <f t="shared" si="55"/>
        <v>#DIV/0!</v>
      </c>
      <c r="AS131" s="46" t="e">
        <f t="shared" si="56"/>
        <v>#DIV/0!</v>
      </c>
      <c r="AT131" s="46">
        <f t="shared" si="57"/>
        <v>2180197.81</v>
      </c>
      <c r="AU131" s="46" t="e">
        <f t="shared" si="58"/>
        <v>#DIV/0!</v>
      </c>
      <c r="AV131" s="46" t="e">
        <f t="shared" si="59"/>
        <v>#DIV/0!</v>
      </c>
      <c r="AW131" s="46" t="e">
        <f t="shared" si="60"/>
        <v>#DIV/0!</v>
      </c>
      <c r="AX131" s="46" t="e">
        <f t="shared" si="61"/>
        <v>#DIV/0!</v>
      </c>
      <c r="AY131" s="52">
        <f t="shared" si="62"/>
        <v>0</v>
      </c>
      <c r="AZ131" s="46">
        <v>823.21</v>
      </c>
      <c r="BA131" s="46">
        <v>2105.13</v>
      </c>
      <c r="BB131" s="46">
        <v>2608.0100000000002</v>
      </c>
      <c r="BC131" s="46">
        <v>902.03</v>
      </c>
      <c r="BD131" s="46">
        <v>1781.42</v>
      </c>
      <c r="BE131" s="46">
        <v>1188.47</v>
      </c>
      <c r="BF131" s="46">
        <v>2445034.0299999998</v>
      </c>
      <c r="BG131" s="46">
        <f t="shared" si="63"/>
        <v>4866.91</v>
      </c>
      <c r="BH131" s="46">
        <v>1206.3800000000001</v>
      </c>
      <c r="BI131" s="46">
        <v>3444.44</v>
      </c>
      <c r="BJ131" s="46">
        <v>7006.73</v>
      </c>
      <c r="BK131" s="46">
        <f t="shared" si="49"/>
        <v>1689105.94</v>
      </c>
      <c r="BL131" s="46" t="str">
        <f t="shared" si="64"/>
        <v xml:space="preserve"> </v>
      </c>
      <c r="BM131" s="46" t="e">
        <f t="shared" si="65"/>
        <v>#DIV/0!</v>
      </c>
      <c r="BN131" s="46" t="e">
        <f t="shared" si="66"/>
        <v>#DIV/0!</v>
      </c>
      <c r="BO131" s="46" t="e">
        <f t="shared" si="67"/>
        <v>#DIV/0!</v>
      </c>
      <c r="BP131" s="46" t="e">
        <f t="shared" si="68"/>
        <v>#DIV/0!</v>
      </c>
      <c r="BQ131" s="46" t="e">
        <f t="shared" si="69"/>
        <v>#DIV/0!</v>
      </c>
      <c r="BR131" s="46" t="str">
        <f t="shared" si="70"/>
        <v xml:space="preserve"> </v>
      </c>
      <c r="BS131" s="46" t="e">
        <f t="shared" si="71"/>
        <v>#DIV/0!</v>
      </c>
      <c r="BT131" s="46" t="e">
        <f t="shared" si="72"/>
        <v>#DIV/0!</v>
      </c>
      <c r="BU131" s="46" t="e">
        <f t="shared" si="73"/>
        <v>#DIV/0!</v>
      </c>
      <c r="BV131" s="46" t="e">
        <f t="shared" si="74"/>
        <v>#DIV/0!</v>
      </c>
      <c r="BW131" s="46" t="str">
        <f t="shared" si="75"/>
        <v xml:space="preserve"> </v>
      </c>
      <c r="BY131" s="52"/>
      <c r="BZ131" s="293"/>
      <c r="CA131" s="46" t="e">
        <f t="shared" si="76"/>
        <v>#DIV/0!</v>
      </c>
      <c r="CB131" s="46">
        <f t="shared" si="77"/>
        <v>5085.92</v>
      </c>
      <c r="CC131" s="46" t="e">
        <f t="shared" si="78"/>
        <v>#DIV/0!</v>
      </c>
      <c r="CD131" s="297"/>
    </row>
    <row r="132" spans="1:82" s="45" customFormat="1" ht="12" customHeight="1">
      <c r="A132" s="284">
        <v>116</v>
      </c>
      <c r="B132" s="170" t="s">
        <v>995</v>
      </c>
      <c r="C132" s="295"/>
      <c r="D132" s="295"/>
      <c r="E132" s="296"/>
      <c r="F132" s="296"/>
      <c r="G132" s="286">
        <f t="shared" si="90"/>
        <v>6848788.9299999997</v>
      </c>
      <c r="H132" s="280">
        <v>0</v>
      </c>
      <c r="I132" s="289">
        <v>0</v>
      </c>
      <c r="J132" s="289">
        <v>0</v>
      </c>
      <c r="K132" s="289">
        <v>0</v>
      </c>
      <c r="L132" s="289">
        <v>0</v>
      </c>
      <c r="M132" s="289">
        <v>0</v>
      </c>
      <c r="N132" s="280">
        <v>0</v>
      </c>
      <c r="O132" s="280">
        <v>0</v>
      </c>
      <c r="P132" s="280">
        <v>0</v>
      </c>
      <c r="Q132" s="280">
        <v>0</v>
      </c>
      <c r="R132" s="280">
        <v>0</v>
      </c>
      <c r="S132" s="280">
        <v>0</v>
      </c>
      <c r="T132" s="290">
        <v>3</v>
      </c>
      <c r="U132" s="280">
        <f t="shared" si="91"/>
        <v>6540593.4299999997</v>
      </c>
      <c r="V132" s="296"/>
      <c r="W132" s="57">
        <v>0</v>
      </c>
      <c r="X132" s="280">
        <v>0</v>
      </c>
      <c r="Y132" s="57">
        <v>0</v>
      </c>
      <c r="Z132" s="57">
        <v>0</v>
      </c>
      <c r="AA132" s="57">
        <v>0</v>
      </c>
      <c r="AB132" s="57">
        <v>0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  <c r="AH132" s="57">
        <v>0</v>
      </c>
      <c r="AI132" s="57">
        <v>0</v>
      </c>
      <c r="AJ132" s="57">
        <f t="shared" si="92"/>
        <v>205463.67</v>
      </c>
      <c r="AK132" s="57">
        <f t="shared" si="93"/>
        <v>102731.83</v>
      </c>
      <c r="AL132" s="57">
        <v>0</v>
      </c>
      <c r="AN132" s="46">
        <f>I132/'Приложение 1'!I130</f>
        <v>0</v>
      </c>
      <c r="AO132" s="46" t="e">
        <f t="shared" si="52"/>
        <v>#DIV/0!</v>
      </c>
      <c r="AP132" s="46" t="e">
        <f t="shared" si="53"/>
        <v>#DIV/0!</v>
      </c>
      <c r="AQ132" s="46" t="e">
        <f t="shared" si="54"/>
        <v>#DIV/0!</v>
      </c>
      <c r="AR132" s="46" t="e">
        <f t="shared" si="55"/>
        <v>#DIV/0!</v>
      </c>
      <c r="AS132" s="46" t="e">
        <f t="shared" si="56"/>
        <v>#DIV/0!</v>
      </c>
      <c r="AT132" s="46">
        <f t="shared" si="57"/>
        <v>2180197.81</v>
      </c>
      <c r="AU132" s="46" t="e">
        <f t="shared" si="58"/>
        <v>#DIV/0!</v>
      </c>
      <c r="AV132" s="46" t="e">
        <f t="shared" si="59"/>
        <v>#DIV/0!</v>
      </c>
      <c r="AW132" s="46" t="e">
        <f t="shared" si="60"/>
        <v>#DIV/0!</v>
      </c>
      <c r="AX132" s="46" t="e">
        <f t="shared" si="61"/>
        <v>#DIV/0!</v>
      </c>
      <c r="AY132" s="52">
        <f t="shared" si="62"/>
        <v>0</v>
      </c>
      <c r="AZ132" s="46">
        <v>823.21</v>
      </c>
      <c r="BA132" s="46">
        <v>2105.13</v>
      </c>
      <c r="BB132" s="46">
        <v>2608.0100000000002</v>
      </c>
      <c r="BC132" s="46">
        <v>902.03</v>
      </c>
      <c r="BD132" s="46">
        <v>1781.42</v>
      </c>
      <c r="BE132" s="46">
        <v>1188.47</v>
      </c>
      <c r="BF132" s="46">
        <v>2445034.0299999998</v>
      </c>
      <c r="BG132" s="46">
        <f t="shared" si="63"/>
        <v>4866.91</v>
      </c>
      <c r="BH132" s="46">
        <v>1206.3800000000001</v>
      </c>
      <c r="BI132" s="46">
        <v>3444.44</v>
      </c>
      <c r="BJ132" s="46">
        <v>7006.73</v>
      </c>
      <c r="BK132" s="46">
        <f t="shared" si="49"/>
        <v>1689105.94</v>
      </c>
      <c r="BL132" s="46" t="str">
        <f t="shared" si="64"/>
        <v xml:space="preserve"> </v>
      </c>
      <c r="BM132" s="46" t="e">
        <f t="shared" si="65"/>
        <v>#DIV/0!</v>
      </c>
      <c r="BN132" s="46" t="e">
        <f t="shared" si="66"/>
        <v>#DIV/0!</v>
      </c>
      <c r="BO132" s="46" t="e">
        <f t="shared" si="67"/>
        <v>#DIV/0!</v>
      </c>
      <c r="BP132" s="46" t="e">
        <f t="shared" si="68"/>
        <v>#DIV/0!</v>
      </c>
      <c r="BQ132" s="46" t="e">
        <f t="shared" si="69"/>
        <v>#DIV/0!</v>
      </c>
      <c r="BR132" s="46" t="str">
        <f t="shared" si="70"/>
        <v xml:space="preserve"> </v>
      </c>
      <c r="BS132" s="46" t="e">
        <f t="shared" si="71"/>
        <v>#DIV/0!</v>
      </c>
      <c r="BT132" s="46" t="e">
        <f t="shared" si="72"/>
        <v>#DIV/0!</v>
      </c>
      <c r="BU132" s="46" t="e">
        <f t="shared" si="73"/>
        <v>#DIV/0!</v>
      </c>
      <c r="BV132" s="46" t="e">
        <f t="shared" si="74"/>
        <v>#DIV/0!</v>
      </c>
      <c r="BW132" s="46" t="str">
        <f t="shared" si="75"/>
        <v xml:space="preserve"> </v>
      </c>
      <c r="BY132" s="52"/>
      <c r="BZ132" s="293"/>
      <c r="CA132" s="46" t="e">
        <f t="shared" si="76"/>
        <v>#DIV/0!</v>
      </c>
      <c r="CB132" s="46">
        <f t="shared" si="77"/>
        <v>5085.92</v>
      </c>
      <c r="CC132" s="46" t="e">
        <f t="shared" si="78"/>
        <v>#DIV/0!</v>
      </c>
      <c r="CD132" s="297"/>
    </row>
    <row r="133" spans="1:82" s="45" customFormat="1" ht="12" customHeight="1">
      <c r="A133" s="284">
        <v>117</v>
      </c>
      <c r="B133" s="170" t="s">
        <v>1000</v>
      </c>
      <c r="C133" s="295"/>
      <c r="D133" s="295"/>
      <c r="E133" s="296"/>
      <c r="F133" s="296"/>
      <c r="G133" s="286">
        <f>ROUND(H133+U133+X133+Z133+AB133+AD133+AF133+AH133+AI133+AJ133+AK133+AL133,2)</f>
        <v>4870583.8099999996</v>
      </c>
      <c r="H133" s="280">
        <f>I133+K133+M133+O133+Q133+S133</f>
        <v>0</v>
      </c>
      <c r="I133" s="289">
        <v>0</v>
      </c>
      <c r="J133" s="289">
        <v>0</v>
      </c>
      <c r="K133" s="289">
        <v>0</v>
      </c>
      <c r="L133" s="289">
        <v>0</v>
      </c>
      <c r="M133" s="289">
        <v>0</v>
      </c>
      <c r="N133" s="280">
        <v>0</v>
      </c>
      <c r="O133" s="280">
        <v>0</v>
      </c>
      <c r="P133" s="280">
        <v>0</v>
      </c>
      <c r="Q133" s="280">
        <v>0</v>
      </c>
      <c r="R133" s="280">
        <v>0</v>
      </c>
      <c r="S133" s="280">
        <v>0</v>
      </c>
      <c r="T133" s="290">
        <v>0</v>
      </c>
      <c r="U133" s="280">
        <v>0</v>
      </c>
      <c r="V133" s="296" t="s">
        <v>105</v>
      </c>
      <c r="W133" s="57">
        <v>1238</v>
      </c>
      <c r="X133" s="280">
        <v>4652451.5999999996</v>
      </c>
      <c r="Y133" s="57">
        <v>0</v>
      </c>
      <c r="Z133" s="57">
        <v>0</v>
      </c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57">
        <v>0</v>
      </c>
      <c r="AG133" s="57">
        <v>0</v>
      </c>
      <c r="AH133" s="57">
        <v>0</v>
      </c>
      <c r="AI133" s="57">
        <v>0</v>
      </c>
      <c r="AJ133" s="57">
        <v>145421.47</v>
      </c>
      <c r="AK133" s="57">
        <v>72710.740000000005</v>
      </c>
      <c r="AL133" s="57">
        <v>0</v>
      </c>
      <c r="AN133" s="46">
        <f>I133/'Приложение 1'!I131</f>
        <v>0</v>
      </c>
      <c r="AO133" s="46" t="e">
        <f t="shared" si="52"/>
        <v>#DIV/0!</v>
      </c>
      <c r="AP133" s="46" t="e">
        <f t="shared" si="53"/>
        <v>#DIV/0!</v>
      </c>
      <c r="AQ133" s="46" t="e">
        <f t="shared" si="54"/>
        <v>#DIV/0!</v>
      </c>
      <c r="AR133" s="46" t="e">
        <f t="shared" si="55"/>
        <v>#DIV/0!</v>
      </c>
      <c r="AS133" s="46" t="e">
        <f t="shared" si="56"/>
        <v>#DIV/0!</v>
      </c>
      <c r="AT133" s="46" t="e">
        <f t="shared" si="57"/>
        <v>#DIV/0!</v>
      </c>
      <c r="AU133" s="46">
        <f t="shared" si="58"/>
        <v>3758.0384491114696</v>
      </c>
      <c r="AV133" s="46" t="e">
        <f t="shared" si="59"/>
        <v>#DIV/0!</v>
      </c>
      <c r="AW133" s="46" t="e">
        <f t="shared" si="60"/>
        <v>#DIV/0!</v>
      </c>
      <c r="AX133" s="46" t="e">
        <f t="shared" si="61"/>
        <v>#DIV/0!</v>
      </c>
      <c r="AY133" s="52">
        <f t="shared" si="62"/>
        <v>0</v>
      </c>
      <c r="AZ133" s="46">
        <v>823.21</v>
      </c>
      <c r="BA133" s="46">
        <v>2105.13</v>
      </c>
      <c r="BB133" s="46">
        <v>2608.0100000000002</v>
      </c>
      <c r="BC133" s="46">
        <v>902.03</v>
      </c>
      <c r="BD133" s="46">
        <v>1781.42</v>
      </c>
      <c r="BE133" s="46">
        <v>1188.47</v>
      </c>
      <c r="BF133" s="46">
        <v>2445034.0299999998</v>
      </c>
      <c r="BG133" s="46">
        <f t="shared" si="63"/>
        <v>5070.2</v>
      </c>
      <c r="BH133" s="46">
        <v>1206.3800000000001</v>
      </c>
      <c r="BI133" s="46">
        <v>3444.44</v>
      </c>
      <c r="BJ133" s="46">
        <v>7006.73</v>
      </c>
      <c r="BK133" s="46">
        <f t="shared" si="49"/>
        <v>1689105.94</v>
      </c>
      <c r="BL133" s="46" t="str">
        <f t="shared" si="64"/>
        <v xml:space="preserve"> </v>
      </c>
      <c r="BM133" s="46" t="e">
        <f t="shared" si="65"/>
        <v>#DIV/0!</v>
      </c>
      <c r="BN133" s="46" t="e">
        <f t="shared" si="66"/>
        <v>#DIV/0!</v>
      </c>
      <c r="BO133" s="46" t="e">
        <f t="shared" si="67"/>
        <v>#DIV/0!</v>
      </c>
      <c r="BP133" s="46" t="e">
        <f t="shared" si="68"/>
        <v>#DIV/0!</v>
      </c>
      <c r="BQ133" s="46" t="e">
        <f t="shared" si="69"/>
        <v>#DIV/0!</v>
      </c>
      <c r="BR133" s="46" t="e">
        <f t="shared" si="70"/>
        <v>#DIV/0!</v>
      </c>
      <c r="BS133" s="46" t="str">
        <f t="shared" si="71"/>
        <v xml:space="preserve"> </v>
      </c>
      <c r="BT133" s="46" t="e">
        <f t="shared" si="72"/>
        <v>#DIV/0!</v>
      </c>
      <c r="BU133" s="46" t="e">
        <f t="shared" si="73"/>
        <v>#DIV/0!</v>
      </c>
      <c r="BV133" s="46" t="e">
        <f t="shared" si="74"/>
        <v>#DIV/0!</v>
      </c>
      <c r="BW133" s="46" t="str">
        <f t="shared" si="75"/>
        <v xml:space="preserve"> </v>
      </c>
      <c r="BY133" s="52"/>
      <c r="BZ133" s="293"/>
      <c r="CA133" s="46">
        <f t="shared" si="76"/>
        <v>3934.2357108239094</v>
      </c>
      <c r="CB133" s="46">
        <f t="shared" si="77"/>
        <v>5298.36</v>
      </c>
      <c r="CC133" s="46">
        <f>CA133-CB133</f>
        <v>-1364.1242891760903</v>
      </c>
      <c r="CD133" s="297"/>
    </row>
    <row r="134" spans="1:82" s="45" customFormat="1" ht="12" customHeight="1">
      <c r="A134" s="284">
        <v>118</v>
      </c>
      <c r="B134" s="170" t="s">
        <v>1008</v>
      </c>
      <c r="C134" s="295"/>
      <c r="D134" s="295"/>
      <c r="E134" s="296"/>
      <c r="F134" s="296"/>
      <c r="G134" s="286">
        <f t="shared" ref="G134" si="94">ROUND(H134+U134+X134+Z134+AB134+AD134+AF134+AH134+AI134+AJ134+AK134+AL134,2)</f>
        <v>9704590.1899999995</v>
      </c>
      <c r="H134" s="280">
        <f t="shared" ref="H134" si="95">I134+K134+M134+O134+Q134+S134</f>
        <v>0</v>
      </c>
      <c r="I134" s="289">
        <v>0</v>
      </c>
      <c r="J134" s="289">
        <v>0</v>
      </c>
      <c r="K134" s="289">
        <v>0</v>
      </c>
      <c r="L134" s="289">
        <v>0</v>
      </c>
      <c r="M134" s="289">
        <v>0</v>
      </c>
      <c r="N134" s="280">
        <v>0</v>
      </c>
      <c r="O134" s="280">
        <v>0</v>
      </c>
      <c r="P134" s="280">
        <v>0</v>
      </c>
      <c r="Q134" s="280">
        <v>0</v>
      </c>
      <c r="R134" s="280">
        <v>0</v>
      </c>
      <c r="S134" s="280">
        <v>0</v>
      </c>
      <c r="T134" s="290">
        <v>0</v>
      </c>
      <c r="U134" s="280">
        <v>0</v>
      </c>
      <c r="V134" s="296"/>
      <c r="W134" s="57">
        <v>0</v>
      </c>
      <c r="X134" s="280">
        <v>0</v>
      </c>
      <c r="Y134" s="57">
        <v>0</v>
      </c>
      <c r="Z134" s="57">
        <v>0</v>
      </c>
      <c r="AA134" s="57">
        <v>2891.1</v>
      </c>
      <c r="AB134" s="57">
        <f>ROUND(AA134*3205.66,2)</f>
        <v>9267883.6300000008</v>
      </c>
      <c r="AC134" s="57">
        <v>0</v>
      </c>
      <c r="AD134" s="57">
        <v>0</v>
      </c>
      <c r="AE134" s="57">
        <v>0</v>
      </c>
      <c r="AF134" s="57">
        <v>0</v>
      </c>
      <c r="AG134" s="57">
        <v>0</v>
      </c>
      <c r="AH134" s="57">
        <v>0</v>
      </c>
      <c r="AI134" s="57">
        <v>0</v>
      </c>
      <c r="AJ134" s="57">
        <f>ROUND(AB134/95.5*3,2)</f>
        <v>291137.71000000002</v>
      </c>
      <c r="AK134" s="57">
        <f>ROUND(AB134/95.5*1.5,2)</f>
        <v>145568.85</v>
      </c>
      <c r="AL134" s="57">
        <v>0</v>
      </c>
      <c r="AN134" s="46">
        <f>I134/'Приложение 1'!I132</f>
        <v>0</v>
      </c>
      <c r="AO134" s="46" t="e">
        <f t="shared" si="52"/>
        <v>#DIV/0!</v>
      </c>
      <c r="AP134" s="46" t="e">
        <f t="shared" si="53"/>
        <v>#DIV/0!</v>
      </c>
      <c r="AQ134" s="46" t="e">
        <f t="shared" si="54"/>
        <v>#DIV/0!</v>
      </c>
      <c r="AR134" s="46" t="e">
        <f t="shared" si="55"/>
        <v>#DIV/0!</v>
      </c>
      <c r="AS134" s="46" t="e">
        <f t="shared" si="56"/>
        <v>#DIV/0!</v>
      </c>
      <c r="AT134" s="46" t="e">
        <f t="shared" si="57"/>
        <v>#DIV/0!</v>
      </c>
      <c r="AU134" s="46" t="e">
        <f t="shared" si="58"/>
        <v>#DIV/0!</v>
      </c>
      <c r="AV134" s="46" t="e">
        <f t="shared" si="59"/>
        <v>#DIV/0!</v>
      </c>
      <c r="AW134" s="46">
        <f t="shared" si="60"/>
        <v>3205.6600013835568</v>
      </c>
      <c r="AX134" s="46" t="e">
        <f t="shared" si="61"/>
        <v>#DIV/0!</v>
      </c>
      <c r="AY134" s="52">
        <f t="shared" si="62"/>
        <v>0</v>
      </c>
      <c r="AZ134" s="46">
        <v>823.21</v>
      </c>
      <c r="BA134" s="46">
        <v>2105.13</v>
      </c>
      <c r="BB134" s="46">
        <v>2608.0100000000002</v>
      </c>
      <c r="BC134" s="46">
        <v>902.03</v>
      </c>
      <c r="BD134" s="46">
        <v>1781.42</v>
      </c>
      <c r="BE134" s="46">
        <v>1188.47</v>
      </c>
      <c r="BF134" s="46">
        <v>2445034.0299999998</v>
      </c>
      <c r="BG134" s="46">
        <f t="shared" si="63"/>
        <v>4866.91</v>
      </c>
      <c r="BH134" s="46">
        <v>1206.3800000000001</v>
      </c>
      <c r="BI134" s="46">
        <v>3444.44</v>
      </c>
      <c r="BJ134" s="46">
        <v>7006.73</v>
      </c>
      <c r="BK134" s="46">
        <f t="shared" si="49"/>
        <v>1689105.94</v>
      </c>
      <c r="BL134" s="46" t="str">
        <f t="shared" si="64"/>
        <v xml:space="preserve"> </v>
      </c>
      <c r="BM134" s="46" t="e">
        <f t="shared" si="65"/>
        <v>#DIV/0!</v>
      </c>
      <c r="BN134" s="46" t="e">
        <f t="shared" si="66"/>
        <v>#DIV/0!</v>
      </c>
      <c r="BO134" s="46" t="e">
        <f t="shared" si="67"/>
        <v>#DIV/0!</v>
      </c>
      <c r="BP134" s="46" t="e">
        <f t="shared" si="68"/>
        <v>#DIV/0!</v>
      </c>
      <c r="BQ134" s="46" t="e">
        <f t="shared" si="69"/>
        <v>#DIV/0!</v>
      </c>
      <c r="BR134" s="46" t="e">
        <f t="shared" si="70"/>
        <v>#DIV/0!</v>
      </c>
      <c r="BS134" s="46" t="e">
        <f t="shared" si="71"/>
        <v>#DIV/0!</v>
      </c>
      <c r="BT134" s="46" t="e">
        <f t="shared" si="72"/>
        <v>#DIV/0!</v>
      </c>
      <c r="BU134" s="46" t="str">
        <f t="shared" si="73"/>
        <v xml:space="preserve"> </v>
      </c>
      <c r="BV134" s="46" t="e">
        <f t="shared" si="74"/>
        <v>#DIV/0!</v>
      </c>
      <c r="BW134" s="46" t="str">
        <f t="shared" si="75"/>
        <v xml:space="preserve"> </v>
      </c>
      <c r="BY134" s="52"/>
      <c r="BZ134" s="293"/>
      <c r="CA134" s="46" t="e">
        <f t="shared" si="76"/>
        <v>#DIV/0!</v>
      </c>
      <c r="CB134" s="46">
        <f t="shared" si="77"/>
        <v>5085.92</v>
      </c>
      <c r="CC134" s="46" t="e">
        <f t="shared" si="78"/>
        <v>#DIV/0!</v>
      </c>
      <c r="CD134" s="297"/>
    </row>
    <row r="135" spans="1:82" s="45" customFormat="1" ht="12" customHeight="1">
      <c r="A135" s="284">
        <v>119</v>
      </c>
      <c r="B135" s="170" t="s">
        <v>1009</v>
      </c>
      <c r="C135" s="295"/>
      <c r="D135" s="295"/>
      <c r="E135" s="296"/>
      <c r="F135" s="296"/>
      <c r="G135" s="286">
        <f>ROUND(H135+U135+X135+Z135+AB135+AD135+AF135+AH135+AI135+AJ135+AK135+AL135,2)</f>
        <v>5339853.74</v>
      </c>
      <c r="H135" s="280">
        <f>I135+K135+M135+O135+Q135+S135</f>
        <v>0</v>
      </c>
      <c r="I135" s="289">
        <v>0</v>
      </c>
      <c r="J135" s="289">
        <v>0</v>
      </c>
      <c r="K135" s="289">
        <v>0</v>
      </c>
      <c r="L135" s="289">
        <v>0</v>
      </c>
      <c r="M135" s="289">
        <v>0</v>
      </c>
      <c r="N135" s="280">
        <v>0</v>
      </c>
      <c r="O135" s="280">
        <v>0</v>
      </c>
      <c r="P135" s="280">
        <v>0</v>
      </c>
      <c r="Q135" s="280">
        <v>0</v>
      </c>
      <c r="R135" s="280">
        <v>0</v>
      </c>
      <c r="S135" s="280">
        <v>0</v>
      </c>
      <c r="T135" s="290">
        <v>0</v>
      </c>
      <c r="U135" s="280">
        <v>0</v>
      </c>
      <c r="V135" s="296" t="s">
        <v>105</v>
      </c>
      <c r="W135" s="57">
        <v>1312</v>
      </c>
      <c r="X135" s="280">
        <f>ROUND(IF(V135="СК",3856.74,3886.86)*W135,2)</f>
        <v>5099560.32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0</v>
      </c>
      <c r="AE135" s="57">
        <v>0</v>
      </c>
      <c r="AF135" s="57">
        <v>0</v>
      </c>
      <c r="AG135" s="57">
        <v>0</v>
      </c>
      <c r="AH135" s="57">
        <v>0</v>
      </c>
      <c r="AI135" s="57">
        <v>0</v>
      </c>
      <c r="AJ135" s="57">
        <f>ROUND(X135/95.5*3,2)</f>
        <v>160195.60999999999</v>
      </c>
      <c r="AK135" s="57">
        <f>ROUND(X135/95.5*1.5,2)</f>
        <v>80097.81</v>
      </c>
      <c r="AL135" s="57">
        <v>0</v>
      </c>
      <c r="AN135" s="46">
        <f>I135/'Приложение 1'!I133</f>
        <v>0</v>
      </c>
      <c r="AO135" s="46" t="e">
        <f t="shared" si="52"/>
        <v>#DIV/0!</v>
      </c>
      <c r="AP135" s="46" t="e">
        <f t="shared" si="53"/>
        <v>#DIV/0!</v>
      </c>
      <c r="AQ135" s="46" t="e">
        <f t="shared" si="54"/>
        <v>#DIV/0!</v>
      </c>
      <c r="AR135" s="46" t="e">
        <f t="shared" si="55"/>
        <v>#DIV/0!</v>
      </c>
      <c r="AS135" s="46" t="e">
        <f t="shared" si="56"/>
        <v>#DIV/0!</v>
      </c>
      <c r="AT135" s="46" t="e">
        <f t="shared" si="57"/>
        <v>#DIV/0!</v>
      </c>
      <c r="AU135" s="46">
        <f t="shared" si="58"/>
        <v>3886.86</v>
      </c>
      <c r="AV135" s="46" t="e">
        <f t="shared" si="59"/>
        <v>#DIV/0!</v>
      </c>
      <c r="AW135" s="46" t="e">
        <f t="shared" si="60"/>
        <v>#DIV/0!</v>
      </c>
      <c r="AX135" s="46" t="e">
        <f t="shared" si="61"/>
        <v>#DIV/0!</v>
      </c>
      <c r="AY135" s="52">
        <f t="shared" si="62"/>
        <v>0</v>
      </c>
      <c r="AZ135" s="46">
        <v>823.21</v>
      </c>
      <c r="BA135" s="46">
        <v>2105.13</v>
      </c>
      <c r="BB135" s="46">
        <v>2608.0100000000002</v>
      </c>
      <c r="BC135" s="46">
        <v>902.03</v>
      </c>
      <c r="BD135" s="46">
        <v>1781.42</v>
      </c>
      <c r="BE135" s="46">
        <v>1188.47</v>
      </c>
      <c r="BF135" s="46">
        <v>2445034.0299999998</v>
      </c>
      <c r="BG135" s="46">
        <f t="shared" si="63"/>
        <v>5070.2</v>
      </c>
      <c r="BH135" s="46">
        <v>1206.3800000000001</v>
      </c>
      <c r="BI135" s="46">
        <v>3444.44</v>
      </c>
      <c r="BJ135" s="46">
        <v>7006.73</v>
      </c>
      <c r="BK135" s="46">
        <f t="shared" si="49"/>
        <v>1689105.94</v>
      </c>
      <c r="BL135" s="46" t="str">
        <f t="shared" si="64"/>
        <v xml:space="preserve"> </v>
      </c>
      <c r="BM135" s="46" t="e">
        <f t="shared" si="65"/>
        <v>#DIV/0!</v>
      </c>
      <c r="BN135" s="46" t="e">
        <f t="shared" si="66"/>
        <v>#DIV/0!</v>
      </c>
      <c r="BO135" s="46" t="e">
        <f t="shared" si="67"/>
        <v>#DIV/0!</v>
      </c>
      <c r="BP135" s="46" t="e">
        <f t="shared" si="68"/>
        <v>#DIV/0!</v>
      </c>
      <c r="BQ135" s="46" t="e">
        <f t="shared" si="69"/>
        <v>#DIV/0!</v>
      </c>
      <c r="BR135" s="46" t="e">
        <f t="shared" si="70"/>
        <v>#DIV/0!</v>
      </c>
      <c r="BS135" s="46" t="str">
        <f t="shared" si="71"/>
        <v xml:space="preserve"> </v>
      </c>
      <c r="BT135" s="46" t="e">
        <f t="shared" si="72"/>
        <v>#DIV/0!</v>
      </c>
      <c r="BU135" s="46" t="e">
        <f t="shared" si="73"/>
        <v>#DIV/0!</v>
      </c>
      <c r="BV135" s="46" t="e">
        <f t="shared" si="74"/>
        <v>#DIV/0!</v>
      </c>
      <c r="BW135" s="46" t="str">
        <f t="shared" si="75"/>
        <v xml:space="preserve"> </v>
      </c>
      <c r="BY135" s="52"/>
      <c r="BZ135" s="293"/>
      <c r="CA135" s="46">
        <f t="shared" si="76"/>
        <v>4070.0104725609758</v>
      </c>
      <c r="CB135" s="46">
        <f t="shared" si="77"/>
        <v>5298.36</v>
      </c>
      <c r="CC135" s="46">
        <f t="shared" si="78"/>
        <v>-1228.3495274390239</v>
      </c>
      <c r="CD135" s="297"/>
    </row>
    <row r="136" spans="1:82" s="45" customFormat="1" ht="12.75" customHeight="1">
      <c r="A136" s="284">
        <v>120</v>
      </c>
      <c r="B136" s="170" t="s">
        <v>1015</v>
      </c>
      <c r="C136" s="295">
        <v>5511.9</v>
      </c>
      <c r="D136" s="295"/>
      <c r="E136" s="296"/>
      <c r="F136" s="296"/>
      <c r="G136" s="286">
        <f>ROUND(X136+AJ136+AK136,2)</f>
        <v>6597486.9699999997</v>
      </c>
      <c r="H136" s="280">
        <f t="shared" ref="H136" si="96">I136+K136+M136+O136+Q136+S136</f>
        <v>0</v>
      </c>
      <c r="I136" s="289">
        <v>0</v>
      </c>
      <c r="J136" s="289">
        <v>0</v>
      </c>
      <c r="K136" s="289">
        <v>0</v>
      </c>
      <c r="L136" s="289">
        <v>0</v>
      </c>
      <c r="M136" s="289">
        <v>0</v>
      </c>
      <c r="N136" s="280">
        <v>0</v>
      </c>
      <c r="O136" s="280">
        <v>0</v>
      </c>
      <c r="P136" s="280">
        <v>0</v>
      </c>
      <c r="Q136" s="280">
        <v>0</v>
      </c>
      <c r="R136" s="280">
        <v>0</v>
      </c>
      <c r="S136" s="280">
        <v>0</v>
      </c>
      <c r="T136" s="290">
        <v>0</v>
      </c>
      <c r="U136" s="280">
        <v>0</v>
      </c>
      <c r="V136" s="296" t="s">
        <v>105</v>
      </c>
      <c r="W136" s="57">
        <v>1621</v>
      </c>
      <c r="X136" s="280">
        <f>ROUND(IF(V136="СК",3856.74,3886.86)*W136,2)</f>
        <v>6300600.0599999996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57">
        <v>0</v>
      </c>
      <c r="AJ136" s="57">
        <f>ROUND(X136/95.5*3,2)</f>
        <v>197924.61</v>
      </c>
      <c r="AK136" s="57">
        <f>ROUND(X136/95.5*1.5,2)</f>
        <v>98962.3</v>
      </c>
      <c r="AL136" s="57">
        <v>0</v>
      </c>
      <c r="AM136" s="45" t="s">
        <v>1007</v>
      </c>
      <c r="AN136" s="46">
        <f>I136/'Приложение 1'!I134</f>
        <v>0</v>
      </c>
      <c r="AO136" s="46" t="e">
        <f t="shared" ref="AO136:AO138" si="97">K136/J136</f>
        <v>#DIV/0!</v>
      </c>
      <c r="AP136" s="46" t="e">
        <f t="shared" ref="AP136:AP138" si="98">M136/L136</f>
        <v>#DIV/0!</v>
      </c>
      <c r="AQ136" s="46" t="e">
        <f t="shared" ref="AQ136:AQ138" si="99">O136/N136</f>
        <v>#DIV/0!</v>
      </c>
      <c r="AR136" s="46" t="e">
        <f t="shared" ref="AR136:AR138" si="100">Q136/P136</f>
        <v>#DIV/0!</v>
      </c>
      <c r="AS136" s="46" t="e">
        <f t="shared" ref="AS136:AS138" si="101">S136/R136</f>
        <v>#DIV/0!</v>
      </c>
      <c r="AT136" s="46" t="e">
        <f t="shared" ref="AT136:AT138" si="102">U136/T136</f>
        <v>#DIV/0!</v>
      </c>
      <c r="AU136" s="46">
        <f t="shared" ref="AU136:AU138" si="103">X136/W136</f>
        <v>3886.8599999999997</v>
      </c>
      <c r="AV136" s="46" t="e">
        <f t="shared" ref="AV136:AV138" si="104">Z136/Y136</f>
        <v>#DIV/0!</v>
      </c>
      <c r="AW136" s="46" t="e">
        <f t="shared" ref="AW136:AW138" si="105">AB136/AA136</f>
        <v>#DIV/0!</v>
      </c>
      <c r="AX136" s="46" t="e">
        <f t="shared" ref="AX136:AX138" si="106">AH136/AG136</f>
        <v>#DIV/0!</v>
      </c>
      <c r="AY136" s="52">
        <f t="shared" ref="AY136:AY138" si="107">AI136</f>
        <v>0</v>
      </c>
      <c r="AZ136" s="46">
        <v>823.21</v>
      </c>
      <c r="BA136" s="46">
        <v>2105.13</v>
      </c>
      <c r="BB136" s="46">
        <v>2608.0100000000002</v>
      </c>
      <c r="BC136" s="46">
        <v>902.03</v>
      </c>
      <c r="BD136" s="46">
        <v>1781.42</v>
      </c>
      <c r="BE136" s="46">
        <v>1188.47</v>
      </c>
      <c r="BF136" s="46">
        <v>2445034.0299999998</v>
      </c>
      <c r="BG136" s="46">
        <f t="shared" ref="BG136:BG138" si="108">IF(V136="ПК", 5070.2, 4866.91)</f>
        <v>5070.2</v>
      </c>
      <c r="BH136" s="46">
        <v>1206.3800000000001</v>
      </c>
      <c r="BI136" s="46">
        <v>3444.44</v>
      </c>
      <c r="BJ136" s="46">
        <v>7006.73</v>
      </c>
      <c r="BK136" s="46">
        <f t="shared" si="49"/>
        <v>1689105.94</v>
      </c>
      <c r="BL136" s="46" t="str">
        <f t="shared" ref="BL136:BL138" si="109">IF(AN136&gt;AZ136, "+", " ")</f>
        <v xml:space="preserve"> </v>
      </c>
      <c r="BM136" s="46" t="e">
        <f t="shared" ref="BM136:BM138" si="110">IF(AO136&gt;BA136, "+", " ")</f>
        <v>#DIV/0!</v>
      </c>
      <c r="BN136" s="46" t="e">
        <f t="shared" ref="BN136:BN138" si="111">IF(AP136&gt;BB136, "+", " ")</f>
        <v>#DIV/0!</v>
      </c>
      <c r="BO136" s="46" t="e">
        <f t="shared" ref="BO136:BO138" si="112">IF(AQ136&gt;BC136, "+", " ")</f>
        <v>#DIV/0!</v>
      </c>
      <c r="BP136" s="46" t="e">
        <f t="shared" ref="BP136:BP138" si="113">IF(AR136&gt;BD136, "+", " ")</f>
        <v>#DIV/0!</v>
      </c>
      <c r="BQ136" s="46" t="e">
        <f t="shared" ref="BQ136:BQ138" si="114">IF(AS136&gt;BE136, "+", " ")</f>
        <v>#DIV/0!</v>
      </c>
      <c r="BR136" s="46" t="e">
        <f t="shared" ref="BR136:BR138" si="115">IF(AT136&gt;BF136, "+", " ")</f>
        <v>#DIV/0!</v>
      </c>
      <c r="BS136" s="46" t="str">
        <f t="shared" ref="BS136:BS138" si="116">IF(AU136&gt;BG136, "+", " ")</f>
        <v xml:space="preserve"> </v>
      </c>
      <c r="BT136" s="46" t="e">
        <f t="shared" ref="BT136:BT138" si="117">IF(AV136&gt;BH136, "+", " ")</f>
        <v>#DIV/0!</v>
      </c>
      <c r="BU136" s="46" t="e">
        <f t="shared" ref="BU136:BU138" si="118">IF(AW136&gt;BI136, "+", " ")</f>
        <v>#DIV/0!</v>
      </c>
      <c r="BV136" s="46" t="e">
        <f t="shared" ref="BV136:BV138" si="119">IF(AX136&gt;BJ136, "+", " ")</f>
        <v>#DIV/0!</v>
      </c>
      <c r="BW136" s="46" t="str">
        <f t="shared" ref="BW136:BW138" si="120">IF(AY136&gt;BK136, "+", " ")</f>
        <v xml:space="preserve"> </v>
      </c>
      <c r="BY136" s="52"/>
      <c r="BZ136" s="293"/>
      <c r="CA136" s="46">
        <f t="shared" ref="CA136:CA138" si="121">G136/W136</f>
        <v>4070.0104688463912</v>
      </c>
      <c r="CB136" s="46">
        <f t="shared" ref="CB136:CB138" si="122">IF(V136="ПК",5298.36,5085.92)</f>
        <v>5298.36</v>
      </c>
      <c r="CC136" s="46">
        <f t="shared" ref="CC136:CC138" si="123">CA136-CB136</f>
        <v>-1228.3495311536085</v>
      </c>
    </row>
    <row r="137" spans="1:82" s="45" customFormat="1" ht="12" customHeight="1">
      <c r="A137" s="284">
        <v>121</v>
      </c>
      <c r="B137" s="170" t="s">
        <v>1016</v>
      </c>
      <c r="C137" s="295"/>
      <c r="D137" s="295"/>
      <c r="E137" s="296"/>
      <c r="F137" s="296"/>
      <c r="G137" s="286">
        <f>ROUND(X137+AJ137+AK137,2)</f>
        <v>3243798.35</v>
      </c>
      <c r="H137" s="280">
        <f t="shared" ref="H137" si="124">I137+K137+M137+O137+Q137+S137</f>
        <v>0</v>
      </c>
      <c r="I137" s="289">
        <v>0</v>
      </c>
      <c r="J137" s="289">
        <v>0</v>
      </c>
      <c r="K137" s="289">
        <v>0</v>
      </c>
      <c r="L137" s="289">
        <v>0</v>
      </c>
      <c r="M137" s="289">
        <v>0</v>
      </c>
      <c r="N137" s="280">
        <v>0</v>
      </c>
      <c r="O137" s="280">
        <v>0</v>
      </c>
      <c r="P137" s="280">
        <v>0</v>
      </c>
      <c r="Q137" s="280">
        <v>0</v>
      </c>
      <c r="R137" s="280">
        <v>0</v>
      </c>
      <c r="S137" s="280">
        <v>0</v>
      </c>
      <c r="T137" s="290">
        <v>0</v>
      </c>
      <c r="U137" s="280">
        <v>0</v>
      </c>
      <c r="V137" s="296" t="s">
        <v>105</v>
      </c>
      <c r="W137" s="57">
        <v>797</v>
      </c>
      <c r="X137" s="280">
        <f>ROUND(IF(V137="СК",3856.74,3886.86)*W137,2)</f>
        <v>3097827.42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  <c r="AH137" s="57">
        <v>0</v>
      </c>
      <c r="AI137" s="57">
        <v>0</v>
      </c>
      <c r="AJ137" s="57">
        <f>ROUND(X137/95.5*3,2)</f>
        <v>97313.95</v>
      </c>
      <c r="AK137" s="57">
        <f>ROUND(X137/95.5*1.5,2)</f>
        <v>48656.98</v>
      </c>
      <c r="AL137" s="57">
        <v>0</v>
      </c>
      <c r="AN137" s="46">
        <f>I137/'Приложение 1'!I135</f>
        <v>0</v>
      </c>
      <c r="AO137" s="46" t="e">
        <f t="shared" si="97"/>
        <v>#DIV/0!</v>
      </c>
      <c r="AP137" s="46" t="e">
        <f t="shared" si="98"/>
        <v>#DIV/0!</v>
      </c>
      <c r="AQ137" s="46" t="e">
        <f t="shared" si="99"/>
        <v>#DIV/0!</v>
      </c>
      <c r="AR137" s="46" t="e">
        <f t="shared" si="100"/>
        <v>#DIV/0!</v>
      </c>
      <c r="AS137" s="46" t="e">
        <f t="shared" si="101"/>
        <v>#DIV/0!</v>
      </c>
      <c r="AT137" s="46" t="e">
        <f t="shared" si="102"/>
        <v>#DIV/0!</v>
      </c>
      <c r="AU137" s="46">
        <f t="shared" si="103"/>
        <v>3886.86</v>
      </c>
      <c r="AV137" s="46" t="e">
        <f t="shared" si="104"/>
        <v>#DIV/0!</v>
      </c>
      <c r="AW137" s="46" t="e">
        <f t="shared" si="105"/>
        <v>#DIV/0!</v>
      </c>
      <c r="AX137" s="46" t="e">
        <f t="shared" si="106"/>
        <v>#DIV/0!</v>
      </c>
      <c r="AY137" s="52">
        <f t="shared" si="107"/>
        <v>0</v>
      </c>
      <c r="AZ137" s="46">
        <v>823.21</v>
      </c>
      <c r="BA137" s="46">
        <v>2105.13</v>
      </c>
      <c r="BB137" s="46">
        <v>2608.0100000000002</v>
      </c>
      <c r="BC137" s="46">
        <v>902.03</v>
      </c>
      <c r="BD137" s="46">
        <v>1781.42</v>
      </c>
      <c r="BE137" s="46">
        <v>1188.47</v>
      </c>
      <c r="BF137" s="46">
        <v>2445034.0299999998</v>
      </c>
      <c r="BG137" s="46">
        <f t="shared" si="108"/>
        <v>5070.2</v>
      </c>
      <c r="BH137" s="46">
        <v>1206.3800000000001</v>
      </c>
      <c r="BI137" s="46">
        <v>3444.44</v>
      </c>
      <c r="BJ137" s="46">
        <v>7006.73</v>
      </c>
      <c r="BK137" s="46">
        <f t="shared" si="49"/>
        <v>1689105.94</v>
      </c>
      <c r="BL137" s="46" t="str">
        <f t="shared" si="109"/>
        <v xml:space="preserve"> </v>
      </c>
      <c r="BM137" s="46" t="e">
        <f t="shared" si="110"/>
        <v>#DIV/0!</v>
      </c>
      <c r="BN137" s="46" t="e">
        <f t="shared" si="111"/>
        <v>#DIV/0!</v>
      </c>
      <c r="BO137" s="46" t="e">
        <f t="shared" si="112"/>
        <v>#DIV/0!</v>
      </c>
      <c r="BP137" s="46" t="e">
        <f t="shared" si="113"/>
        <v>#DIV/0!</v>
      </c>
      <c r="BQ137" s="46" t="e">
        <f t="shared" si="114"/>
        <v>#DIV/0!</v>
      </c>
      <c r="BR137" s="46" t="e">
        <f t="shared" si="115"/>
        <v>#DIV/0!</v>
      </c>
      <c r="BS137" s="46" t="str">
        <f t="shared" si="116"/>
        <v xml:space="preserve"> </v>
      </c>
      <c r="BT137" s="46" t="e">
        <f t="shared" si="117"/>
        <v>#DIV/0!</v>
      </c>
      <c r="BU137" s="46" t="e">
        <f t="shared" si="118"/>
        <v>#DIV/0!</v>
      </c>
      <c r="BV137" s="46" t="e">
        <f t="shared" si="119"/>
        <v>#DIV/0!</v>
      </c>
      <c r="BW137" s="46" t="str">
        <f t="shared" si="120"/>
        <v xml:space="preserve"> </v>
      </c>
      <c r="BY137" s="52"/>
      <c r="BZ137" s="293"/>
      <c r="CA137" s="46">
        <f t="shared" si="121"/>
        <v>4070.0104767879548</v>
      </c>
      <c r="CB137" s="46">
        <f t="shared" si="122"/>
        <v>5298.36</v>
      </c>
      <c r="CC137" s="46">
        <f t="shared" si="123"/>
        <v>-1228.3495232120449</v>
      </c>
      <c r="CD137" s="297"/>
    </row>
    <row r="138" spans="1:82" s="45" customFormat="1" ht="26.25" customHeight="1">
      <c r="A138" s="308" t="s">
        <v>34</v>
      </c>
      <c r="B138" s="308"/>
      <c r="C138" s="280">
        <f>SUM(C17:C120)</f>
        <v>0</v>
      </c>
      <c r="D138" s="284" t="s">
        <v>66</v>
      </c>
      <c r="E138" s="284"/>
      <c r="F138" s="284"/>
      <c r="G138" s="280">
        <f>ROUND(SUM(G17:G137),2)</f>
        <v>623823871.47000003</v>
      </c>
      <c r="H138" s="280">
        <f t="shared" ref="H138:S138" si="125">ROUND(SUM(H17:H137),2)</f>
        <v>34623665.549999997</v>
      </c>
      <c r="I138" s="280">
        <f t="shared" si="125"/>
        <v>8815410.4600000009</v>
      </c>
      <c r="J138" s="280">
        <f t="shared" si="125"/>
        <v>11967.7</v>
      </c>
      <c r="K138" s="280">
        <f t="shared" si="125"/>
        <v>15301011.09</v>
      </c>
      <c r="L138" s="280">
        <f t="shared" si="125"/>
        <v>697.5</v>
      </c>
      <c r="M138" s="280">
        <f t="shared" si="125"/>
        <v>596854.65</v>
      </c>
      <c r="N138" s="280">
        <f t="shared" si="125"/>
        <v>3295.4</v>
      </c>
      <c r="O138" s="280">
        <f t="shared" si="125"/>
        <v>3216169.16</v>
      </c>
      <c r="P138" s="280">
        <f t="shared" si="125"/>
        <v>1596.9</v>
      </c>
      <c r="Q138" s="280">
        <f t="shared" si="125"/>
        <v>2633024.77</v>
      </c>
      <c r="R138" s="280">
        <f t="shared" si="125"/>
        <v>3096.6</v>
      </c>
      <c r="S138" s="280">
        <f t="shared" si="125"/>
        <v>4061195.42</v>
      </c>
      <c r="T138" s="281">
        <f>ROUND(SUM(T17:T137),2)</f>
        <v>47</v>
      </c>
      <c r="U138" s="280">
        <f>ROUND(SUM(U17:U137),2)</f>
        <v>102857957.23999999</v>
      </c>
      <c r="V138" s="280" t="s">
        <v>66</v>
      </c>
      <c r="W138" s="280">
        <f>ROUND(SUM(W17:W137),2)</f>
        <v>103602.21</v>
      </c>
      <c r="X138" s="280">
        <f t="shared" ref="X138:AL138" si="126">ROUND(SUM(X17:X137),2)</f>
        <v>435731463.80000001</v>
      </c>
      <c r="Y138" s="280">
        <f t="shared" si="126"/>
        <v>0</v>
      </c>
      <c r="Z138" s="280">
        <f t="shared" si="126"/>
        <v>0</v>
      </c>
      <c r="AA138" s="280">
        <f t="shared" si="126"/>
        <v>4983.5</v>
      </c>
      <c r="AB138" s="280">
        <f t="shared" si="126"/>
        <v>19597879.210000001</v>
      </c>
      <c r="AC138" s="280">
        <f t="shared" si="126"/>
        <v>0</v>
      </c>
      <c r="AD138" s="280">
        <f t="shared" si="126"/>
        <v>0</v>
      </c>
      <c r="AE138" s="280">
        <f t="shared" si="126"/>
        <v>0</v>
      </c>
      <c r="AF138" s="280">
        <f t="shared" si="126"/>
        <v>0</v>
      </c>
      <c r="AG138" s="280">
        <f t="shared" si="126"/>
        <v>0</v>
      </c>
      <c r="AH138" s="280">
        <f t="shared" si="126"/>
        <v>0</v>
      </c>
      <c r="AI138" s="280">
        <f t="shared" si="126"/>
        <v>4591573.66</v>
      </c>
      <c r="AJ138" s="280">
        <f t="shared" si="126"/>
        <v>17614221.370000001</v>
      </c>
      <c r="AK138" s="280">
        <f t="shared" si="126"/>
        <v>8807110.6400000006</v>
      </c>
      <c r="AL138" s="280">
        <f t="shared" si="126"/>
        <v>0</v>
      </c>
      <c r="AM138" s="280">
        <f t="shared" ref="AM138" si="127">ROUND(SUM(AM17:AM135),2)</f>
        <v>0</v>
      </c>
      <c r="AN138" s="46">
        <f>I138/'Приложение 1'!I136</f>
        <v>16.027036706532041</v>
      </c>
      <c r="AO138" s="46">
        <f t="shared" si="97"/>
        <v>1278.5256223000242</v>
      </c>
      <c r="AP138" s="46">
        <f t="shared" si="98"/>
        <v>855.7055913978495</v>
      </c>
      <c r="AQ138" s="46">
        <f t="shared" si="99"/>
        <v>975.9571402561146</v>
      </c>
      <c r="AR138" s="46">
        <f t="shared" si="100"/>
        <v>1648.8350992548062</v>
      </c>
      <c r="AS138" s="46">
        <f t="shared" si="101"/>
        <v>1311.5014596654396</v>
      </c>
      <c r="AT138" s="46">
        <f t="shared" si="102"/>
        <v>2188467.1753191487</v>
      </c>
      <c r="AU138" s="46">
        <f t="shared" si="103"/>
        <v>4205.8124416457913</v>
      </c>
      <c r="AV138" s="46" t="e">
        <f t="shared" si="104"/>
        <v>#DIV/0!</v>
      </c>
      <c r="AW138" s="46">
        <f t="shared" si="105"/>
        <v>3932.5532677836864</v>
      </c>
      <c r="AX138" s="46" t="e">
        <f t="shared" si="106"/>
        <v>#DIV/0!</v>
      </c>
      <c r="AY138" s="52">
        <f t="shared" si="107"/>
        <v>4591573.66</v>
      </c>
      <c r="AZ138" s="46">
        <v>823.21</v>
      </c>
      <c r="BA138" s="46">
        <v>2105.13</v>
      </c>
      <c r="BB138" s="46">
        <v>2608.0100000000002</v>
      </c>
      <c r="BC138" s="46">
        <v>902.03</v>
      </c>
      <c r="BD138" s="46">
        <v>1781.42</v>
      </c>
      <c r="BE138" s="46">
        <v>1188.47</v>
      </c>
      <c r="BF138" s="46">
        <v>2445034.0299999998</v>
      </c>
      <c r="BG138" s="46">
        <f t="shared" si="108"/>
        <v>4866.91</v>
      </c>
      <c r="BH138" s="46">
        <v>1206.3800000000001</v>
      </c>
      <c r="BI138" s="46">
        <v>3444.44</v>
      </c>
      <c r="BJ138" s="46">
        <v>7006.73</v>
      </c>
      <c r="BK138" s="46">
        <f t="shared" si="49"/>
        <v>1689105.94</v>
      </c>
      <c r="BL138" s="46" t="str">
        <f t="shared" si="109"/>
        <v xml:space="preserve"> </v>
      </c>
      <c r="BM138" s="46" t="str">
        <f t="shared" si="110"/>
        <v xml:space="preserve"> </v>
      </c>
      <c r="BN138" s="46" t="str">
        <f t="shared" si="111"/>
        <v xml:space="preserve"> </v>
      </c>
      <c r="BO138" s="46" t="str">
        <f t="shared" si="112"/>
        <v>+</v>
      </c>
      <c r="BP138" s="46" t="str">
        <f t="shared" si="113"/>
        <v xml:space="preserve"> </v>
      </c>
      <c r="BQ138" s="46" t="str">
        <f t="shared" si="114"/>
        <v>+</v>
      </c>
      <c r="BR138" s="46" t="str">
        <f t="shared" si="115"/>
        <v xml:space="preserve"> </v>
      </c>
      <c r="BS138" s="46" t="str">
        <f t="shared" si="116"/>
        <v xml:space="preserve"> </v>
      </c>
      <c r="BT138" s="46" t="e">
        <f t="shared" si="117"/>
        <v>#DIV/0!</v>
      </c>
      <c r="BU138" s="46" t="str">
        <f t="shared" si="118"/>
        <v>+</v>
      </c>
      <c r="BV138" s="46" t="e">
        <f t="shared" si="119"/>
        <v>#DIV/0!</v>
      </c>
      <c r="BW138" s="46" t="str">
        <f t="shared" si="120"/>
        <v>+</v>
      </c>
      <c r="BY138" s="52"/>
      <c r="BZ138" s="293"/>
      <c r="CA138" s="46">
        <f t="shared" si="121"/>
        <v>6021.3374933797259</v>
      </c>
      <c r="CB138" s="46">
        <f t="shared" si="122"/>
        <v>5085.92</v>
      </c>
      <c r="CC138" s="46">
        <f t="shared" si="123"/>
        <v>935.41749337972578</v>
      </c>
    </row>
    <row r="139" spans="1:82" s="45" customFormat="1" ht="12" customHeight="1">
      <c r="A139" s="309" t="s">
        <v>37</v>
      </c>
      <c r="B139" s="309"/>
      <c r="C139" s="310"/>
      <c r="D139" s="310"/>
      <c r="E139" s="310"/>
      <c r="F139" s="310"/>
      <c r="G139" s="309"/>
      <c r="H139" s="309"/>
      <c r="I139" s="309"/>
      <c r="J139" s="310"/>
      <c r="K139" s="309"/>
      <c r="L139" s="310"/>
      <c r="M139" s="309"/>
      <c r="N139" s="310"/>
      <c r="O139" s="309"/>
      <c r="P139" s="310"/>
      <c r="Q139" s="309"/>
      <c r="R139" s="310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292"/>
      <c r="AN139" s="46" t="e">
        <f>I139/'Приложение 1'!I137</f>
        <v>#DIV/0!</v>
      </c>
      <c r="AO139" s="46" t="e">
        <f t="shared" si="52"/>
        <v>#DIV/0!</v>
      </c>
      <c r="AP139" s="46" t="e">
        <f t="shared" si="53"/>
        <v>#DIV/0!</v>
      </c>
      <c r="AQ139" s="46" t="e">
        <f t="shared" si="54"/>
        <v>#DIV/0!</v>
      </c>
      <c r="AR139" s="46" t="e">
        <f t="shared" si="55"/>
        <v>#DIV/0!</v>
      </c>
      <c r="AS139" s="46" t="e">
        <f t="shared" si="56"/>
        <v>#DIV/0!</v>
      </c>
      <c r="AT139" s="46" t="e">
        <f t="shared" si="57"/>
        <v>#DIV/0!</v>
      </c>
      <c r="AU139" s="46" t="e">
        <f t="shared" si="58"/>
        <v>#DIV/0!</v>
      </c>
      <c r="AV139" s="46" t="e">
        <f t="shared" si="59"/>
        <v>#DIV/0!</v>
      </c>
      <c r="AW139" s="46" t="e">
        <f t="shared" si="60"/>
        <v>#DIV/0!</v>
      </c>
      <c r="AX139" s="46" t="e">
        <f t="shared" si="61"/>
        <v>#DIV/0!</v>
      </c>
      <c r="AY139" s="52">
        <f t="shared" si="62"/>
        <v>0</v>
      </c>
      <c r="AZ139" s="46">
        <v>823.21</v>
      </c>
      <c r="BA139" s="46">
        <v>2105.13</v>
      </c>
      <c r="BB139" s="46">
        <v>2608.0100000000002</v>
      </c>
      <c r="BC139" s="46">
        <v>902.03</v>
      </c>
      <c r="BD139" s="46">
        <v>1781.42</v>
      </c>
      <c r="BE139" s="46">
        <v>1188.47</v>
      </c>
      <c r="BF139" s="46">
        <v>2445034.0299999998</v>
      </c>
      <c r="BG139" s="46">
        <f t="shared" si="63"/>
        <v>4866.91</v>
      </c>
      <c r="BH139" s="46">
        <v>1206.3800000000001</v>
      </c>
      <c r="BI139" s="46">
        <v>3444.44</v>
      </c>
      <c r="BJ139" s="46">
        <v>7006.73</v>
      </c>
      <c r="BK139" s="46">
        <f t="shared" si="49"/>
        <v>1689105.94</v>
      </c>
      <c r="BL139" s="46" t="e">
        <f t="shared" si="64"/>
        <v>#DIV/0!</v>
      </c>
      <c r="BM139" s="46" t="e">
        <f t="shared" si="65"/>
        <v>#DIV/0!</v>
      </c>
      <c r="BN139" s="46" t="e">
        <f t="shared" si="66"/>
        <v>#DIV/0!</v>
      </c>
      <c r="BO139" s="46" t="e">
        <f t="shared" si="67"/>
        <v>#DIV/0!</v>
      </c>
      <c r="BP139" s="46" t="e">
        <f t="shared" si="68"/>
        <v>#DIV/0!</v>
      </c>
      <c r="BQ139" s="46" t="e">
        <f t="shared" si="69"/>
        <v>#DIV/0!</v>
      </c>
      <c r="BR139" s="46" t="e">
        <f t="shared" si="70"/>
        <v>#DIV/0!</v>
      </c>
      <c r="BS139" s="46" t="e">
        <f t="shared" si="71"/>
        <v>#DIV/0!</v>
      </c>
      <c r="BT139" s="46" t="e">
        <f t="shared" si="72"/>
        <v>#DIV/0!</v>
      </c>
      <c r="BU139" s="46" t="e">
        <f t="shared" si="73"/>
        <v>#DIV/0!</v>
      </c>
      <c r="BV139" s="46" t="e">
        <f t="shared" si="74"/>
        <v>#DIV/0!</v>
      </c>
      <c r="BW139" s="46" t="str">
        <f t="shared" si="75"/>
        <v xml:space="preserve"> </v>
      </c>
      <c r="BY139" s="52" t="e">
        <f>AJ139/G139*100</f>
        <v>#DIV/0!</v>
      </c>
      <c r="BZ139" s="293" t="e">
        <f t="shared" ref="BZ138:BZ139" si="128">AK139/G139*100</f>
        <v>#DIV/0!</v>
      </c>
      <c r="CA139" s="46" t="e">
        <f t="shared" si="76"/>
        <v>#DIV/0!</v>
      </c>
      <c r="CB139" s="46">
        <f t="shared" si="77"/>
        <v>5085.92</v>
      </c>
      <c r="CC139" s="46" t="e">
        <f t="shared" si="78"/>
        <v>#DIV/0!</v>
      </c>
    </row>
    <row r="140" spans="1:82" s="46" customFormat="1" ht="12" customHeight="1">
      <c r="A140" s="284">
        <v>122</v>
      </c>
      <c r="B140" s="311" t="s">
        <v>200</v>
      </c>
      <c r="C140" s="312">
        <v>2530.3000000000002</v>
      </c>
      <c r="D140" s="295"/>
      <c r="E140" s="313"/>
      <c r="F140" s="313"/>
      <c r="G140" s="286">
        <f t="shared" ref="G140" si="129">ROUND(H140+U140+X140+Z140+AB140+AD140+AF140+AH140+AI140+AJ140+AK140+AL140,2)</f>
        <v>4092677.86</v>
      </c>
      <c r="H140" s="280">
        <f t="shared" ref="H140" si="130">I140+K140+M140+O140+Q140+S140</f>
        <v>0</v>
      </c>
      <c r="I140" s="286">
        <v>0</v>
      </c>
      <c r="J140" s="286">
        <v>0</v>
      </c>
      <c r="K140" s="286">
        <v>0</v>
      </c>
      <c r="L140" s="286">
        <v>0</v>
      </c>
      <c r="M140" s="286">
        <v>0</v>
      </c>
      <c r="N140" s="280">
        <v>0</v>
      </c>
      <c r="O140" s="280">
        <v>0</v>
      </c>
      <c r="P140" s="280">
        <v>0</v>
      </c>
      <c r="Q140" s="280">
        <v>0</v>
      </c>
      <c r="R140" s="280">
        <v>0</v>
      </c>
      <c r="S140" s="280">
        <v>0</v>
      </c>
      <c r="T140" s="290">
        <v>0</v>
      </c>
      <c r="U140" s="280">
        <v>0</v>
      </c>
      <c r="V140" s="287" t="s">
        <v>106</v>
      </c>
      <c r="W140" s="280">
        <v>1085</v>
      </c>
      <c r="X140" s="280">
        <v>3878398.6</v>
      </c>
      <c r="Y140" s="280">
        <v>0</v>
      </c>
      <c r="Z140" s="280">
        <v>0</v>
      </c>
      <c r="AA140" s="280">
        <v>0</v>
      </c>
      <c r="AB140" s="280">
        <v>0</v>
      </c>
      <c r="AC140" s="280">
        <v>0</v>
      </c>
      <c r="AD140" s="280">
        <v>0</v>
      </c>
      <c r="AE140" s="280">
        <v>0</v>
      </c>
      <c r="AF140" s="280">
        <v>0</v>
      </c>
      <c r="AG140" s="280">
        <v>0</v>
      </c>
      <c r="AH140" s="280">
        <v>0</v>
      </c>
      <c r="AI140" s="280">
        <v>0</v>
      </c>
      <c r="AJ140" s="57">
        <v>142852.84</v>
      </c>
      <c r="AK140" s="57">
        <v>71426.42</v>
      </c>
      <c r="AL140" s="57">
        <v>0</v>
      </c>
      <c r="AM140" s="314"/>
      <c r="AN140" s="46">
        <f>I140/'Приложение 1'!I138</f>
        <v>0</v>
      </c>
      <c r="AO140" s="46" t="e">
        <f t="shared" si="52"/>
        <v>#DIV/0!</v>
      </c>
      <c r="AP140" s="46" t="e">
        <f t="shared" si="53"/>
        <v>#DIV/0!</v>
      </c>
      <c r="AQ140" s="46" t="e">
        <f t="shared" si="54"/>
        <v>#DIV/0!</v>
      </c>
      <c r="AR140" s="46" t="e">
        <f t="shared" si="55"/>
        <v>#DIV/0!</v>
      </c>
      <c r="AS140" s="46" t="e">
        <f t="shared" si="56"/>
        <v>#DIV/0!</v>
      </c>
      <c r="AT140" s="46" t="e">
        <f t="shared" si="57"/>
        <v>#DIV/0!</v>
      </c>
      <c r="AU140" s="46">
        <f t="shared" si="58"/>
        <v>3574.5609216589864</v>
      </c>
      <c r="AV140" s="46" t="e">
        <f t="shared" si="59"/>
        <v>#DIV/0!</v>
      </c>
      <c r="AW140" s="46" t="e">
        <f t="shared" si="60"/>
        <v>#DIV/0!</v>
      </c>
      <c r="AX140" s="46" t="e">
        <f t="shared" si="61"/>
        <v>#DIV/0!</v>
      </c>
      <c r="AY140" s="52">
        <f t="shared" si="62"/>
        <v>0</v>
      </c>
      <c r="AZ140" s="46">
        <v>823.21</v>
      </c>
      <c r="BA140" s="46">
        <v>2105.13</v>
      </c>
      <c r="BB140" s="46">
        <v>2608.0100000000002</v>
      </c>
      <c r="BC140" s="46">
        <v>902.03</v>
      </c>
      <c r="BD140" s="46">
        <v>1781.42</v>
      </c>
      <c r="BE140" s="46">
        <v>1188.47</v>
      </c>
      <c r="BF140" s="46">
        <v>2445034.0299999998</v>
      </c>
      <c r="BG140" s="46">
        <f t="shared" si="63"/>
        <v>4866.91</v>
      </c>
      <c r="BH140" s="46">
        <v>1206.3800000000001</v>
      </c>
      <c r="BI140" s="46">
        <v>3444.44</v>
      </c>
      <c r="BJ140" s="46">
        <v>7006.73</v>
      </c>
      <c r="BK140" s="46">
        <f t="shared" si="49"/>
        <v>1689105.94</v>
      </c>
      <c r="BL140" s="46" t="str">
        <f t="shared" si="64"/>
        <v xml:space="preserve"> </v>
      </c>
      <c r="BM140" s="46" t="e">
        <f t="shared" si="65"/>
        <v>#DIV/0!</v>
      </c>
      <c r="BN140" s="46" t="e">
        <f t="shared" si="66"/>
        <v>#DIV/0!</v>
      </c>
      <c r="BO140" s="46" t="e">
        <f t="shared" si="67"/>
        <v>#DIV/0!</v>
      </c>
      <c r="BP140" s="46" t="e">
        <f t="shared" si="68"/>
        <v>#DIV/0!</v>
      </c>
      <c r="BQ140" s="46" t="e">
        <f t="shared" si="69"/>
        <v>#DIV/0!</v>
      </c>
      <c r="BR140" s="46" t="e">
        <f t="shared" si="70"/>
        <v>#DIV/0!</v>
      </c>
      <c r="BS140" s="46" t="str">
        <f t="shared" si="71"/>
        <v xml:space="preserve"> </v>
      </c>
      <c r="BT140" s="46" t="e">
        <f t="shared" si="72"/>
        <v>#DIV/0!</v>
      </c>
      <c r="BU140" s="46" t="e">
        <f t="shared" si="73"/>
        <v>#DIV/0!</v>
      </c>
      <c r="BV140" s="46" t="e">
        <f t="shared" si="74"/>
        <v>#DIV/0!</v>
      </c>
      <c r="BW140" s="46" t="str">
        <f t="shared" si="75"/>
        <v xml:space="preserve"> </v>
      </c>
      <c r="BX140" s="315"/>
      <c r="BY140" s="52">
        <f t="shared" ref="BY140:BY165" si="131">AJ140/G140*100</f>
        <v>3.4904491603451051</v>
      </c>
      <c r="BZ140" s="293">
        <f t="shared" ref="BZ140:BZ165" si="132">AK140/G140*100</f>
        <v>1.7452245801725526</v>
      </c>
      <c r="CA140" s="46">
        <f t="shared" si="76"/>
        <v>3772.0533271889399</v>
      </c>
      <c r="CB140" s="46">
        <f t="shared" si="77"/>
        <v>5085.92</v>
      </c>
      <c r="CC140" s="46">
        <f t="shared" si="78"/>
        <v>-1313.8666728110602</v>
      </c>
      <c r="CD140" s="316"/>
    </row>
    <row r="141" spans="1:82" s="321" customFormat="1" ht="12" customHeight="1">
      <c r="A141" s="284">
        <v>123</v>
      </c>
      <c r="B141" s="317" t="s">
        <v>652</v>
      </c>
      <c r="C141" s="318"/>
      <c r="D141" s="295"/>
      <c r="E141" s="319"/>
      <c r="F141" s="319"/>
      <c r="G141" s="286">
        <f t="shared" ref="G141:G146" si="133">ROUND(H141+U141+X141+Z141+AB141+AD141+AF141+AH141+AI141+AJ141+AK141+AL141,2)</f>
        <v>1618235.06</v>
      </c>
      <c r="H141" s="280">
        <f t="shared" ref="H141:H147" si="134">I141+K141+M141+O141+Q141+S141</f>
        <v>0</v>
      </c>
      <c r="I141" s="286">
        <v>0</v>
      </c>
      <c r="J141" s="286">
        <v>0</v>
      </c>
      <c r="K141" s="286">
        <v>0</v>
      </c>
      <c r="L141" s="286">
        <v>0</v>
      </c>
      <c r="M141" s="286">
        <v>0</v>
      </c>
      <c r="N141" s="280">
        <v>0</v>
      </c>
      <c r="O141" s="280">
        <v>0</v>
      </c>
      <c r="P141" s="280">
        <v>0</v>
      </c>
      <c r="Q141" s="280">
        <v>0</v>
      </c>
      <c r="R141" s="280">
        <v>0</v>
      </c>
      <c r="S141" s="280">
        <v>0</v>
      </c>
      <c r="T141" s="290">
        <v>0</v>
      </c>
      <c r="U141" s="280">
        <v>0</v>
      </c>
      <c r="V141" s="287" t="s">
        <v>105</v>
      </c>
      <c r="W141" s="280">
        <v>372.9</v>
      </c>
      <c r="X141" s="280">
        <v>1541238.6</v>
      </c>
      <c r="Y141" s="280">
        <v>0</v>
      </c>
      <c r="Z141" s="280">
        <v>0</v>
      </c>
      <c r="AA141" s="280">
        <v>0</v>
      </c>
      <c r="AB141" s="280">
        <v>0</v>
      </c>
      <c r="AC141" s="280">
        <v>0</v>
      </c>
      <c r="AD141" s="280">
        <v>0</v>
      </c>
      <c r="AE141" s="280">
        <v>0</v>
      </c>
      <c r="AF141" s="280">
        <v>0</v>
      </c>
      <c r="AG141" s="280">
        <v>0</v>
      </c>
      <c r="AH141" s="280">
        <v>0</v>
      </c>
      <c r="AI141" s="280">
        <v>0</v>
      </c>
      <c r="AJ141" s="57">
        <v>51330.97</v>
      </c>
      <c r="AK141" s="57">
        <v>25665.49</v>
      </c>
      <c r="AL141" s="57">
        <v>0</v>
      </c>
      <c r="AM141" s="320"/>
      <c r="AN141" s="46">
        <f>I141/'Приложение 1'!I139</f>
        <v>0</v>
      </c>
      <c r="AO141" s="46" t="e">
        <f t="shared" si="52"/>
        <v>#DIV/0!</v>
      </c>
      <c r="AP141" s="46" t="e">
        <f t="shared" si="53"/>
        <v>#DIV/0!</v>
      </c>
      <c r="AQ141" s="46" t="e">
        <f t="shared" si="54"/>
        <v>#DIV/0!</v>
      </c>
      <c r="AR141" s="46" t="e">
        <f t="shared" si="55"/>
        <v>#DIV/0!</v>
      </c>
      <c r="AS141" s="46" t="e">
        <f t="shared" si="56"/>
        <v>#DIV/0!</v>
      </c>
      <c r="AT141" s="46" t="e">
        <f t="shared" si="57"/>
        <v>#DIV/0!</v>
      </c>
      <c r="AU141" s="46">
        <f t="shared" si="58"/>
        <v>4133.1150442477883</v>
      </c>
      <c r="AV141" s="46" t="e">
        <f t="shared" si="59"/>
        <v>#DIV/0!</v>
      </c>
      <c r="AW141" s="46" t="e">
        <f t="shared" si="60"/>
        <v>#DIV/0!</v>
      </c>
      <c r="AX141" s="46" t="e">
        <f t="shared" si="61"/>
        <v>#DIV/0!</v>
      </c>
      <c r="AY141" s="52">
        <f t="shared" si="62"/>
        <v>0</v>
      </c>
      <c r="AZ141" s="46">
        <v>823.21</v>
      </c>
      <c r="BA141" s="46">
        <v>2105.13</v>
      </c>
      <c r="BB141" s="46">
        <v>2608.0100000000002</v>
      </c>
      <c r="BC141" s="46">
        <v>902.03</v>
      </c>
      <c r="BD141" s="46">
        <v>1781.42</v>
      </c>
      <c r="BE141" s="46">
        <v>1188.47</v>
      </c>
      <c r="BF141" s="46">
        <v>2445034.0299999998</v>
      </c>
      <c r="BG141" s="46">
        <f t="shared" si="63"/>
        <v>5070.2</v>
      </c>
      <c r="BH141" s="46">
        <v>1206.3800000000001</v>
      </c>
      <c r="BI141" s="46">
        <v>3444.44</v>
      </c>
      <c r="BJ141" s="46">
        <v>7006.73</v>
      </c>
      <c r="BK141" s="46">
        <f t="shared" si="49"/>
        <v>1689105.94</v>
      </c>
      <c r="BL141" s="46" t="str">
        <f t="shared" si="64"/>
        <v xml:space="preserve"> </v>
      </c>
      <c r="BM141" s="46" t="e">
        <f t="shared" si="65"/>
        <v>#DIV/0!</v>
      </c>
      <c r="BN141" s="46" t="e">
        <f t="shared" si="66"/>
        <v>#DIV/0!</v>
      </c>
      <c r="BO141" s="46" t="e">
        <f t="shared" si="67"/>
        <v>#DIV/0!</v>
      </c>
      <c r="BP141" s="46" t="e">
        <f t="shared" si="68"/>
        <v>#DIV/0!</v>
      </c>
      <c r="BQ141" s="46" t="e">
        <f t="shared" si="69"/>
        <v>#DIV/0!</v>
      </c>
      <c r="BR141" s="46" t="e">
        <f t="shared" si="70"/>
        <v>#DIV/0!</v>
      </c>
      <c r="BS141" s="46" t="str">
        <f t="shared" si="71"/>
        <v xml:space="preserve"> </v>
      </c>
      <c r="BT141" s="46" t="e">
        <f t="shared" si="72"/>
        <v>#DIV/0!</v>
      </c>
      <c r="BU141" s="46" t="e">
        <f t="shared" si="73"/>
        <v>#DIV/0!</v>
      </c>
      <c r="BV141" s="46" t="e">
        <f t="shared" si="74"/>
        <v>#DIV/0!</v>
      </c>
      <c r="BW141" s="46" t="str">
        <f t="shared" si="75"/>
        <v xml:space="preserve"> </v>
      </c>
      <c r="BY141" s="52"/>
      <c r="BZ141" s="293"/>
      <c r="CA141" s="46">
        <f t="shared" si="76"/>
        <v>4339.5952266023069</v>
      </c>
      <c r="CB141" s="46">
        <f t="shared" si="77"/>
        <v>5298.36</v>
      </c>
      <c r="CC141" s="46">
        <f t="shared" si="78"/>
        <v>-958.76477339769281</v>
      </c>
    </row>
    <row r="142" spans="1:82" s="321" customFormat="1" ht="12" customHeight="1">
      <c r="A142" s="284">
        <v>124</v>
      </c>
      <c r="B142" s="317" t="s">
        <v>658</v>
      </c>
      <c r="C142" s="318"/>
      <c r="D142" s="295"/>
      <c r="E142" s="319"/>
      <c r="F142" s="319"/>
      <c r="G142" s="286">
        <f t="shared" si="133"/>
        <v>4139858.9</v>
      </c>
      <c r="H142" s="280">
        <f t="shared" si="134"/>
        <v>0</v>
      </c>
      <c r="I142" s="286">
        <v>0</v>
      </c>
      <c r="J142" s="286">
        <v>0</v>
      </c>
      <c r="K142" s="286">
        <v>0</v>
      </c>
      <c r="L142" s="286">
        <v>0</v>
      </c>
      <c r="M142" s="286">
        <v>0</v>
      </c>
      <c r="N142" s="280">
        <v>0</v>
      </c>
      <c r="O142" s="280">
        <v>0</v>
      </c>
      <c r="P142" s="280">
        <v>0</v>
      </c>
      <c r="Q142" s="280">
        <v>0</v>
      </c>
      <c r="R142" s="280">
        <v>0</v>
      </c>
      <c r="S142" s="280">
        <v>0</v>
      </c>
      <c r="T142" s="290">
        <v>0</v>
      </c>
      <c r="U142" s="280">
        <v>0</v>
      </c>
      <c r="V142" s="287" t="s">
        <v>105</v>
      </c>
      <c r="W142" s="280">
        <v>901.3</v>
      </c>
      <c r="X142" s="280">
        <v>3991873.32</v>
      </c>
      <c r="Y142" s="280">
        <v>0</v>
      </c>
      <c r="Z142" s="280">
        <v>0</v>
      </c>
      <c r="AA142" s="280">
        <v>0</v>
      </c>
      <c r="AB142" s="280">
        <v>0</v>
      </c>
      <c r="AC142" s="280">
        <v>0</v>
      </c>
      <c r="AD142" s="280">
        <v>0</v>
      </c>
      <c r="AE142" s="280">
        <v>0</v>
      </c>
      <c r="AF142" s="280">
        <v>0</v>
      </c>
      <c r="AG142" s="280">
        <v>0</v>
      </c>
      <c r="AH142" s="280">
        <v>0</v>
      </c>
      <c r="AI142" s="280">
        <v>0</v>
      </c>
      <c r="AJ142" s="57">
        <v>98657.05</v>
      </c>
      <c r="AK142" s="57">
        <v>49328.53</v>
      </c>
      <c r="AL142" s="57">
        <v>0</v>
      </c>
      <c r="AM142" s="320"/>
      <c r="AN142" s="46">
        <f>I142/'Приложение 1'!I140</f>
        <v>0</v>
      </c>
      <c r="AO142" s="46" t="e">
        <f t="shared" si="52"/>
        <v>#DIV/0!</v>
      </c>
      <c r="AP142" s="46" t="e">
        <f t="shared" si="53"/>
        <v>#DIV/0!</v>
      </c>
      <c r="AQ142" s="46" t="e">
        <f t="shared" si="54"/>
        <v>#DIV/0!</v>
      </c>
      <c r="AR142" s="46" t="e">
        <f t="shared" si="55"/>
        <v>#DIV/0!</v>
      </c>
      <c r="AS142" s="46" t="e">
        <f t="shared" si="56"/>
        <v>#DIV/0!</v>
      </c>
      <c r="AT142" s="46" t="e">
        <f t="shared" si="57"/>
        <v>#DIV/0!</v>
      </c>
      <c r="AU142" s="46">
        <f t="shared" si="58"/>
        <v>4429.017330522579</v>
      </c>
      <c r="AV142" s="46" t="e">
        <f t="shared" si="59"/>
        <v>#DIV/0!</v>
      </c>
      <c r="AW142" s="46" t="e">
        <f t="shared" si="60"/>
        <v>#DIV/0!</v>
      </c>
      <c r="AX142" s="46" t="e">
        <f t="shared" si="61"/>
        <v>#DIV/0!</v>
      </c>
      <c r="AY142" s="52">
        <f t="shared" si="62"/>
        <v>0</v>
      </c>
      <c r="AZ142" s="46">
        <v>823.21</v>
      </c>
      <c r="BA142" s="46">
        <v>2105.13</v>
      </c>
      <c r="BB142" s="46">
        <v>2608.0100000000002</v>
      </c>
      <c r="BC142" s="46">
        <v>902.03</v>
      </c>
      <c r="BD142" s="46">
        <v>1781.42</v>
      </c>
      <c r="BE142" s="46">
        <v>1188.47</v>
      </c>
      <c r="BF142" s="46">
        <v>2445034.0299999998</v>
      </c>
      <c r="BG142" s="46">
        <f t="shared" si="63"/>
        <v>5070.2</v>
      </c>
      <c r="BH142" s="46">
        <v>1206.3800000000001</v>
      </c>
      <c r="BI142" s="46">
        <v>3444.44</v>
      </c>
      <c r="BJ142" s="46">
        <v>7006.73</v>
      </c>
      <c r="BK142" s="46">
        <f t="shared" si="49"/>
        <v>1689105.94</v>
      </c>
      <c r="BL142" s="46" t="str">
        <f t="shared" si="64"/>
        <v xml:space="preserve"> </v>
      </c>
      <c r="BM142" s="46" t="e">
        <f t="shared" si="65"/>
        <v>#DIV/0!</v>
      </c>
      <c r="BN142" s="46" t="e">
        <f t="shared" si="66"/>
        <v>#DIV/0!</v>
      </c>
      <c r="BO142" s="46" t="e">
        <f t="shared" si="67"/>
        <v>#DIV/0!</v>
      </c>
      <c r="BP142" s="46" t="e">
        <f t="shared" si="68"/>
        <v>#DIV/0!</v>
      </c>
      <c r="BQ142" s="46" t="e">
        <f t="shared" si="69"/>
        <v>#DIV/0!</v>
      </c>
      <c r="BR142" s="46" t="e">
        <f t="shared" si="70"/>
        <v>#DIV/0!</v>
      </c>
      <c r="BS142" s="46" t="str">
        <f t="shared" si="71"/>
        <v xml:space="preserve"> </v>
      </c>
      <c r="BT142" s="46" t="e">
        <f t="shared" si="72"/>
        <v>#DIV/0!</v>
      </c>
      <c r="BU142" s="46" t="e">
        <f t="shared" si="73"/>
        <v>#DIV/0!</v>
      </c>
      <c r="BV142" s="46" t="e">
        <f t="shared" si="74"/>
        <v>#DIV/0!</v>
      </c>
      <c r="BW142" s="46" t="str">
        <f t="shared" si="75"/>
        <v xml:space="preserve"> </v>
      </c>
      <c r="BY142" s="52"/>
      <c r="BZ142" s="293"/>
      <c r="CA142" s="46">
        <f t="shared" si="76"/>
        <v>4593.2085875956955</v>
      </c>
      <c r="CB142" s="46">
        <f t="shared" si="77"/>
        <v>5298.36</v>
      </c>
      <c r="CC142" s="46">
        <f t="shared" si="78"/>
        <v>-705.15141240430421</v>
      </c>
    </row>
    <row r="143" spans="1:82" s="321" customFormat="1" ht="12" customHeight="1">
      <c r="A143" s="284">
        <v>125</v>
      </c>
      <c r="B143" s="317" t="s">
        <v>659</v>
      </c>
      <c r="C143" s="318"/>
      <c r="D143" s="295"/>
      <c r="E143" s="319"/>
      <c r="F143" s="319"/>
      <c r="G143" s="286">
        <f t="shared" si="133"/>
        <v>4412771.51</v>
      </c>
      <c r="H143" s="280">
        <f t="shared" si="134"/>
        <v>0</v>
      </c>
      <c r="I143" s="286">
        <v>0</v>
      </c>
      <c r="J143" s="286">
        <v>0</v>
      </c>
      <c r="K143" s="286">
        <v>0</v>
      </c>
      <c r="L143" s="286">
        <v>0</v>
      </c>
      <c r="M143" s="286">
        <v>0</v>
      </c>
      <c r="N143" s="280">
        <v>0</v>
      </c>
      <c r="O143" s="280">
        <v>0</v>
      </c>
      <c r="P143" s="280">
        <v>0</v>
      </c>
      <c r="Q143" s="280">
        <v>0</v>
      </c>
      <c r="R143" s="280">
        <v>0</v>
      </c>
      <c r="S143" s="280">
        <v>0</v>
      </c>
      <c r="T143" s="290">
        <v>0</v>
      </c>
      <c r="U143" s="280">
        <v>0</v>
      </c>
      <c r="V143" s="287" t="s">
        <v>105</v>
      </c>
      <c r="W143" s="280">
        <v>1056.0999999999999</v>
      </c>
      <c r="X143" s="280">
        <v>4233009.32</v>
      </c>
      <c r="Y143" s="280">
        <v>0</v>
      </c>
      <c r="Z143" s="280">
        <v>0</v>
      </c>
      <c r="AA143" s="280">
        <v>0</v>
      </c>
      <c r="AB143" s="280">
        <v>0</v>
      </c>
      <c r="AC143" s="280">
        <v>0</v>
      </c>
      <c r="AD143" s="280">
        <v>0</v>
      </c>
      <c r="AE143" s="280">
        <v>0</v>
      </c>
      <c r="AF143" s="280">
        <v>0</v>
      </c>
      <c r="AG143" s="280">
        <v>0</v>
      </c>
      <c r="AH143" s="280">
        <v>0</v>
      </c>
      <c r="AI143" s="280">
        <v>0</v>
      </c>
      <c r="AJ143" s="57">
        <v>119841.46</v>
      </c>
      <c r="AK143" s="57">
        <v>59920.73</v>
      </c>
      <c r="AL143" s="57">
        <v>0</v>
      </c>
      <c r="AM143" s="320"/>
      <c r="AN143" s="46">
        <f>I143/'Приложение 1'!I141</f>
        <v>0</v>
      </c>
      <c r="AO143" s="46" t="e">
        <f t="shared" si="52"/>
        <v>#DIV/0!</v>
      </c>
      <c r="AP143" s="46" t="e">
        <f t="shared" si="53"/>
        <v>#DIV/0!</v>
      </c>
      <c r="AQ143" s="46" t="e">
        <f t="shared" si="54"/>
        <v>#DIV/0!</v>
      </c>
      <c r="AR143" s="46" t="e">
        <f t="shared" si="55"/>
        <v>#DIV/0!</v>
      </c>
      <c r="AS143" s="46" t="e">
        <f t="shared" si="56"/>
        <v>#DIV/0!</v>
      </c>
      <c r="AT143" s="46" t="e">
        <f t="shared" si="57"/>
        <v>#DIV/0!</v>
      </c>
      <c r="AU143" s="46">
        <f t="shared" si="58"/>
        <v>4008.1519931824646</v>
      </c>
      <c r="AV143" s="46" t="e">
        <f t="shared" si="59"/>
        <v>#DIV/0!</v>
      </c>
      <c r="AW143" s="46" t="e">
        <f t="shared" si="60"/>
        <v>#DIV/0!</v>
      </c>
      <c r="AX143" s="46" t="e">
        <f t="shared" si="61"/>
        <v>#DIV/0!</v>
      </c>
      <c r="AY143" s="52">
        <f t="shared" si="62"/>
        <v>0</v>
      </c>
      <c r="AZ143" s="46">
        <v>823.21</v>
      </c>
      <c r="BA143" s="46">
        <v>2105.13</v>
      </c>
      <c r="BB143" s="46">
        <v>2608.0100000000002</v>
      </c>
      <c r="BC143" s="46">
        <v>902.03</v>
      </c>
      <c r="BD143" s="46">
        <v>1781.42</v>
      </c>
      <c r="BE143" s="46">
        <v>1188.47</v>
      </c>
      <c r="BF143" s="46">
        <v>2445034.0299999998</v>
      </c>
      <c r="BG143" s="46">
        <f t="shared" si="63"/>
        <v>5070.2</v>
      </c>
      <c r="BH143" s="46">
        <v>1206.3800000000001</v>
      </c>
      <c r="BI143" s="46">
        <v>3444.44</v>
      </c>
      <c r="BJ143" s="46">
        <v>7006.73</v>
      </c>
      <c r="BK143" s="46">
        <f t="shared" si="49"/>
        <v>1689105.94</v>
      </c>
      <c r="BL143" s="46" t="str">
        <f t="shared" si="64"/>
        <v xml:space="preserve"> </v>
      </c>
      <c r="BM143" s="46" t="e">
        <f t="shared" si="65"/>
        <v>#DIV/0!</v>
      </c>
      <c r="BN143" s="46" t="e">
        <f t="shared" si="66"/>
        <v>#DIV/0!</v>
      </c>
      <c r="BO143" s="46" t="e">
        <f t="shared" si="67"/>
        <v>#DIV/0!</v>
      </c>
      <c r="BP143" s="46" t="e">
        <f t="shared" si="68"/>
        <v>#DIV/0!</v>
      </c>
      <c r="BQ143" s="46" t="e">
        <f t="shared" si="69"/>
        <v>#DIV/0!</v>
      </c>
      <c r="BR143" s="46" t="e">
        <f t="shared" si="70"/>
        <v>#DIV/0!</v>
      </c>
      <c r="BS143" s="46" t="str">
        <f t="shared" si="71"/>
        <v xml:space="preserve"> </v>
      </c>
      <c r="BT143" s="46" t="e">
        <f t="shared" si="72"/>
        <v>#DIV/0!</v>
      </c>
      <c r="BU143" s="46" t="e">
        <f t="shared" si="73"/>
        <v>#DIV/0!</v>
      </c>
      <c r="BV143" s="46" t="e">
        <f t="shared" si="74"/>
        <v>#DIV/0!</v>
      </c>
      <c r="BW143" s="46" t="str">
        <f t="shared" si="75"/>
        <v xml:space="preserve"> </v>
      </c>
      <c r="BY143" s="52"/>
      <c r="BZ143" s="293"/>
      <c r="CA143" s="46">
        <f t="shared" si="76"/>
        <v>4178.3652210964874</v>
      </c>
      <c r="CB143" s="46">
        <f t="shared" si="77"/>
        <v>5298.36</v>
      </c>
      <c r="CC143" s="46">
        <f t="shared" si="78"/>
        <v>-1119.9947789035123</v>
      </c>
    </row>
    <row r="144" spans="1:82" s="321" customFormat="1" ht="12" customHeight="1">
      <c r="A144" s="284">
        <v>126</v>
      </c>
      <c r="B144" s="317" t="s">
        <v>660</v>
      </c>
      <c r="C144" s="318"/>
      <c r="D144" s="295"/>
      <c r="E144" s="319"/>
      <c r="F144" s="319"/>
      <c r="G144" s="286">
        <f t="shared" si="133"/>
        <v>7024434.7000000002</v>
      </c>
      <c r="H144" s="280">
        <f t="shared" si="134"/>
        <v>0</v>
      </c>
      <c r="I144" s="286">
        <v>0</v>
      </c>
      <c r="J144" s="286">
        <v>0</v>
      </c>
      <c r="K144" s="286">
        <v>0</v>
      </c>
      <c r="L144" s="286">
        <v>0</v>
      </c>
      <c r="M144" s="286">
        <v>0</v>
      </c>
      <c r="N144" s="280">
        <v>0</v>
      </c>
      <c r="O144" s="280">
        <v>0</v>
      </c>
      <c r="P144" s="280">
        <v>0</v>
      </c>
      <c r="Q144" s="280">
        <v>0</v>
      </c>
      <c r="R144" s="280">
        <v>0</v>
      </c>
      <c r="S144" s="280">
        <v>0</v>
      </c>
      <c r="T144" s="290">
        <v>0</v>
      </c>
      <c r="U144" s="280">
        <v>0</v>
      </c>
      <c r="V144" s="287" t="s">
        <v>1012</v>
      </c>
      <c r="W144" s="280">
        <v>1838.86</v>
      </c>
      <c r="X144" s="280">
        <v>6707550</v>
      </c>
      <c r="Y144" s="280">
        <v>0</v>
      </c>
      <c r="Z144" s="280">
        <v>0</v>
      </c>
      <c r="AA144" s="280">
        <v>0</v>
      </c>
      <c r="AB144" s="280">
        <v>0</v>
      </c>
      <c r="AC144" s="280">
        <v>0</v>
      </c>
      <c r="AD144" s="280">
        <v>0</v>
      </c>
      <c r="AE144" s="280">
        <v>0</v>
      </c>
      <c r="AF144" s="280">
        <v>0</v>
      </c>
      <c r="AG144" s="280">
        <v>0</v>
      </c>
      <c r="AH144" s="280">
        <v>0</v>
      </c>
      <c r="AI144" s="280">
        <v>0</v>
      </c>
      <c r="AJ144" s="57">
        <v>211256.47</v>
      </c>
      <c r="AK144" s="57">
        <v>105628.23</v>
      </c>
      <c r="AL144" s="57">
        <v>0</v>
      </c>
      <c r="AM144" s="320"/>
      <c r="AN144" s="46">
        <f>I144/'Приложение 1'!I142</f>
        <v>0</v>
      </c>
      <c r="AO144" s="46" t="e">
        <f t="shared" si="52"/>
        <v>#DIV/0!</v>
      </c>
      <c r="AP144" s="46" t="e">
        <f t="shared" si="53"/>
        <v>#DIV/0!</v>
      </c>
      <c r="AQ144" s="46" t="e">
        <f t="shared" si="54"/>
        <v>#DIV/0!</v>
      </c>
      <c r="AR144" s="46" t="e">
        <f t="shared" si="55"/>
        <v>#DIV/0!</v>
      </c>
      <c r="AS144" s="46" t="e">
        <f t="shared" si="56"/>
        <v>#DIV/0!</v>
      </c>
      <c r="AT144" s="46" t="e">
        <f t="shared" si="57"/>
        <v>#DIV/0!</v>
      </c>
      <c r="AU144" s="46">
        <f t="shared" si="58"/>
        <v>3647.667576650751</v>
      </c>
      <c r="AV144" s="46" t="e">
        <f t="shared" si="59"/>
        <v>#DIV/0!</v>
      </c>
      <c r="AW144" s="46" t="e">
        <f t="shared" si="60"/>
        <v>#DIV/0!</v>
      </c>
      <c r="AX144" s="46" t="e">
        <f t="shared" si="61"/>
        <v>#DIV/0!</v>
      </c>
      <c r="AY144" s="52">
        <f t="shared" si="62"/>
        <v>0</v>
      </c>
      <c r="AZ144" s="46">
        <v>823.21</v>
      </c>
      <c r="BA144" s="46">
        <v>2105.13</v>
      </c>
      <c r="BB144" s="46">
        <v>2608.0100000000002</v>
      </c>
      <c r="BC144" s="46">
        <v>902.03</v>
      </c>
      <c r="BD144" s="46">
        <v>1781.42</v>
      </c>
      <c r="BE144" s="46">
        <v>1188.47</v>
      </c>
      <c r="BF144" s="46">
        <v>2445034.0299999998</v>
      </c>
      <c r="BG144" s="46">
        <f t="shared" si="63"/>
        <v>4866.91</v>
      </c>
      <c r="BH144" s="46">
        <v>1206.3800000000001</v>
      </c>
      <c r="BI144" s="46">
        <v>3444.44</v>
      </c>
      <c r="BJ144" s="46">
        <v>7006.73</v>
      </c>
      <c r="BK144" s="46">
        <f t="shared" si="49"/>
        <v>1689105.94</v>
      </c>
      <c r="BL144" s="46" t="str">
        <f t="shared" si="64"/>
        <v xml:space="preserve"> </v>
      </c>
      <c r="BM144" s="46" t="e">
        <f t="shared" si="65"/>
        <v>#DIV/0!</v>
      </c>
      <c r="BN144" s="46" t="e">
        <f t="shared" si="66"/>
        <v>#DIV/0!</v>
      </c>
      <c r="BO144" s="46" t="e">
        <f t="shared" si="67"/>
        <v>#DIV/0!</v>
      </c>
      <c r="BP144" s="46" t="e">
        <f t="shared" si="68"/>
        <v>#DIV/0!</v>
      </c>
      <c r="BQ144" s="46" t="e">
        <f t="shared" si="69"/>
        <v>#DIV/0!</v>
      </c>
      <c r="BR144" s="46" t="e">
        <f t="shared" si="70"/>
        <v>#DIV/0!</v>
      </c>
      <c r="BS144" s="46" t="str">
        <f t="shared" si="71"/>
        <v xml:space="preserve"> </v>
      </c>
      <c r="BT144" s="46" t="e">
        <f t="shared" si="72"/>
        <v>#DIV/0!</v>
      </c>
      <c r="BU144" s="46" t="e">
        <f t="shared" si="73"/>
        <v>#DIV/0!</v>
      </c>
      <c r="BV144" s="46" t="e">
        <f t="shared" si="74"/>
        <v>#DIV/0!</v>
      </c>
      <c r="BW144" s="46" t="str">
        <f t="shared" si="75"/>
        <v xml:space="preserve"> </v>
      </c>
      <c r="BY144" s="52"/>
      <c r="BZ144" s="293"/>
      <c r="CA144" s="46">
        <f t="shared" si="76"/>
        <v>3819.9942899405069</v>
      </c>
      <c r="CB144" s="46">
        <f t="shared" si="77"/>
        <v>5085.92</v>
      </c>
      <c r="CC144" s="46">
        <f t="shared" si="78"/>
        <v>-1265.9257100594932</v>
      </c>
    </row>
    <row r="145" spans="1:82" s="45" customFormat="1" ht="12" customHeight="1">
      <c r="A145" s="284">
        <v>127</v>
      </c>
      <c r="B145" s="317" t="s">
        <v>670</v>
      </c>
      <c r="C145" s="322"/>
      <c r="D145" s="295"/>
      <c r="E145" s="323"/>
      <c r="F145" s="323"/>
      <c r="G145" s="286">
        <f t="shared" si="133"/>
        <v>4186620.79</v>
      </c>
      <c r="H145" s="280">
        <f t="shared" si="134"/>
        <v>0</v>
      </c>
      <c r="I145" s="289">
        <v>0</v>
      </c>
      <c r="J145" s="289">
        <v>0</v>
      </c>
      <c r="K145" s="289">
        <v>0</v>
      </c>
      <c r="L145" s="289">
        <v>0</v>
      </c>
      <c r="M145" s="289">
        <v>0</v>
      </c>
      <c r="N145" s="280">
        <v>0</v>
      </c>
      <c r="O145" s="280">
        <v>0</v>
      </c>
      <c r="P145" s="280">
        <v>0</v>
      </c>
      <c r="Q145" s="280">
        <v>0</v>
      </c>
      <c r="R145" s="280">
        <v>0</v>
      </c>
      <c r="S145" s="280">
        <v>0</v>
      </c>
      <c r="T145" s="290">
        <v>0</v>
      </c>
      <c r="U145" s="280">
        <v>0</v>
      </c>
      <c r="V145" s="296" t="s">
        <v>106</v>
      </c>
      <c r="W145" s="57">
        <v>1170</v>
      </c>
      <c r="X145" s="280">
        <v>3999474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0</v>
      </c>
      <c r="AE145" s="57">
        <v>0</v>
      </c>
      <c r="AF145" s="57">
        <v>0</v>
      </c>
      <c r="AG145" s="57">
        <v>0</v>
      </c>
      <c r="AH145" s="57">
        <v>0</v>
      </c>
      <c r="AI145" s="57">
        <v>0</v>
      </c>
      <c r="AJ145" s="57">
        <v>124764.53</v>
      </c>
      <c r="AK145" s="57">
        <v>62382.26</v>
      </c>
      <c r="AL145" s="57">
        <v>0</v>
      </c>
      <c r="AN145" s="46">
        <f>I145/'Приложение 1'!I143</f>
        <v>0</v>
      </c>
      <c r="AO145" s="46" t="e">
        <f t="shared" si="52"/>
        <v>#DIV/0!</v>
      </c>
      <c r="AP145" s="46" t="e">
        <f t="shared" si="53"/>
        <v>#DIV/0!</v>
      </c>
      <c r="AQ145" s="46" t="e">
        <f t="shared" si="54"/>
        <v>#DIV/0!</v>
      </c>
      <c r="AR145" s="46" t="e">
        <f t="shared" si="55"/>
        <v>#DIV/0!</v>
      </c>
      <c r="AS145" s="46" t="e">
        <f t="shared" si="56"/>
        <v>#DIV/0!</v>
      </c>
      <c r="AT145" s="46" t="e">
        <f t="shared" si="57"/>
        <v>#DIV/0!</v>
      </c>
      <c r="AU145" s="46">
        <f t="shared" si="58"/>
        <v>3418.353846153846</v>
      </c>
      <c r="AV145" s="46" t="e">
        <f t="shared" si="59"/>
        <v>#DIV/0!</v>
      </c>
      <c r="AW145" s="46" t="e">
        <f t="shared" si="60"/>
        <v>#DIV/0!</v>
      </c>
      <c r="AX145" s="46" t="e">
        <f t="shared" si="61"/>
        <v>#DIV/0!</v>
      </c>
      <c r="AY145" s="52">
        <f t="shared" si="62"/>
        <v>0</v>
      </c>
      <c r="AZ145" s="46">
        <v>823.21</v>
      </c>
      <c r="BA145" s="46">
        <v>2105.13</v>
      </c>
      <c r="BB145" s="46">
        <v>2608.0100000000002</v>
      </c>
      <c r="BC145" s="46">
        <v>902.03</v>
      </c>
      <c r="BD145" s="46">
        <v>1781.42</v>
      </c>
      <c r="BE145" s="46">
        <v>1188.47</v>
      </c>
      <c r="BF145" s="46">
        <v>2445034.0299999998</v>
      </c>
      <c r="BG145" s="46">
        <f t="shared" si="63"/>
        <v>4866.91</v>
      </c>
      <c r="BH145" s="46">
        <v>1206.3800000000001</v>
      </c>
      <c r="BI145" s="46">
        <v>3444.44</v>
      </c>
      <c r="BJ145" s="46">
        <v>7006.73</v>
      </c>
      <c r="BK145" s="46">
        <f t="shared" ref="BK145:BK209" si="135">111247.63+851785.34+726072.97</f>
        <v>1689105.94</v>
      </c>
      <c r="BL145" s="46" t="str">
        <f t="shared" si="64"/>
        <v xml:space="preserve"> </v>
      </c>
      <c r="BM145" s="46" t="e">
        <f t="shared" si="65"/>
        <v>#DIV/0!</v>
      </c>
      <c r="BN145" s="46" t="e">
        <f t="shared" si="66"/>
        <v>#DIV/0!</v>
      </c>
      <c r="BO145" s="46" t="e">
        <f t="shared" si="67"/>
        <v>#DIV/0!</v>
      </c>
      <c r="BP145" s="46" t="e">
        <f t="shared" si="68"/>
        <v>#DIV/0!</v>
      </c>
      <c r="BQ145" s="46" t="e">
        <f t="shared" si="69"/>
        <v>#DIV/0!</v>
      </c>
      <c r="BR145" s="46" t="e">
        <f t="shared" si="70"/>
        <v>#DIV/0!</v>
      </c>
      <c r="BS145" s="46" t="str">
        <f t="shared" si="71"/>
        <v xml:space="preserve"> </v>
      </c>
      <c r="BT145" s="46" t="e">
        <f t="shared" si="72"/>
        <v>#DIV/0!</v>
      </c>
      <c r="BU145" s="46" t="e">
        <f t="shared" si="73"/>
        <v>#DIV/0!</v>
      </c>
      <c r="BV145" s="46" t="e">
        <f t="shared" si="74"/>
        <v>#DIV/0!</v>
      </c>
      <c r="BW145" s="46" t="str">
        <f t="shared" si="75"/>
        <v xml:space="preserve"> </v>
      </c>
      <c r="BY145" s="52"/>
      <c r="BZ145" s="293"/>
      <c r="CA145" s="46">
        <f t="shared" si="76"/>
        <v>3578.3083675213675</v>
      </c>
      <c r="CB145" s="46">
        <f t="shared" si="77"/>
        <v>5085.92</v>
      </c>
      <c r="CC145" s="46">
        <f t="shared" si="78"/>
        <v>-1507.6116324786326</v>
      </c>
      <c r="CD145" s="297"/>
    </row>
    <row r="146" spans="1:82" s="45" customFormat="1" ht="12" customHeight="1">
      <c r="A146" s="284">
        <v>128</v>
      </c>
      <c r="B146" s="317" t="s">
        <v>671</v>
      </c>
      <c r="C146" s="322">
        <v>2743.8</v>
      </c>
      <c r="D146" s="295"/>
      <c r="E146" s="323"/>
      <c r="F146" s="323"/>
      <c r="G146" s="286">
        <f t="shared" si="133"/>
        <v>3429519.94</v>
      </c>
      <c r="H146" s="280">
        <f t="shared" si="134"/>
        <v>0</v>
      </c>
      <c r="I146" s="289">
        <v>0</v>
      </c>
      <c r="J146" s="289">
        <v>0</v>
      </c>
      <c r="K146" s="289">
        <v>0</v>
      </c>
      <c r="L146" s="289">
        <v>0</v>
      </c>
      <c r="M146" s="289">
        <v>0</v>
      </c>
      <c r="N146" s="280">
        <v>0</v>
      </c>
      <c r="O146" s="280">
        <v>0</v>
      </c>
      <c r="P146" s="280">
        <v>0</v>
      </c>
      <c r="Q146" s="280">
        <v>0</v>
      </c>
      <c r="R146" s="280">
        <v>0</v>
      </c>
      <c r="S146" s="280">
        <v>0</v>
      </c>
      <c r="T146" s="290">
        <v>0</v>
      </c>
      <c r="U146" s="280">
        <v>0</v>
      </c>
      <c r="V146" s="296" t="s">
        <v>105</v>
      </c>
      <c r="W146" s="57">
        <v>932.2</v>
      </c>
      <c r="X146" s="280">
        <v>3245563.6</v>
      </c>
      <c r="Y146" s="57">
        <v>0</v>
      </c>
      <c r="Z146" s="57">
        <v>0</v>
      </c>
      <c r="AA146" s="57">
        <v>0</v>
      </c>
      <c r="AB146" s="57">
        <v>0</v>
      </c>
      <c r="AC146" s="57">
        <v>0</v>
      </c>
      <c r="AD146" s="57">
        <v>0</v>
      </c>
      <c r="AE146" s="57">
        <v>0</v>
      </c>
      <c r="AF146" s="57">
        <v>0</v>
      </c>
      <c r="AG146" s="57">
        <v>0</v>
      </c>
      <c r="AH146" s="57">
        <v>0</v>
      </c>
      <c r="AI146" s="57">
        <v>0</v>
      </c>
      <c r="AJ146" s="57">
        <v>122637.56</v>
      </c>
      <c r="AK146" s="57">
        <v>61318.78</v>
      </c>
      <c r="AL146" s="57">
        <v>0</v>
      </c>
      <c r="AN146" s="46">
        <f>I146/'Приложение 1'!I144</f>
        <v>0</v>
      </c>
      <c r="AO146" s="46" t="e">
        <f t="shared" ref="AO146:AO210" si="136">K146/J146</f>
        <v>#DIV/0!</v>
      </c>
      <c r="AP146" s="46" t="e">
        <f t="shared" ref="AP146:AP210" si="137">M146/L146</f>
        <v>#DIV/0!</v>
      </c>
      <c r="AQ146" s="46" t="e">
        <f t="shared" ref="AQ146:AQ210" si="138">O146/N146</f>
        <v>#DIV/0!</v>
      </c>
      <c r="AR146" s="46" t="e">
        <f t="shared" ref="AR146:AR210" si="139">Q146/P146</f>
        <v>#DIV/0!</v>
      </c>
      <c r="AS146" s="46" t="e">
        <f t="shared" ref="AS146:AS210" si="140">S146/R146</f>
        <v>#DIV/0!</v>
      </c>
      <c r="AT146" s="46" t="e">
        <f t="shared" ref="AT146:AT210" si="141">U146/T146</f>
        <v>#DIV/0!</v>
      </c>
      <c r="AU146" s="46">
        <f t="shared" ref="AU146:AU210" si="142">X146/W146</f>
        <v>3481.6172495172709</v>
      </c>
      <c r="AV146" s="46" t="e">
        <f t="shared" ref="AV146:AV210" si="143">Z146/Y146</f>
        <v>#DIV/0!</v>
      </c>
      <c r="AW146" s="46" t="e">
        <f t="shared" ref="AW146:AW210" si="144">AB146/AA146</f>
        <v>#DIV/0!</v>
      </c>
      <c r="AX146" s="46" t="e">
        <f t="shared" ref="AX146:AX210" si="145">AH146/AG146</f>
        <v>#DIV/0!</v>
      </c>
      <c r="AY146" s="52">
        <f t="shared" ref="AY146:AY210" si="146">AI146</f>
        <v>0</v>
      </c>
      <c r="AZ146" s="46">
        <v>823.21</v>
      </c>
      <c r="BA146" s="46">
        <v>2105.13</v>
      </c>
      <c r="BB146" s="46">
        <v>2608.0100000000002</v>
      </c>
      <c r="BC146" s="46">
        <v>902.03</v>
      </c>
      <c r="BD146" s="46">
        <v>1781.42</v>
      </c>
      <c r="BE146" s="46">
        <v>1188.47</v>
      </c>
      <c r="BF146" s="46">
        <v>2445034.0299999998</v>
      </c>
      <c r="BG146" s="46">
        <f t="shared" ref="BG146:BG210" si="147">IF(V146="ПК", 5070.2, 4866.91)</f>
        <v>5070.2</v>
      </c>
      <c r="BH146" s="46">
        <v>1206.3800000000001</v>
      </c>
      <c r="BI146" s="46">
        <v>3444.44</v>
      </c>
      <c r="BJ146" s="46">
        <v>7006.73</v>
      </c>
      <c r="BK146" s="46">
        <f t="shared" si="135"/>
        <v>1689105.94</v>
      </c>
      <c r="BL146" s="46" t="str">
        <f t="shared" ref="BL146:BL210" si="148">IF(AN146&gt;AZ146, "+", " ")</f>
        <v xml:space="preserve"> </v>
      </c>
      <c r="BM146" s="46" t="e">
        <f t="shared" ref="BM146:BM210" si="149">IF(AO146&gt;BA146, "+", " ")</f>
        <v>#DIV/0!</v>
      </c>
      <c r="BN146" s="46" t="e">
        <f t="shared" ref="BN146:BN210" si="150">IF(AP146&gt;BB146, "+", " ")</f>
        <v>#DIV/0!</v>
      </c>
      <c r="BO146" s="46" t="e">
        <f t="shared" ref="BO146:BO210" si="151">IF(AQ146&gt;BC146, "+", " ")</f>
        <v>#DIV/0!</v>
      </c>
      <c r="BP146" s="46" t="e">
        <f t="shared" ref="BP146:BP210" si="152">IF(AR146&gt;BD146, "+", " ")</f>
        <v>#DIV/0!</v>
      </c>
      <c r="BQ146" s="46" t="e">
        <f t="shared" ref="BQ146:BQ210" si="153">IF(AS146&gt;BE146, "+", " ")</f>
        <v>#DIV/0!</v>
      </c>
      <c r="BR146" s="46" t="e">
        <f t="shared" ref="BR146:BR210" si="154">IF(AT146&gt;BF146, "+", " ")</f>
        <v>#DIV/0!</v>
      </c>
      <c r="BS146" s="46" t="str">
        <f t="shared" ref="BS146:BS210" si="155">IF(AU146&gt;BG146, "+", " ")</f>
        <v xml:space="preserve"> </v>
      </c>
      <c r="BT146" s="46" t="e">
        <f t="shared" ref="BT146:BT210" si="156">IF(AV146&gt;BH146, "+", " ")</f>
        <v>#DIV/0!</v>
      </c>
      <c r="BU146" s="46" t="e">
        <f t="shared" ref="BU146:BU210" si="157">IF(AW146&gt;BI146, "+", " ")</f>
        <v>#DIV/0!</v>
      </c>
      <c r="BV146" s="46" t="e">
        <f t="shared" ref="BV146:BV210" si="158">IF(AX146&gt;BJ146, "+", " ")</f>
        <v>#DIV/0!</v>
      </c>
      <c r="BW146" s="46" t="str">
        <f t="shared" ref="BW146:BW210" si="159">IF(AY146&gt;BK146, "+", " ")</f>
        <v xml:space="preserve"> </v>
      </c>
      <c r="BY146" s="52">
        <f t="shared" ref="BY146:BY147" si="160">AJ146/G146*100</f>
        <v>3.5759395526360462</v>
      </c>
      <c r="BZ146" s="293">
        <f t="shared" ref="BZ146:BZ147" si="161">AK146/G146*100</f>
        <v>1.7879697763180231</v>
      </c>
      <c r="CA146" s="46">
        <f t="shared" ref="CA146:CA210" si="162">G146/W146</f>
        <v>3678.9529500107269</v>
      </c>
      <c r="CB146" s="46">
        <f t="shared" ref="CB146:CB210" si="163">IF(V146="ПК",5298.36,5085.92)</f>
        <v>5298.36</v>
      </c>
      <c r="CC146" s="46">
        <f t="shared" ref="CC146:CC210" si="164">CA146-CB146</f>
        <v>-1619.4070499892728</v>
      </c>
    </row>
    <row r="147" spans="1:82" s="45" customFormat="1" ht="12" customHeight="1">
      <c r="A147" s="284">
        <v>129</v>
      </c>
      <c r="B147" s="317" t="s">
        <v>673</v>
      </c>
      <c r="C147" s="322">
        <v>5959.5</v>
      </c>
      <c r="D147" s="295"/>
      <c r="E147" s="323"/>
      <c r="F147" s="323"/>
      <c r="G147" s="286">
        <f>ROUND(H147+U147+X147+Z147+AB147+AD147+AF147+AH147+AI147+AJ147+AK147+AL147,2)</f>
        <v>3323574.92</v>
      </c>
      <c r="H147" s="280">
        <f t="shared" si="134"/>
        <v>0</v>
      </c>
      <c r="I147" s="289">
        <v>0</v>
      </c>
      <c r="J147" s="289">
        <v>0</v>
      </c>
      <c r="K147" s="289">
        <v>0</v>
      </c>
      <c r="L147" s="289">
        <v>0</v>
      </c>
      <c r="M147" s="289">
        <v>0</v>
      </c>
      <c r="N147" s="280">
        <v>0</v>
      </c>
      <c r="O147" s="280">
        <v>0</v>
      </c>
      <c r="P147" s="280">
        <v>0</v>
      </c>
      <c r="Q147" s="280">
        <v>0</v>
      </c>
      <c r="R147" s="280">
        <v>0</v>
      </c>
      <c r="S147" s="280">
        <v>0</v>
      </c>
      <c r="T147" s="290">
        <v>0</v>
      </c>
      <c r="U147" s="280">
        <v>0</v>
      </c>
      <c r="V147" s="296" t="s">
        <v>106</v>
      </c>
      <c r="W147" s="57">
        <v>824</v>
      </c>
      <c r="X147" s="280">
        <v>3151112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>
        <v>0</v>
      </c>
      <c r="AE147" s="57">
        <v>0</v>
      </c>
      <c r="AF147" s="57">
        <v>0</v>
      </c>
      <c r="AG147" s="57">
        <v>0</v>
      </c>
      <c r="AH147" s="57">
        <v>0</v>
      </c>
      <c r="AI147" s="57">
        <v>0</v>
      </c>
      <c r="AJ147" s="57">
        <v>114975.28</v>
      </c>
      <c r="AK147" s="57">
        <v>57487.64</v>
      </c>
      <c r="AL147" s="57">
        <v>0</v>
      </c>
      <c r="AN147" s="46">
        <f>I147/'Приложение 1'!I145</f>
        <v>0</v>
      </c>
      <c r="AO147" s="46" t="e">
        <f t="shared" si="136"/>
        <v>#DIV/0!</v>
      </c>
      <c r="AP147" s="46" t="e">
        <f t="shared" si="137"/>
        <v>#DIV/0!</v>
      </c>
      <c r="AQ147" s="46" t="e">
        <f t="shared" si="138"/>
        <v>#DIV/0!</v>
      </c>
      <c r="AR147" s="46" t="e">
        <f t="shared" si="139"/>
        <v>#DIV/0!</v>
      </c>
      <c r="AS147" s="46" t="e">
        <f t="shared" si="140"/>
        <v>#DIV/0!</v>
      </c>
      <c r="AT147" s="46" t="e">
        <f t="shared" si="141"/>
        <v>#DIV/0!</v>
      </c>
      <c r="AU147" s="46">
        <f t="shared" si="142"/>
        <v>3824.1650485436894</v>
      </c>
      <c r="AV147" s="46" t="e">
        <f t="shared" si="143"/>
        <v>#DIV/0!</v>
      </c>
      <c r="AW147" s="46" t="e">
        <f t="shared" si="144"/>
        <v>#DIV/0!</v>
      </c>
      <c r="AX147" s="46" t="e">
        <f t="shared" si="145"/>
        <v>#DIV/0!</v>
      </c>
      <c r="AY147" s="52">
        <f t="shared" si="146"/>
        <v>0</v>
      </c>
      <c r="AZ147" s="46">
        <v>823.21</v>
      </c>
      <c r="BA147" s="46">
        <v>2105.13</v>
      </c>
      <c r="BB147" s="46">
        <v>2608.0100000000002</v>
      </c>
      <c r="BC147" s="46">
        <v>902.03</v>
      </c>
      <c r="BD147" s="46">
        <v>1781.42</v>
      </c>
      <c r="BE147" s="46">
        <v>1188.47</v>
      </c>
      <c r="BF147" s="46">
        <v>2445034.0299999998</v>
      </c>
      <c r="BG147" s="46">
        <f t="shared" si="147"/>
        <v>4866.91</v>
      </c>
      <c r="BH147" s="46">
        <v>1206.3800000000001</v>
      </c>
      <c r="BI147" s="46">
        <v>3444.44</v>
      </c>
      <c r="BJ147" s="46">
        <v>7006.73</v>
      </c>
      <c r="BK147" s="46">
        <f t="shared" si="135"/>
        <v>1689105.94</v>
      </c>
      <c r="BL147" s="46" t="str">
        <f t="shared" si="148"/>
        <v xml:space="preserve"> </v>
      </c>
      <c r="BM147" s="46" t="e">
        <f t="shared" si="149"/>
        <v>#DIV/0!</v>
      </c>
      <c r="BN147" s="46" t="e">
        <f t="shared" si="150"/>
        <v>#DIV/0!</v>
      </c>
      <c r="BO147" s="46" t="e">
        <f t="shared" si="151"/>
        <v>#DIV/0!</v>
      </c>
      <c r="BP147" s="46" t="e">
        <f t="shared" si="152"/>
        <v>#DIV/0!</v>
      </c>
      <c r="BQ147" s="46" t="e">
        <f t="shared" si="153"/>
        <v>#DIV/0!</v>
      </c>
      <c r="BR147" s="46" t="e">
        <f t="shared" si="154"/>
        <v>#DIV/0!</v>
      </c>
      <c r="BS147" s="46" t="str">
        <f t="shared" si="155"/>
        <v xml:space="preserve"> </v>
      </c>
      <c r="BT147" s="46" t="e">
        <f t="shared" si="156"/>
        <v>#DIV/0!</v>
      </c>
      <c r="BU147" s="46" t="e">
        <f t="shared" si="157"/>
        <v>#DIV/0!</v>
      </c>
      <c r="BV147" s="46" t="e">
        <f t="shared" si="158"/>
        <v>#DIV/0!</v>
      </c>
      <c r="BW147" s="46" t="str">
        <f t="shared" si="159"/>
        <v xml:space="preserve"> </v>
      </c>
      <c r="BY147" s="52">
        <f t="shared" si="160"/>
        <v>3.4593858350573909</v>
      </c>
      <c r="BZ147" s="293">
        <f t="shared" si="161"/>
        <v>1.7296929175286955</v>
      </c>
      <c r="CA147" s="46">
        <f t="shared" si="162"/>
        <v>4033.4647087378639</v>
      </c>
      <c r="CB147" s="46">
        <f t="shared" si="163"/>
        <v>5085.92</v>
      </c>
      <c r="CC147" s="46">
        <f t="shared" si="164"/>
        <v>-1052.4552912621361</v>
      </c>
    </row>
    <row r="148" spans="1:82" s="45" customFormat="1" ht="12" customHeight="1">
      <c r="A148" s="284">
        <v>130</v>
      </c>
      <c r="B148" s="324" t="s">
        <v>972</v>
      </c>
      <c r="C148" s="325"/>
      <c r="D148" s="295"/>
      <c r="E148" s="326"/>
      <c r="F148" s="326"/>
      <c r="G148" s="286">
        <f>ROUND(H148+U148+X148+Z148+AB148+AD148+AF148+AH148+AI148+AJ148+AK148+AL148,2)</f>
        <v>2044284.83</v>
      </c>
      <c r="H148" s="280">
        <f t="shared" ref="H148" si="165">I148+K148+M148+O148+Q148+S148</f>
        <v>0</v>
      </c>
      <c r="I148" s="289">
        <v>0</v>
      </c>
      <c r="J148" s="289">
        <v>0</v>
      </c>
      <c r="K148" s="289">
        <v>0</v>
      </c>
      <c r="L148" s="289">
        <v>0</v>
      </c>
      <c r="M148" s="289">
        <v>0</v>
      </c>
      <c r="N148" s="280">
        <v>0</v>
      </c>
      <c r="O148" s="280">
        <v>0</v>
      </c>
      <c r="P148" s="280">
        <v>0</v>
      </c>
      <c r="Q148" s="280">
        <v>0</v>
      </c>
      <c r="R148" s="280">
        <v>0</v>
      </c>
      <c r="S148" s="280">
        <v>0</v>
      </c>
      <c r="T148" s="290">
        <v>1</v>
      </c>
      <c r="U148" s="280">
        <v>1941553</v>
      </c>
      <c r="V148" s="296"/>
      <c r="W148" s="57">
        <v>0</v>
      </c>
      <c r="X148" s="280">
        <f t="shared" ref="X148" si="166">ROUND(IF(V148="СК",3856.74,3886.86)*W148,2)</f>
        <v>0</v>
      </c>
      <c r="Y148" s="57">
        <v>0</v>
      </c>
      <c r="Z148" s="57">
        <v>0</v>
      </c>
      <c r="AA148" s="57">
        <v>0</v>
      </c>
      <c r="AB148" s="57">
        <v>0</v>
      </c>
      <c r="AC148" s="57">
        <v>0</v>
      </c>
      <c r="AD148" s="57">
        <v>0</v>
      </c>
      <c r="AE148" s="57">
        <v>0</v>
      </c>
      <c r="AF148" s="57">
        <v>0</v>
      </c>
      <c r="AG148" s="57">
        <v>0</v>
      </c>
      <c r="AH148" s="57">
        <v>0</v>
      </c>
      <c r="AI148" s="57">
        <v>0</v>
      </c>
      <c r="AJ148" s="57">
        <v>68487.89</v>
      </c>
      <c r="AK148" s="57">
        <v>34243.94</v>
      </c>
      <c r="AL148" s="57">
        <v>0</v>
      </c>
      <c r="AN148" s="46">
        <f>I148/'Приложение 1'!I146</f>
        <v>0</v>
      </c>
      <c r="AO148" s="46" t="e">
        <f t="shared" si="136"/>
        <v>#DIV/0!</v>
      </c>
      <c r="AP148" s="46" t="e">
        <f t="shared" si="137"/>
        <v>#DIV/0!</v>
      </c>
      <c r="AQ148" s="46" t="e">
        <f t="shared" si="138"/>
        <v>#DIV/0!</v>
      </c>
      <c r="AR148" s="46" t="e">
        <f t="shared" si="139"/>
        <v>#DIV/0!</v>
      </c>
      <c r="AS148" s="46" t="e">
        <f t="shared" si="140"/>
        <v>#DIV/0!</v>
      </c>
      <c r="AT148" s="46">
        <f t="shared" si="141"/>
        <v>1941553</v>
      </c>
      <c r="AU148" s="46" t="e">
        <f t="shared" si="142"/>
        <v>#DIV/0!</v>
      </c>
      <c r="AV148" s="46" t="e">
        <f t="shared" si="143"/>
        <v>#DIV/0!</v>
      </c>
      <c r="AW148" s="46" t="e">
        <f t="shared" si="144"/>
        <v>#DIV/0!</v>
      </c>
      <c r="AX148" s="46" t="e">
        <f t="shared" si="145"/>
        <v>#DIV/0!</v>
      </c>
      <c r="AY148" s="52">
        <f t="shared" si="146"/>
        <v>0</v>
      </c>
      <c r="AZ148" s="46">
        <v>823.21</v>
      </c>
      <c r="BA148" s="46">
        <v>2105.13</v>
      </c>
      <c r="BB148" s="46">
        <v>2608.0100000000002</v>
      </c>
      <c r="BC148" s="46">
        <v>902.03</v>
      </c>
      <c r="BD148" s="46">
        <v>1781.42</v>
      </c>
      <c r="BE148" s="46">
        <v>1188.47</v>
      </c>
      <c r="BF148" s="46">
        <v>2445034.0299999998</v>
      </c>
      <c r="BG148" s="46">
        <f t="shared" si="147"/>
        <v>4866.91</v>
      </c>
      <c r="BH148" s="46">
        <v>1206.3800000000001</v>
      </c>
      <c r="BI148" s="46">
        <v>3444.44</v>
      </c>
      <c r="BJ148" s="46">
        <v>7006.73</v>
      </c>
      <c r="BK148" s="46">
        <f t="shared" si="135"/>
        <v>1689105.94</v>
      </c>
      <c r="BL148" s="46" t="str">
        <f t="shared" si="148"/>
        <v xml:space="preserve"> </v>
      </c>
      <c r="BM148" s="46" t="e">
        <f t="shared" si="149"/>
        <v>#DIV/0!</v>
      </c>
      <c r="BN148" s="46" t="e">
        <f t="shared" si="150"/>
        <v>#DIV/0!</v>
      </c>
      <c r="BO148" s="46" t="e">
        <f t="shared" si="151"/>
        <v>#DIV/0!</v>
      </c>
      <c r="BP148" s="46" t="e">
        <f t="shared" si="152"/>
        <v>#DIV/0!</v>
      </c>
      <c r="BQ148" s="46" t="e">
        <f t="shared" si="153"/>
        <v>#DIV/0!</v>
      </c>
      <c r="BR148" s="46" t="str">
        <f t="shared" si="154"/>
        <v xml:space="preserve"> </v>
      </c>
      <c r="BS148" s="46" t="e">
        <f t="shared" si="155"/>
        <v>#DIV/0!</v>
      </c>
      <c r="BT148" s="46" t="e">
        <f t="shared" si="156"/>
        <v>#DIV/0!</v>
      </c>
      <c r="BU148" s="46" t="e">
        <f t="shared" si="157"/>
        <v>#DIV/0!</v>
      </c>
      <c r="BV148" s="46" t="e">
        <f t="shared" si="158"/>
        <v>#DIV/0!</v>
      </c>
      <c r="BW148" s="46" t="str">
        <f t="shared" si="159"/>
        <v xml:space="preserve"> </v>
      </c>
      <c r="BY148" s="52"/>
      <c r="BZ148" s="293"/>
      <c r="CA148" s="46" t="e">
        <f t="shared" si="162"/>
        <v>#DIV/0!</v>
      </c>
      <c r="CB148" s="46">
        <f t="shared" si="163"/>
        <v>5085.92</v>
      </c>
      <c r="CC148" s="46" t="e">
        <f t="shared" si="164"/>
        <v>#DIV/0!</v>
      </c>
    </row>
    <row r="149" spans="1:82" s="45" customFormat="1" ht="12" customHeight="1">
      <c r="A149" s="284">
        <v>131</v>
      </c>
      <c r="B149" s="324" t="s">
        <v>1010</v>
      </c>
      <c r="C149" s="325"/>
      <c r="D149" s="295"/>
      <c r="E149" s="326"/>
      <c r="F149" s="326"/>
      <c r="G149" s="286">
        <f>ROUND(H149+U149+X149+Z149+AB149+AD149+AF149+AH149+AI149+AJ149+AK149+AL149,2)</f>
        <v>2282929.64</v>
      </c>
      <c r="H149" s="280">
        <f t="shared" ref="H149" si="167">I149+K149+M149+O149+Q149+S149</f>
        <v>0</v>
      </c>
      <c r="I149" s="289">
        <v>0</v>
      </c>
      <c r="J149" s="289">
        <v>0</v>
      </c>
      <c r="K149" s="289">
        <v>0</v>
      </c>
      <c r="L149" s="289">
        <v>0</v>
      </c>
      <c r="M149" s="289">
        <v>0</v>
      </c>
      <c r="N149" s="280">
        <v>0</v>
      </c>
      <c r="O149" s="280">
        <v>0</v>
      </c>
      <c r="P149" s="280">
        <v>0</v>
      </c>
      <c r="Q149" s="280">
        <v>0</v>
      </c>
      <c r="R149" s="280">
        <v>0</v>
      </c>
      <c r="S149" s="280">
        <v>0</v>
      </c>
      <c r="T149" s="290">
        <v>1</v>
      </c>
      <c r="U149" s="280">
        <f>ROUND(T149*2180197.81,2)</f>
        <v>2180197.81</v>
      </c>
      <c r="V149" s="296"/>
      <c r="W149" s="57">
        <v>0</v>
      </c>
      <c r="X149" s="280">
        <f t="shared" ref="X149" si="168">ROUND(IF(V149="СК",3856.74,3886.86)*W149,2)</f>
        <v>0</v>
      </c>
      <c r="Y149" s="57">
        <v>0</v>
      </c>
      <c r="Z149" s="57">
        <v>0</v>
      </c>
      <c r="AA149" s="57">
        <v>0</v>
      </c>
      <c r="AB149" s="57">
        <v>0</v>
      </c>
      <c r="AC149" s="57">
        <v>0</v>
      </c>
      <c r="AD149" s="57">
        <v>0</v>
      </c>
      <c r="AE149" s="57">
        <v>0</v>
      </c>
      <c r="AF149" s="57">
        <v>0</v>
      </c>
      <c r="AG149" s="57">
        <v>0</v>
      </c>
      <c r="AH149" s="57">
        <v>0</v>
      </c>
      <c r="AI149" s="57">
        <v>0</v>
      </c>
      <c r="AJ149" s="57">
        <f>ROUND(U149/95.5*3,2)</f>
        <v>68487.89</v>
      </c>
      <c r="AK149" s="57">
        <f>ROUND(U149/95.5*1.5,2)</f>
        <v>34243.94</v>
      </c>
      <c r="AL149" s="57">
        <v>0</v>
      </c>
      <c r="AN149" s="46">
        <f>I149/'Приложение 1'!I147</f>
        <v>0</v>
      </c>
      <c r="AO149" s="46" t="e">
        <f t="shared" si="136"/>
        <v>#DIV/0!</v>
      </c>
      <c r="AP149" s="46" t="e">
        <f t="shared" si="137"/>
        <v>#DIV/0!</v>
      </c>
      <c r="AQ149" s="46" t="e">
        <f t="shared" si="138"/>
        <v>#DIV/0!</v>
      </c>
      <c r="AR149" s="46" t="e">
        <f t="shared" si="139"/>
        <v>#DIV/0!</v>
      </c>
      <c r="AS149" s="46" t="e">
        <f t="shared" si="140"/>
        <v>#DIV/0!</v>
      </c>
      <c r="AT149" s="46">
        <f t="shared" si="141"/>
        <v>2180197.81</v>
      </c>
      <c r="AU149" s="46" t="e">
        <f t="shared" si="142"/>
        <v>#DIV/0!</v>
      </c>
      <c r="AV149" s="46" t="e">
        <f t="shared" si="143"/>
        <v>#DIV/0!</v>
      </c>
      <c r="AW149" s="46" t="e">
        <f t="shared" si="144"/>
        <v>#DIV/0!</v>
      </c>
      <c r="AX149" s="46" t="e">
        <f t="shared" si="145"/>
        <v>#DIV/0!</v>
      </c>
      <c r="AY149" s="52">
        <f t="shared" si="146"/>
        <v>0</v>
      </c>
      <c r="AZ149" s="46">
        <v>823.21</v>
      </c>
      <c r="BA149" s="46">
        <v>2105.13</v>
      </c>
      <c r="BB149" s="46">
        <v>2608.0100000000002</v>
      </c>
      <c r="BC149" s="46">
        <v>902.03</v>
      </c>
      <c r="BD149" s="46">
        <v>1781.42</v>
      </c>
      <c r="BE149" s="46">
        <v>1188.47</v>
      </c>
      <c r="BF149" s="46">
        <v>2445034.0299999998</v>
      </c>
      <c r="BG149" s="46">
        <f t="shared" si="147"/>
        <v>4866.91</v>
      </c>
      <c r="BH149" s="46">
        <v>1206.3800000000001</v>
      </c>
      <c r="BI149" s="46">
        <v>3444.44</v>
      </c>
      <c r="BJ149" s="46">
        <v>7006.73</v>
      </c>
      <c r="BK149" s="46">
        <f t="shared" si="135"/>
        <v>1689105.94</v>
      </c>
      <c r="BL149" s="46" t="str">
        <f t="shared" si="148"/>
        <v xml:space="preserve"> </v>
      </c>
      <c r="BM149" s="46" t="e">
        <f t="shared" si="149"/>
        <v>#DIV/0!</v>
      </c>
      <c r="BN149" s="46" t="e">
        <f t="shared" si="150"/>
        <v>#DIV/0!</v>
      </c>
      <c r="BO149" s="46" t="e">
        <f t="shared" si="151"/>
        <v>#DIV/0!</v>
      </c>
      <c r="BP149" s="46" t="e">
        <f t="shared" si="152"/>
        <v>#DIV/0!</v>
      </c>
      <c r="BQ149" s="46" t="e">
        <f t="shared" si="153"/>
        <v>#DIV/0!</v>
      </c>
      <c r="BR149" s="46" t="str">
        <f t="shared" si="154"/>
        <v xml:space="preserve"> </v>
      </c>
      <c r="BS149" s="46" t="e">
        <f t="shared" si="155"/>
        <v>#DIV/0!</v>
      </c>
      <c r="BT149" s="46" t="e">
        <f t="shared" si="156"/>
        <v>#DIV/0!</v>
      </c>
      <c r="BU149" s="46" t="e">
        <f t="shared" si="157"/>
        <v>#DIV/0!</v>
      </c>
      <c r="BV149" s="46" t="e">
        <f t="shared" si="158"/>
        <v>#DIV/0!</v>
      </c>
      <c r="BW149" s="46" t="str">
        <f t="shared" si="159"/>
        <v xml:space="preserve"> </v>
      </c>
      <c r="BY149" s="52"/>
      <c r="BZ149" s="293"/>
      <c r="CA149" s="46" t="e">
        <f t="shared" si="162"/>
        <v>#DIV/0!</v>
      </c>
      <c r="CB149" s="46">
        <f t="shared" si="163"/>
        <v>5085.92</v>
      </c>
      <c r="CC149" s="46" t="e">
        <f t="shared" si="164"/>
        <v>#DIV/0!</v>
      </c>
    </row>
    <row r="150" spans="1:82" s="45" customFormat="1" ht="26.25" customHeight="1">
      <c r="A150" s="327" t="s">
        <v>38</v>
      </c>
      <c r="B150" s="327"/>
      <c r="C150" s="328">
        <f>SUM(C140:C140)</f>
        <v>2530.3000000000002</v>
      </c>
      <c r="D150" s="284" t="s">
        <v>66</v>
      </c>
      <c r="E150" s="328"/>
      <c r="F150" s="328"/>
      <c r="G150" s="328">
        <f>ROUND(SUM(G140:G149),2)</f>
        <v>36554908.149999999</v>
      </c>
      <c r="H150" s="328">
        <f>ROUND(SUM(H140:H149),2)</f>
        <v>0</v>
      </c>
      <c r="I150" s="328">
        <f t="shared" ref="I150:S150" si="169">ROUND(SUM(I140:I149),2)</f>
        <v>0</v>
      </c>
      <c r="J150" s="328">
        <f>ROUND(SUM(J140:J149),2)</f>
        <v>0</v>
      </c>
      <c r="K150" s="328">
        <f t="shared" si="169"/>
        <v>0</v>
      </c>
      <c r="L150" s="328">
        <f t="shared" si="169"/>
        <v>0</v>
      </c>
      <c r="M150" s="328">
        <f t="shared" si="169"/>
        <v>0</v>
      </c>
      <c r="N150" s="328">
        <f t="shared" si="169"/>
        <v>0</v>
      </c>
      <c r="O150" s="328">
        <f t="shared" si="169"/>
        <v>0</v>
      </c>
      <c r="P150" s="328">
        <f t="shared" si="169"/>
        <v>0</v>
      </c>
      <c r="Q150" s="328">
        <f t="shared" si="169"/>
        <v>0</v>
      </c>
      <c r="R150" s="328">
        <f t="shared" si="169"/>
        <v>0</v>
      </c>
      <c r="S150" s="328">
        <f t="shared" si="169"/>
        <v>0</v>
      </c>
      <c r="T150" s="329">
        <f>ROUND(SUM(T140:T149),2)</f>
        <v>2</v>
      </c>
      <c r="U150" s="328">
        <f>ROUND(SUM(U140:U149),2)</f>
        <v>4121750.81</v>
      </c>
      <c r="V150" s="328" t="s">
        <v>66</v>
      </c>
      <c r="W150" s="328">
        <f>ROUND(SUM(W140:W149),2)</f>
        <v>8180.36</v>
      </c>
      <c r="X150" s="328">
        <f>ROUND(SUM(X140:X149),2)</f>
        <v>30748219.440000001</v>
      </c>
      <c r="Y150" s="328">
        <f t="shared" ref="Y150:AL150" si="170">ROUND(SUM(Y140:Y149),2)</f>
        <v>0</v>
      </c>
      <c r="Z150" s="328">
        <f t="shared" si="170"/>
        <v>0</v>
      </c>
      <c r="AA150" s="328">
        <f t="shared" si="170"/>
        <v>0</v>
      </c>
      <c r="AB150" s="328">
        <f t="shared" si="170"/>
        <v>0</v>
      </c>
      <c r="AC150" s="328">
        <f t="shared" si="170"/>
        <v>0</v>
      </c>
      <c r="AD150" s="328">
        <f t="shared" si="170"/>
        <v>0</v>
      </c>
      <c r="AE150" s="328">
        <f t="shared" si="170"/>
        <v>0</v>
      </c>
      <c r="AF150" s="328">
        <f t="shared" si="170"/>
        <v>0</v>
      </c>
      <c r="AG150" s="328">
        <f t="shared" si="170"/>
        <v>0</v>
      </c>
      <c r="AH150" s="328">
        <f t="shared" si="170"/>
        <v>0</v>
      </c>
      <c r="AI150" s="328">
        <f t="shared" si="170"/>
        <v>0</v>
      </c>
      <c r="AJ150" s="328">
        <f t="shared" si="170"/>
        <v>1123291.94</v>
      </c>
      <c r="AK150" s="328">
        <f t="shared" si="170"/>
        <v>561645.96</v>
      </c>
      <c r="AL150" s="328">
        <f t="shared" si="170"/>
        <v>0</v>
      </c>
      <c r="AM150" s="328">
        <f t="shared" ref="AM150" si="171">ROUND(SUM(AM140:AM149),2)</f>
        <v>0</v>
      </c>
      <c r="AN150" s="46">
        <f>I150/'Приложение 1'!I148</f>
        <v>0</v>
      </c>
      <c r="AO150" s="46" t="e">
        <f t="shared" si="136"/>
        <v>#DIV/0!</v>
      </c>
      <c r="AP150" s="46" t="e">
        <f t="shared" si="137"/>
        <v>#DIV/0!</v>
      </c>
      <c r="AQ150" s="46" t="e">
        <f t="shared" si="138"/>
        <v>#DIV/0!</v>
      </c>
      <c r="AR150" s="46" t="e">
        <f t="shared" si="139"/>
        <v>#DIV/0!</v>
      </c>
      <c r="AS150" s="46" t="e">
        <f t="shared" si="140"/>
        <v>#DIV/0!</v>
      </c>
      <c r="AT150" s="46">
        <f t="shared" si="141"/>
        <v>2060875.405</v>
      </c>
      <c r="AU150" s="46">
        <f t="shared" si="142"/>
        <v>3758.78560845733</v>
      </c>
      <c r="AV150" s="46" t="e">
        <f t="shared" si="143"/>
        <v>#DIV/0!</v>
      </c>
      <c r="AW150" s="46" t="e">
        <f t="shared" si="144"/>
        <v>#DIV/0!</v>
      </c>
      <c r="AX150" s="46" t="e">
        <f t="shared" si="145"/>
        <v>#DIV/0!</v>
      </c>
      <c r="AY150" s="52">
        <f t="shared" si="146"/>
        <v>0</v>
      </c>
      <c r="AZ150" s="46">
        <v>823.21</v>
      </c>
      <c r="BA150" s="46">
        <v>2105.13</v>
      </c>
      <c r="BB150" s="46">
        <v>2608.0100000000002</v>
      </c>
      <c r="BC150" s="46">
        <v>902.03</v>
      </c>
      <c r="BD150" s="46">
        <v>1781.42</v>
      </c>
      <c r="BE150" s="46">
        <v>1188.47</v>
      </c>
      <c r="BF150" s="46">
        <v>2445034.0299999998</v>
      </c>
      <c r="BG150" s="46">
        <f t="shared" si="147"/>
        <v>4866.91</v>
      </c>
      <c r="BH150" s="46">
        <v>1206.3800000000001</v>
      </c>
      <c r="BI150" s="46">
        <v>3444.44</v>
      </c>
      <c r="BJ150" s="46">
        <v>7006.73</v>
      </c>
      <c r="BK150" s="46">
        <f t="shared" si="135"/>
        <v>1689105.94</v>
      </c>
      <c r="BL150" s="46" t="str">
        <f t="shared" si="148"/>
        <v xml:space="preserve"> </v>
      </c>
      <c r="BM150" s="46" t="e">
        <f t="shared" si="149"/>
        <v>#DIV/0!</v>
      </c>
      <c r="BN150" s="46" t="e">
        <f t="shared" si="150"/>
        <v>#DIV/0!</v>
      </c>
      <c r="BO150" s="46" t="e">
        <f t="shared" si="151"/>
        <v>#DIV/0!</v>
      </c>
      <c r="BP150" s="46" t="e">
        <f t="shared" si="152"/>
        <v>#DIV/0!</v>
      </c>
      <c r="BQ150" s="46" t="e">
        <f t="shared" si="153"/>
        <v>#DIV/0!</v>
      </c>
      <c r="BR150" s="46" t="str">
        <f t="shared" si="154"/>
        <v xml:space="preserve"> </v>
      </c>
      <c r="BS150" s="46" t="str">
        <f t="shared" si="155"/>
        <v xml:space="preserve"> </v>
      </c>
      <c r="BT150" s="46" t="e">
        <f t="shared" si="156"/>
        <v>#DIV/0!</v>
      </c>
      <c r="BU150" s="46" t="e">
        <f t="shared" si="157"/>
        <v>#DIV/0!</v>
      </c>
      <c r="BV150" s="46" t="e">
        <f t="shared" si="158"/>
        <v>#DIV/0!</v>
      </c>
      <c r="BW150" s="46" t="str">
        <f t="shared" si="159"/>
        <v xml:space="preserve"> </v>
      </c>
      <c r="BY150" s="52">
        <f t="shared" si="131"/>
        <v>3.0728895156586518</v>
      </c>
      <c r="BZ150" s="293">
        <f t="shared" si="132"/>
        <v>1.5364447304732183</v>
      </c>
      <c r="CA150" s="46">
        <f t="shared" si="162"/>
        <v>4468.6185143441116</v>
      </c>
      <c r="CB150" s="46">
        <f t="shared" si="163"/>
        <v>5085.92</v>
      </c>
      <c r="CC150" s="46">
        <f t="shared" si="164"/>
        <v>-617.30148565588843</v>
      </c>
    </row>
    <row r="151" spans="1:82" s="45" customFormat="1" ht="12" customHeight="1">
      <c r="A151" s="282" t="s">
        <v>1002</v>
      </c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N151" s="46" t="e">
        <f>I151/'Приложение 1'!I149</f>
        <v>#DIV/0!</v>
      </c>
      <c r="AO151" s="46" t="e">
        <f t="shared" si="136"/>
        <v>#DIV/0!</v>
      </c>
      <c r="AP151" s="46" t="e">
        <f t="shared" si="137"/>
        <v>#DIV/0!</v>
      </c>
      <c r="AQ151" s="46" t="e">
        <f t="shared" si="138"/>
        <v>#DIV/0!</v>
      </c>
      <c r="AR151" s="46" t="e">
        <f t="shared" si="139"/>
        <v>#DIV/0!</v>
      </c>
      <c r="AS151" s="46" t="e">
        <f t="shared" si="140"/>
        <v>#DIV/0!</v>
      </c>
      <c r="AT151" s="46" t="e">
        <f t="shared" si="141"/>
        <v>#DIV/0!</v>
      </c>
      <c r="AU151" s="46" t="e">
        <f t="shared" si="142"/>
        <v>#DIV/0!</v>
      </c>
      <c r="AV151" s="46" t="e">
        <f t="shared" si="143"/>
        <v>#DIV/0!</v>
      </c>
      <c r="AW151" s="46" t="e">
        <f t="shared" si="144"/>
        <v>#DIV/0!</v>
      </c>
      <c r="AX151" s="46" t="e">
        <f t="shared" si="145"/>
        <v>#DIV/0!</v>
      </c>
      <c r="AY151" s="52">
        <f t="shared" si="146"/>
        <v>0</v>
      </c>
      <c r="AZ151" s="46">
        <v>823.21</v>
      </c>
      <c r="BA151" s="46">
        <v>2105.13</v>
      </c>
      <c r="BB151" s="46">
        <v>2608.0100000000002</v>
      </c>
      <c r="BC151" s="46">
        <v>902.03</v>
      </c>
      <c r="BD151" s="46">
        <v>1781.42</v>
      </c>
      <c r="BE151" s="46">
        <v>1188.47</v>
      </c>
      <c r="BF151" s="46">
        <v>2445034.0299999998</v>
      </c>
      <c r="BG151" s="46">
        <f t="shared" si="147"/>
        <v>4866.91</v>
      </c>
      <c r="BH151" s="46">
        <v>1206.3800000000001</v>
      </c>
      <c r="BI151" s="46">
        <v>3444.44</v>
      </c>
      <c r="BJ151" s="46">
        <v>7006.73</v>
      </c>
      <c r="BK151" s="46">
        <f t="shared" si="135"/>
        <v>1689105.94</v>
      </c>
      <c r="BL151" s="46" t="e">
        <f t="shared" si="148"/>
        <v>#DIV/0!</v>
      </c>
      <c r="BM151" s="46" t="e">
        <f t="shared" si="149"/>
        <v>#DIV/0!</v>
      </c>
      <c r="BN151" s="46" t="e">
        <f t="shared" si="150"/>
        <v>#DIV/0!</v>
      </c>
      <c r="BO151" s="46" t="e">
        <f t="shared" si="151"/>
        <v>#DIV/0!</v>
      </c>
      <c r="BP151" s="46" t="e">
        <f t="shared" si="152"/>
        <v>#DIV/0!</v>
      </c>
      <c r="BQ151" s="46" t="e">
        <f t="shared" si="153"/>
        <v>#DIV/0!</v>
      </c>
      <c r="BR151" s="46" t="e">
        <f t="shared" si="154"/>
        <v>#DIV/0!</v>
      </c>
      <c r="BS151" s="46" t="e">
        <f t="shared" si="155"/>
        <v>#DIV/0!</v>
      </c>
      <c r="BT151" s="46" t="e">
        <f t="shared" si="156"/>
        <v>#DIV/0!</v>
      </c>
      <c r="BU151" s="46" t="e">
        <f t="shared" si="157"/>
        <v>#DIV/0!</v>
      </c>
      <c r="BV151" s="46" t="e">
        <f t="shared" si="158"/>
        <v>#DIV/0!</v>
      </c>
      <c r="BW151" s="46" t="str">
        <f t="shared" si="159"/>
        <v xml:space="preserve"> </v>
      </c>
      <c r="BY151" s="52" t="e">
        <f t="shared" si="131"/>
        <v>#DIV/0!</v>
      </c>
      <c r="BZ151" s="293" t="e">
        <f t="shared" si="132"/>
        <v>#DIV/0!</v>
      </c>
      <c r="CA151" s="46" t="e">
        <f t="shared" si="162"/>
        <v>#DIV/0!</v>
      </c>
      <c r="CB151" s="46">
        <f t="shared" si="163"/>
        <v>5085.92</v>
      </c>
      <c r="CC151" s="46" t="e">
        <f t="shared" si="164"/>
        <v>#DIV/0!</v>
      </c>
    </row>
    <row r="152" spans="1:82" s="45" customFormat="1" ht="12" customHeight="1">
      <c r="A152" s="284">
        <v>132</v>
      </c>
      <c r="B152" s="330" t="s">
        <v>204</v>
      </c>
      <c r="C152" s="289">
        <v>3936.1</v>
      </c>
      <c r="D152" s="331"/>
      <c r="E152" s="332"/>
      <c r="F152" s="333"/>
      <c r="G152" s="286">
        <f t="shared" ref="G152:G157" si="172">ROUND(H152+U152+X152+Z152+AB152+AD152+AF152+AH152+AI152+AJ152+AK152+AL152,2)</f>
        <v>316755.46000000002</v>
      </c>
      <c r="H152" s="280">
        <f>I152+K152+M152+O152+Q152+S152</f>
        <v>212624.92</v>
      </c>
      <c r="I152" s="286">
        <f>ROUND(242.99*'Приложение 1'!J150,2)</f>
        <v>111119.33</v>
      </c>
      <c r="J152" s="286">
        <v>0</v>
      </c>
      <c r="K152" s="286">
        <v>0</v>
      </c>
      <c r="L152" s="286">
        <v>55</v>
      </c>
      <c r="M152" s="286">
        <f>ROUND(L152*891.36*0.96,2)</f>
        <v>47063.81</v>
      </c>
      <c r="N152" s="280">
        <v>54</v>
      </c>
      <c r="O152" s="280">
        <f>ROUND(N152*627.71,2)</f>
        <v>33896.339999999997</v>
      </c>
      <c r="P152" s="280">
        <v>0</v>
      </c>
      <c r="Q152" s="280">
        <v>0</v>
      </c>
      <c r="R152" s="280">
        <v>24</v>
      </c>
      <c r="S152" s="280">
        <f>ROUND(R152*856.06,2)</f>
        <v>20545.439999999999</v>
      </c>
      <c r="T152" s="290">
        <v>0</v>
      </c>
      <c r="U152" s="280">
        <v>0</v>
      </c>
      <c r="V152" s="291"/>
      <c r="W152" s="280">
        <v>0</v>
      </c>
      <c r="X152" s="280">
        <v>0</v>
      </c>
      <c r="Y152" s="280">
        <v>0</v>
      </c>
      <c r="Z152" s="280">
        <v>0</v>
      </c>
      <c r="AA152" s="280">
        <v>0</v>
      </c>
      <c r="AB152" s="280">
        <v>0</v>
      </c>
      <c r="AC152" s="280">
        <v>0</v>
      </c>
      <c r="AD152" s="280">
        <v>0</v>
      </c>
      <c r="AE152" s="280">
        <v>0</v>
      </c>
      <c r="AF152" s="280">
        <v>0</v>
      </c>
      <c r="AG152" s="280">
        <v>0</v>
      </c>
      <c r="AH152" s="280">
        <v>0</v>
      </c>
      <c r="AI152" s="280">
        <f>ROUND(89876.55,2)</f>
        <v>89876.55</v>
      </c>
      <c r="AJ152" s="57">
        <f>ROUND((X152+H152+AI152)/95.5*3,2)</f>
        <v>9502.66</v>
      </c>
      <c r="AK152" s="57">
        <f>ROUND((X152+H152+AI152)/95.5*1.5,2)</f>
        <v>4751.33</v>
      </c>
      <c r="AL152" s="57">
        <v>0</v>
      </c>
      <c r="AN152" s="46">
        <f>I152/'Приложение 1'!I150</f>
        <v>224.21172316384181</v>
      </c>
      <c r="AO152" s="46" t="e">
        <f t="shared" si="136"/>
        <v>#DIV/0!</v>
      </c>
      <c r="AP152" s="46">
        <f t="shared" si="137"/>
        <v>855.70563636363636</v>
      </c>
      <c r="AQ152" s="46">
        <f t="shared" si="138"/>
        <v>627.70999999999992</v>
      </c>
      <c r="AR152" s="46" t="e">
        <f t="shared" si="139"/>
        <v>#DIV/0!</v>
      </c>
      <c r="AS152" s="46">
        <f t="shared" si="140"/>
        <v>856.06</v>
      </c>
      <c r="AT152" s="46" t="e">
        <f t="shared" si="141"/>
        <v>#DIV/0!</v>
      </c>
      <c r="AU152" s="46" t="e">
        <f t="shared" si="142"/>
        <v>#DIV/0!</v>
      </c>
      <c r="AV152" s="46" t="e">
        <f t="shared" si="143"/>
        <v>#DIV/0!</v>
      </c>
      <c r="AW152" s="46" t="e">
        <f t="shared" si="144"/>
        <v>#DIV/0!</v>
      </c>
      <c r="AX152" s="46" t="e">
        <f t="shared" si="145"/>
        <v>#DIV/0!</v>
      </c>
      <c r="AY152" s="52">
        <f t="shared" si="146"/>
        <v>89876.55</v>
      </c>
      <c r="AZ152" s="46">
        <v>823.21</v>
      </c>
      <c r="BA152" s="46">
        <v>2105.13</v>
      </c>
      <c r="BB152" s="46">
        <v>2608.0100000000002</v>
      </c>
      <c r="BC152" s="46">
        <v>902.03</v>
      </c>
      <c r="BD152" s="46">
        <v>1781.42</v>
      </c>
      <c r="BE152" s="46">
        <v>1188.47</v>
      </c>
      <c r="BF152" s="46">
        <v>2445034.0299999998</v>
      </c>
      <c r="BG152" s="46">
        <f t="shared" si="147"/>
        <v>4866.91</v>
      </c>
      <c r="BH152" s="46">
        <v>1206.3800000000001</v>
      </c>
      <c r="BI152" s="46">
        <v>3444.44</v>
      </c>
      <c r="BJ152" s="46">
        <v>7006.73</v>
      </c>
      <c r="BK152" s="46">
        <f t="shared" si="135"/>
        <v>1689105.94</v>
      </c>
      <c r="BL152" s="46" t="str">
        <f t="shared" si="148"/>
        <v xml:space="preserve"> </v>
      </c>
      <c r="BM152" s="46" t="e">
        <f t="shared" si="149"/>
        <v>#DIV/0!</v>
      </c>
      <c r="BN152" s="46" t="str">
        <f t="shared" si="150"/>
        <v xml:space="preserve"> </v>
      </c>
      <c r="BO152" s="46" t="str">
        <f t="shared" si="151"/>
        <v xml:space="preserve"> </v>
      </c>
      <c r="BP152" s="46" t="e">
        <f t="shared" si="152"/>
        <v>#DIV/0!</v>
      </c>
      <c r="BQ152" s="46" t="str">
        <f t="shared" si="153"/>
        <v xml:space="preserve"> </v>
      </c>
      <c r="BR152" s="46" t="e">
        <f t="shared" si="154"/>
        <v>#DIV/0!</v>
      </c>
      <c r="BS152" s="46" t="e">
        <f t="shared" si="155"/>
        <v>#DIV/0!</v>
      </c>
      <c r="BT152" s="46" t="e">
        <f t="shared" si="156"/>
        <v>#DIV/0!</v>
      </c>
      <c r="BU152" s="46" t="e">
        <f t="shared" si="157"/>
        <v>#DIV/0!</v>
      </c>
      <c r="BV152" s="46" t="e">
        <f t="shared" si="158"/>
        <v>#DIV/0!</v>
      </c>
      <c r="BW152" s="46" t="str">
        <f t="shared" si="159"/>
        <v xml:space="preserve"> </v>
      </c>
      <c r="BY152" s="52">
        <f t="shared" si="131"/>
        <v>2.9999988003363853</v>
      </c>
      <c r="BZ152" s="293">
        <f t="shared" si="132"/>
        <v>1.4999994001681927</v>
      </c>
      <c r="CA152" s="46" t="e">
        <f t="shared" si="162"/>
        <v>#DIV/0!</v>
      </c>
      <c r="CB152" s="46">
        <f t="shared" si="163"/>
        <v>5085.92</v>
      </c>
      <c r="CC152" s="46" t="e">
        <f t="shared" si="164"/>
        <v>#DIV/0!</v>
      </c>
    </row>
    <row r="153" spans="1:82" s="45" customFormat="1" ht="12" customHeight="1">
      <c r="A153" s="284">
        <v>133</v>
      </c>
      <c r="B153" s="330" t="s">
        <v>206</v>
      </c>
      <c r="C153" s="289">
        <v>2892.3</v>
      </c>
      <c r="D153" s="331"/>
      <c r="E153" s="332"/>
      <c r="F153" s="333"/>
      <c r="G153" s="286">
        <f t="shared" si="172"/>
        <v>1099476.53</v>
      </c>
      <c r="H153" s="280">
        <f t="shared" ref="H153:H157" si="173">I153+K153+M153+O153+Q153+S153</f>
        <v>530847.53</v>
      </c>
      <c r="I153" s="286">
        <f>ROUND(242.99*'Приложение 1'!J151,2)</f>
        <v>207051.78</v>
      </c>
      <c r="J153" s="286">
        <v>200</v>
      </c>
      <c r="K153" s="289">
        <f>ROUND(J153*1176.73,2)</f>
        <v>235346</v>
      </c>
      <c r="L153" s="286">
        <v>20</v>
      </c>
      <c r="M153" s="286">
        <f>ROUND(L153*891.36*0.96,2)</f>
        <v>17114.11</v>
      </c>
      <c r="N153" s="280">
        <v>40</v>
      </c>
      <c r="O153" s="280">
        <f>ROUND(N153*627.71,2)</f>
        <v>25108.400000000001</v>
      </c>
      <c r="P153" s="280">
        <v>0</v>
      </c>
      <c r="Q153" s="280">
        <v>0</v>
      </c>
      <c r="R153" s="280">
        <v>54</v>
      </c>
      <c r="S153" s="280">
        <f>ROUND(R153*856.06,2)</f>
        <v>46227.24</v>
      </c>
      <c r="T153" s="290">
        <v>0</v>
      </c>
      <c r="U153" s="280">
        <v>0</v>
      </c>
      <c r="V153" s="291"/>
      <c r="W153" s="280">
        <v>0</v>
      </c>
      <c r="X153" s="280">
        <v>0</v>
      </c>
      <c r="Y153" s="280">
        <v>0</v>
      </c>
      <c r="Z153" s="280">
        <v>0</v>
      </c>
      <c r="AA153" s="280">
        <v>0</v>
      </c>
      <c r="AB153" s="280">
        <v>0</v>
      </c>
      <c r="AC153" s="280">
        <v>0</v>
      </c>
      <c r="AD153" s="280">
        <v>0</v>
      </c>
      <c r="AE153" s="280">
        <v>0</v>
      </c>
      <c r="AF153" s="280">
        <v>0</v>
      </c>
      <c r="AG153" s="280">
        <v>0</v>
      </c>
      <c r="AH153" s="280">
        <v>0</v>
      </c>
      <c r="AI153" s="280">
        <f>ROUND(429276+89876.55,2)</f>
        <v>519152.55</v>
      </c>
      <c r="AJ153" s="57">
        <f>ROUND((X153+H153+AI153)/95.5*3,2)</f>
        <v>32984.300000000003</v>
      </c>
      <c r="AK153" s="57">
        <f>ROUND((X153+H153+AI153)/95.5*1.5,2)</f>
        <v>16492.150000000001</v>
      </c>
      <c r="AL153" s="57">
        <v>0</v>
      </c>
      <c r="AN153" s="46">
        <f>I153/'Приложение 1'!I151</f>
        <v>221.32739711384286</v>
      </c>
      <c r="AO153" s="46">
        <f t="shared" si="136"/>
        <v>1176.73</v>
      </c>
      <c r="AP153" s="46">
        <f t="shared" si="137"/>
        <v>855.70550000000003</v>
      </c>
      <c r="AQ153" s="46">
        <f t="shared" si="138"/>
        <v>627.71</v>
      </c>
      <c r="AR153" s="46" t="e">
        <f t="shared" si="139"/>
        <v>#DIV/0!</v>
      </c>
      <c r="AS153" s="46">
        <f t="shared" si="140"/>
        <v>856.06</v>
      </c>
      <c r="AT153" s="46" t="e">
        <f t="shared" si="141"/>
        <v>#DIV/0!</v>
      </c>
      <c r="AU153" s="46" t="e">
        <f t="shared" si="142"/>
        <v>#DIV/0!</v>
      </c>
      <c r="AV153" s="46" t="e">
        <f t="shared" si="143"/>
        <v>#DIV/0!</v>
      </c>
      <c r="AW153" s="46" t="e">
        <f t="shared" si="144"/>
        <v>#DIV/0!</v>
      </c>
      <c r="AX153" s="46" t="e">
        <f t="shared" si="145"/>
        <v>#DIV/0!</v>
      </c>
      <c r="AY153" s="52">
        <f t="shared" si="146"/>
        <v>519152.55</v>
      </c>
      <c r="AZ153" s="46">
        <v>823.21</v>
      </c>
      <c r="BA153" s="46">
        <v>2105.13</v>
      </c>
      <c r="BB153" s="46">
        <v>2608.0100000000002</v>
      </c>
      <c r="BC153" s="46">
        <v>902.03</v>
      </c>
      <c r="BD153" s="46">
        <v>1781.42</v>
      </c>
      <c r="BE153" s="46">
        <v>1188.47</v>
      </c>
      <c r="BF153" s="46">
        <v>2445034.0299999998</v>
      </c>
      <c r="BG153" s="46">
        <f t="shared" si="147"/>
        <v>4866.91</v>
      </c>
      <c r="BH153" s="46">
        <v>1206.3800000000001</v>
      </c>
      <c r="BI153" s="46">
        <v>3444.44</v>
      </c>
      <c r="BJ153" s="46">
        <v>7006.73</v>
      </c>
      <c r="BK153" s="46">
        <f t="shared" si="135"/>
        <v>1689105.94</v>
      </c>
      <c r="BL153" s="46" t="str">
        <f t="shared" si="148"/>
        <v xml:space="preserve"> </v>
      </c>
      <c r="BM153" s="46" t="str">
        <f t="shared" si="149"/>
        <v xml:space="preserve"> </v>
      </c>
      <c r="BN153" s="46" t="str">
        <f t="shared" si="150"/>
        <v xml:space="preserve"> </v>
      </c>
      <c r="BO153" s="46" t="str">
        <f t="shared" si="151"/>
        <v xml:space="preserve"> </v>
      </c>
      <c r="BP153" s="46" t="e">
        <f t="shared" si="152"/>
        <v>#DIV/0!</v>
      </c>
      <c r="BQ153" s="46" t="str">
        <f t="shared" si="153"/>
        <v xml:space="preserve"> </v>
      </c>
      <c r="BR153" s="46" t="e">
        <f t="shared" si="154"/>
        <v>#DIV/0!</v>
      </c>
      <c r="BS153" s="46" t="e">
        <f t="shared" si="155"/>
        <v>#DIV/0!</v>
      </c>
      <c r="BT153" s="46" t="e">
        <f t="shared" si="156"/>
        <v>#DIV/0!</v>
      </c>
      <c r="BU153" s="46" t="e">
        <f t="shared" si="157"/>
        <v>#DIV/0!</v>
      </c>
      <c r="BV153" s="46" t="e">
        <f t="shared" si="158"/>
        <v>#DIV/0!</v>
      </c>
      <c r="BW153" s="46" t="str">
        <f t="shared" si="159"/>
        <v xml:space="preserve"> </v>
      </c>
      <c r="BY153" s="52">
        <f t="shared" si="131"/>
        <v>3.0000003729047315</v>
      </c>
      <c r="BZ153" s="293">
        <f t="shared" si="132"/>
        <v>1.5000001864523658</v>
      </c>
      <c r="CA153" s="46" t="e">
        <f t="shared" si="162"/>
        <v>#DIV/0!</v>
      </c>
      <c r="CB153" s="46">
        <f t="shared" si="163"/>
        <v>5085.92</v>
      </c>
      <c r="CC153" s="46" t="e">
        <f t="shared" si="164"/>
        <v>#DIV/0!</v>
      </c>
    </row>
    <row r="154" spans="1:82" s="45" customFormat="1" ht="12" customHeight="1">
      <c r="A154" s="284">
        <v>134</v>
      </c>
      <c r="B154" s="330" t="s">
        <v>208</v>
      </c>
      <c r="C154" s="289"/>
      <c r="D154" s="331"/>
      <c r="E154" s="332"/>
      <c r="F154" s="333"/>
      <c r="G154" s="286">
        <f t="shared" si="172"/>
        <v>4158626.05</v>
      </c>
      <c r="H154" s="280">
        <f t="shared" si="173"/>
        <v>0</v>
      </c>
      <c r="I154" s="286">
        <v>0</v>
      </c>
      <c r="J154" s="286">
        <v>0</v>
      </c>
      <c r="K154" s="286">
        <v>0</v>
      </c>
      <c r="L154" s="286">
        <v>0</v>
      </c>
      <c r="M154" s="286">
        <v>0</v>
      </c>
      <c r="N154" s="280">
        <v>0</v>
      </c>
      <c r="O154" s="280">
        <v>0</v>
      </c>
      <c r="P154" s="280">
        <v>0</v>
      </c>
      <c r="Q154" s="280">
        <v>0</v>
      </c>
      <c r="R154" s="280">
        <v>0</v>
      </c>
      <c r="S154" s="280">
        <v>0</v>
      </c>
      <c r="T154" s="290">
        <v>0</v>
      </c>
      <c r="U154" s="280">
        <v>0</v>
      </c>
      <c r="V154" s="291" t="s">
        <v>105</v>
      </c>
      <c r="W154" s="280">
        <v>1085</v>
      </c>
      <c r="X154" s="280">
        <v>3945805.2</v>
      </c>
      <c r="Y154" s="280">
        <v>0</v>
      </c>
      <c r="Z154" s="280">
        <v>0</v>
      </c>
      <c r="AA154" s="280">
        <v>0</v>
      </c>
      <c r="AB154" s="280">
        <v>0</v>
      </c>
      <c r="AC154" s="280">
        <v>0</v>
      </c>
      <c r="AD154" s="280">
        <v>0</v>
      </c>
      <c r="AE154" s="280">
        <v>0</v>
      </c>
      <c r="AF154" s="280">
        <v>0</v>
      </c>
      <c r="AG154" s="280">
        <v>0</v>
      </c>
      <c r="AH154" s="280">
        <v>0</v>
      </c>
      <c r="AI154" s="280">
        <v>0</v>
      </c>
      <c r="AJ154" s="57">
        <v>141880.57</v>
      </c>
      <c r="AK154" s="57">
        <v>70940.28</v>
      </c>
      <c r="AL154" s="57">
        <v>0</v>
      </c>
      <c r="AN154" s="46">
        <f>I154/'Приложение 1'!I152</f>
        <v>0</v>
      </c>
      <c r="AO154" s="46" t="e">
        <f t="shared" si="136"/>
        <v>#DIV/0!</v>
      </c>
      <c r="AP154" s="46" t="e">
        <f t="shared" si="137"/>
        <v>#DIV/0!</v>
      </c>
      <c r="AQ154" s="46" t="e">
        <f t="shared" si="138"/>
        <v>#DIV/0!</v>
      </c>
      <c r="AR154" s="46" t="e">
        <f t="shared" si="139"/>
        <v>#DIV/0!</v>
      </c>
      <c r="AS154" s="46" t="e">
        <f t="shared" si="140"/>
        <v>#DIV/0!</v>
      </c>
      <c r="AT154" s="46" t="e">
        <f t="shared" si="141"/>
        <v>#DIV/0!</v>
      </c>
      <c r="AU154" s="46">
        <f t="shared" si="142"/>
        <v>3636.6868202764977</v>
      </c>
      <c r="AV154" s="46" t="e">
        <f t="shared" si="143"/>
        <v>#DIV/0!</v>
      </c>
      <c r="AW154" s="46" t="e">
        <f t="shared" si="144"/>
        <v>#DIV/0!</v>
      </c>
      <c r="AX154" s="46" t="e">
        <f t="shared" si="145"/>
        <v>#DIV/0!</v>
      </c>
      <c r="AY154" s="52">
        <f t="shared" si="146"/>
        <v>0</v>
      </c>
      <c r="AZ154" s="46">
        <v>823.21</v>
      </c>
      <c r="BA154" s="46">
        <v>2105.13</v>
      </c>
      <c r="BB154" s="46">
        <v>2608.0100000000002</v>
      </c>
      <c r="BC154" s="46">
        <v>902.03</v>
      </c>
      <c r="BD154" s="46">
        <v>1781.42</v>
      </c>
      <c r="BE154" s="46">
        <v>1188.47</v>
      </c>
      <c r="BF154" s="46">
        <v>2445034.0299999998</v>
      </c>
      <c r="BG154" s="46">
        <f t="shared" si="147"/>
        <v>5070.2</v>
      </c>
      <c r="BH154" s="46">
        <v>1206.3800000000001</v>
      </c>
      <c r="BI154" s="46">
        <v>3444.44</v>
      </c>
      <c r="BJ154" s="46">
        <v>7006.73</v>
      </c>
      <c r="BK154" s="46">
        <f t="shared" si="135"/>
        <v>1689105.94</v>
      </c>
      <c r="BL154" s="46" t="str">
        <f t="shared" si="148"/>
        <v xml:space="preserve"> </v>
      </c>
      <c r="BM154" s="46" t="e">
        <f t="shared" si="149"/>
        <v>#DIV/0!</v>
      </c>
      <c r="BN154" s="46" t="e">
        <f t="shared" si="150"/>
        <v>#DIV/0!</v>
      </c>
      <c r="BO154" s="46" t="e">
        <f t="shared" si="151"/>
        <v>#DIV/0!</v>
      </c>
      <c r="BP154" s="46" t="e">
        <f t="shared" si="152"/>
        <v>#DIV/0!</v>
      </c>
      <c r="BQ154" s="46" t="e">
        <f t="shared" si="153"/>
        <v>#DIV/0!</v>
      </c>
      <c r="BR154" s="46" t="e">
        <f t="shared" si="154"/>
        <v>#DIV/0!</v>
      </c>
      <c r="BS154" s="46" t="str">
        <f t="shared" si="155"/>
        <v xml:space="preserve"> </v>
      </c>
      <c r="BT154" s="46" t="e">
        <f t="shared" si="156"/>
        <v>#DIV/0!</v>
      </c>
      <c r="BU154" s="46" t="e">
        <f t="shared" si="157"/>
        <v>#DIV/0!</v>
      </c>
      <c r="BV154" s="46" t="e">
        <f t="shared" si="158"/>
        <v>#DIV/0!</v>
      </c>
      <c r="BW154" s="46" t="str">
        <f t="shared" si="159"/>
        <v xml:space="preserve"> </v>
      </c>
      <c r="BY154" s="52">
        <f t="shared" ref="BY154:BY158" si="174">AJ154/G154*100</f>
        <v>3.4117174348965573</v>
      </c>
      <c r="BZ154" s="293">
        <f t="shared" ref="BZ154:BZ158" si="175">AK154/G154*100</f>
        <v>1.7058585972162608</v>
      </c>
      <c r="CA154" s="46">
        <f t="shared" si="162"/>
        <v>3832.8350691244236</v>
      </c>
      <c r="CB154" s="46">
        <f t="shared" si="163"/>
        <v>5298.36</v>
      </c>
      <c r="CC154" s="46">
        <f t="shared" si="164"/>
        <v>-1465.524930875576</v>
      </c>
    </row>
    <row r="155" spans="1:82" s="45" customFormat="1" ht="12" customHeight="1">
      <c r="A155" s="284">
        <v>135</v>
      </c>
      <c r="B155" s="330" t="s">
        <v>211</v>
      </c>
      <c r="C155" s="289"/>
      <c r="D155" s="331"/>
      <c r="E155" s="332"/>
      <c r="F155" s="333"/>
      <c r="G155" s="286">
        <f t="shared" si="172"/>
        <v>2025684.87</v>
      </c>
      <c r="H155" s="280">
        <f t="shared" si="173"/>
        <v>1415376.5000000002</v>
      </c>
      <c r="I155" s="286">
        <f>ROUND(242.99*'Приложение 1'!J153,2)</f>
        <v>365967.24</v>
      </c>
      <c r="J155" s="286">
        <v>580</v>
      </c>
      <c r="K155" s="289">
        <f>ROUND(J155*1176.73,2)</f>
        <v>682503.4</v>
      </c>
      <c r="L155" s="286">
        <v>130</v>
      </c>
      <c r="M155" s="286">
        <f>ROUND(L155*891.36*0.96,2)</f>
        <v>111241.73</v>
      </c>
      <c r="N155" s="280">
        <v>185</v>
      </c>
      <c r="O155" s="280">
        <f>ROUND(N155*627.71,2)</f>
        <v>116126.35</v>
      </c>
      <c r="P155" s="280">
        <v>0</v>
      </c>
      <c r="Q155" s="280">
        <v>0</v>
      </c>
      <c r="R155" s="280">
        <v>163</v>
      </c>
      <c r="S155" s="280">
        <f>ROUND(R155*856.06,2)</f>
        <v>139537.78</v>
      </c>
      <c r="T155" s="290">
        <v>0</v>
      </c>
      <c r="U155" s="280">
        <v>0</v>
      </c>
      <c r="V155" s="291"/>
      <c r="W155" s="280">
        <v>0</v>
      </c>
      <c r="X155" s="280">
        <v>0</v>
      </c>
      <c r="Y155" s="280">
        <v>0</v>
      </c>
      <c r="Z155" s="280">
        <v>0</v>
      </c>
      <c r="AA155" s="280">
        <v>0</v>
      </c>
      <c r="AB155" s="280">
        <v>0</v>
      </c>
      <c r="AC155" s="280">
        <v>0</v>
      </c>
      <c r="AD155" s="280">
        <v>0</v>
      </c>
      <c r="AE155" s="280">
        <v>0</v>
      </c>
      <c r="AF155" s="280">
        <v>0</v>
      </c>
      <c r="AG155" s="280">
        <v>0</v>
      </c>
      <c r="AH155" s="280">
        <v>0</v>
      </c>
      <c r="AI155" s="280">
        <f>ROUND(429276+89876.55,2)</f>
        <v>519152.55</v>
      </c>
      <c r="AJ155" s="57">
        <f t="shared" ref="AJ155" si="176">ROUND((X155+H155+AI155)/95.5*3,2)</f>
        <v>60770.55</v>
      </c>
      <c r="AK155" s="57">
        <f t="shared" ref="AK155" si="177">ROUND((X155+H155+AI155)/95.5*1.5,2)</f>
        <v>30385.27</v>
      </c>
      <c r="AL155" s="57">
        <v>0</v>
      </c>
      <c r="AN155" s="46">
        <f>I155/'Приложение 1'!I153</f>
        <v>199.40458780580832</v>
      </c>
      <c r="AO155" s="46">
        <f t="shared" si="136"/>
        <v>1176.73</v>
      </c>
      <c r="AP155" s="46">
        <f t="shared" si="137"/>
        <v>855.70561538461538</v>
      </c>
      <c r="AQ155" s="46">
        <f t="shared" si="138"/>
        <v>627.71</v>
      </c>
      <c r="AR155" s="46" t="e">
        <f t="shared" si="139"/>
        <v>#DIV/0!</v>
      </c>
      <c r="AS155" s="46">
        <f t="shared" si="140"/>
        <v>856.06</v>
      </c>
      <c r="AT155" s="46" t="e">
        <f t="shared" si="141"/>
        <v>#DIV/0!</v>
      </c>
      <c r="AU155" s="46" t="e">
        <f t="shared" si="142"/>
        <v>#DIV/0!</v>
      </c>
      <c r="AV155" s="46" t="e">
        <f t="shared" si="143"/>
        <v>#DIV/0!</v>
      </c>
      <c r="AW155" s="46" t="e">
        <f t="shared" si="144"/>
        <v>#DIV/0!</v>
      </c>
      <c r="AX155" s="46" t="e">
        <f t="shared" si="145"/>
        <v>#DIV/0!</v>
      </c>
      <c r="AY155" s="52">
        <f t="shared" si="146"/>
        <v>519152.55</v>
      </c>
      <c r="AZ155" s="46">
        <v>823.21</v>
      </c>
      <c r="BA155" s="46">
        <v>2105.13</v>
      </c>
      <c r="BB155" s="46">
        <v>2608.0100000000002</v>
      </c>
      <c r="BC155" s="46">
        <v>902.03</v>
      </c>
      <c r="BD155" s="46">
        <v>1781.42</v>
      </c>
      <c r="BE155" s="46">
        <v>1188.47</v>
      </c>
      <c r="BF155" s="46">
        <v>2445034.0299999998</v>
      </c>
      <c r="BG155" s="46">
        <f t="shared" si="147"/>
        <v>4866.91</v>
      </c>
      <c r="BH155" s="46">
        <v>1206.3800000000001</v>
      </c>
      <c r="BI155" s="46">
        <v>3444.44</v>
      </c>
      <c r="BJ155" s="46">
        <v>7006.73</v>
      </c>
      <c r="BK155" s="46">
        <f t="shared" si="135"/>
        <v>1689105.94</v>
      </c>
      <c r="BL155" s="46" t="str">
        <f t="shared" si="148"/>
        <v xml:space="preserve"> </v>
      </c>
      <c r="BM155" s="46" t="str">
        <f t="shared" si="149"/>
        <v xml:space="preserve"> </v>
      </c>
      <c r="BN155" s="46" t="str">
        <f t="shared" si="150"/>
        <v xml:space="preserve"> </v>
      </c>
      <c r="BO155" s="46" t="str">
        <f t="shared" si="151"/>
        <v xml:space="preserve"> </v>
      </c>
      <c r="BP155" s="46" t="e">
        <f t="shared" si="152"/>
        <v>#DIV/0!</v>
      </c>
      <c r="BQ155" s="46" t="str">
        <f t="shared" si="153"/>
        <v xml:space="preserve"> </v>
      </c>
      <c r="BR155" s="46" t="e">
        <f t="shared" si="154"/>
        <v>#DIV/0!</v>
      </c>
      <c r="BS155" s="46" t="e">
        <f t="shared" si="155"/>
        <v>#DIV/0!</v>
      </c>
      <c r="BT155" s="46" t="e">
        <f t="shared" si="156"/>
        <v>#DIV/0!</v>
      </c>
      <c r="BU155" s="46" t="e">
        <f t="shared" si="157"/>
        <v>#DIV/0!</v>
      </c>
      <c r="BV155" s="46" t="e">
        <f t="shared" si="158"/>
        <v>#DIV/0!</v>
      </c>
      <c r="BW155" s="46" t="str">
        <f t="shared" si="159"/>
        <v xml:space="preserve"> </v>
      </c>
      <c r="BY155" s="52">
        <f t="shared" si="174"/>
        <v>3.0000001925274784</v>
      </c>
      <c r="BZ155" s="293">
        <f t="shared" si="175"/>
        <v>1.4999998494336386</v>
      </c>
      <c r="CA155" s="46" t="e">
        <f t="shared" si="162"/>
        <v>#DIV/0!</v>
      </c>
      <c r="CB155" s="46">
        <f t="shared" si="163"/>
        <v>5085.92</v>
      </c>
      <c r="CC155" s="46" t="e">
        <f t="shared" si="164"/>
        <v>#DIV/0!</v>
      </c>
    </row>
    <row r="156" spans="1:82" s="45" customFormat="1" ht="12" customHeight="1">
      <c r="A156" s="284">
        <v>136</v>
      </c>
      <c r="B156" s="334" t="s">
        <v>675</v>
      </c>
      <c r="C156" s="289"/>
      <c r="D156" s="331"/>
      <c r="E156" s="332"/>
      <c r="F156" s="333"/>
      <c r="G156" s="286">
        <f t="shared" si="172"/>
        <v>4615389.6900000004</v>
      </c>
      <c r="H156" s="280">
        <f t="shared" si="173"/>
        <v>3888544.6</v>
      </c>
      <c r="I156" s="286">
        <f>ROUND(242.99*'Приложение 1'!J154,2)</f>
        <v>790130.58</v>
      </c>
      <c r="J156" s="286">
        <v>2200</v>
      </c>
      <c r="K156" s="289">
        <f>ROUND(J156*1176.73,2)</f>
        <v>2588806</v>
      </c>
      <c r="L156" s="286">
        <v>40</v>
      </c>
      <c r="M156" s="286">
        <f>ROUND(L156*891.36*0.96,2)</f>
        <v>34228.22</v>
      </c>
      <c r="N156" s="280">
        <v>280</v>
      </c>
      <c r="O156" s="280">
        <f>ROUND(N156*627.71,2)</f>
        <v>175758.8</v>
      </c>
      <c r="P156" s="280">
        <v>0</v>
      </c>
      <c r="Q156" s="280">
        <v>0</v>
      </c>
      <c r="R156" s="280">
        <v>350</v>
      </c>
      <c r="S156" s="280">
        <f>ROUND(R156*856.06,2)</f>
        <v>299621</v>
      </c>
      <c r="T156" s="290">
        <v>0</v>
      </c>
      <c r="U156" s="280">
        <v>0</v>
      </c>
      <c r="V156" s="291"/>
      <c r="W156" s="280">
        <v>0</v>
      </c>
      <c r="X156" s="280">
        <v>0</v>
      </c>
      <c r="Y156" s="280">
        <v>0</v>
      </c>
      <c r="Z156" s="280">
        <v>0</v>
      </c>
      <c r="AA156" s="280">
        <v>0</v>
      </c>
      <c r="AB156" s="280">
        <v>0</v>
      </c>
      <c r="AC156" s="280">
        <v>0</v>
      </c>
      <c r="AD156" s="280">
        <v>0</v>
      </c>
      <c r="AE156" s="280">
        <v>0</v>
      </c>
      <c r="AF156" s="280">
        <v>0</v>
      </c>
      <c r="AG156" s="280">
        <v>0</v>
      </c>
      <c r="AH156" s="280">
        <v>0</v>
      </c>
      <c r="AI156" s="280">
        <f>ROUND(429276+89876.55,2)</f>
        <v>519152.55</v>
      </c>
      <c r="AJ156" s="57">
        <f t="shared" ref="AJ156" si="178">ROUND((X156+H156+AI156)/95.5*3,2)</f>
        <v>138461.69</v>
      </c>
      <c r="AK156" s="57">
        <f t="shared" ref="AK156" si="179">ROUND((X156+H156+AI156)/95.5*1.5,2)</f>
        <v>69230.850000000006</v>
      </c>
      <c r="AL156" s="57">
        <v>0</v>
      </c>
      <c r="AN156" s="46">
        <f>I156/'Приложение 1'!I154</f>
        <v>223.66828398346826</v>
      </c>
      <c r="AO156" s="46">
        <f t="shared" si="136"/>
        <v>1176.73</v>
      </c>
      <c r="AP156" s="46">
        <f t="shared" si="137"/>
        <v>855.70550000000003</v>
      </c>
      <c r="AQ156" s="46">
        <f t="shared" si="138"/>
        <v>627.70999999999992</v>
      </c>
      <c r="AR156" s="46" t="e">
        <f t="shared" si="139"/>
        <v>#DIV/0!</v>
      </c>
      <c r="AS156" s="46">
        <f t="shared" si="140"/>
        <v>856.06</v>
      </c>
      <c r="AT156" s="46" t="e">
        <f t="shared" si="141"/>
        <v>#DIV/0!</v>
      </c>
      <c r="AU156" s="46" t="e">
        <f t="shared" si="142"/>
        <v>#DIV/0!</v>
      </c>
      <c r="AV156" s="46" t="e">
        <f t="shared" si="143"/>
        <v>#DIV/0!</v>
      </c>
      <c r="AW156" s="46" t="e">
        <f t="shared" si="144"/>
        <v>#DIV/0!</v>
      </c>
      <c r="AX156" s="46" t="e">
        <f t="shared" si="145"/>
        <v>#DIV/0!</v>
      </c>
      <c r="AY156" s="52">
        <f t="shared" si="146"/>
        <v>519152.55</v>
      </c>
      <c r="AZ156" s="46">
        <v>823.21</v>
      </c>
      <c r="BA156" s="46">
        <v>2105.13</v>
      </c>
      <c r="BB156" s="46">
        <v>2608.0100000000002</v>
      </c>
      <c r="BC156" s="46">
        <v>902.03</v>
      </c>
      <c r="BD156" s="46">
        <v>1781.42</v>
      </c>
      <c r="BE156" s="46">
        <v>1188.47</v>
      </c>
      <c r="BF156" s="46">
        <v>2445034.0299999998</v>
      </c>
      <c r="BG156" s="46">
        <f t="shared" si="147"/>
        <v>4866.91</v>
      </c>
      <c r="BH156" s="46">
        <v>1206.3800000000001</v>
      </c>
      <c r="BI156" s="46">
        <v>3444.44</v>
      </c>
      <c r="BJ156" s="46">
        <v>7006.73</v>
      </c>
      <c r="BK156" s="46">
        <f t="shared" si="135"/>
        <v>1689105.94</v>
      </c>
      <c r="BL156" s="46" t="str">
        <f t="shared" si="148"/>
        <v xml:space="preserve"> </v>
      </c>
      <c r="BM156" s="46" t="str">
        <f t="shared" si="149"/>
        <v xml:space="preserve"> </v>
      </c>
      <c r="BN156" s="46" t="str">
        <f t="shared" si="150"/>
        <v xml:space="preserve"> </v>
      </c>
      <c r="BO156" s="46" t="str">
        <f t="shared" si="151"/>
        <v xml:space="preserve"> </v>
      </c>
      <c r="BP156" s="46" t="e">
        <f t="shared" si="152"/>
        <v>#DIV/0!</v>
      </c>
      <c r="BQ156" s="46" t="str">
        <f t="shared" si="153"/>
        <v xml:space="preserve"> </v>
      </c>
      <c r="BR156" s="46" t="e">
        <f t="shared" si="154"/>
        <v>#DIV/0!</v>
      </c>
      <c r="BS156" s="46" t="e">
        <f t="shared" si="155"/>
        <v>#DIV/0!</v>
      </c>
      <c r="BT156" s="46" t="e">
        <f t="shared" si="156"/>
        <v>#DIV/0!</v>
      </c>
      <c r="BU156" s="46" t="e">
        <f t="shared" si="157"/>
        <v>#DIV/0!</v>
      </c>
      <c r="BV156" s="46" t="e">
        <f t="shared" si="158"/>
        <v>#DIV/0!</v>
      </c>
      <c r="BW156" s="46" t="str">
        <f t="shared" si="159"/>
        <v xml:space="preserve"> </v>
      </c>
      <c r="BY156" s="52">
        <f t="shared" si="174"/>
        <v>2.9999999848333498</v>
      </c>
      <c r="BZ156" s="293">
        <f t="shared" si="175"/>
        <v>1.5000001007498893</v>
      </c>
      <c r="CA156" s="46" t="e">
        <f t="shared" si="162"/>
        <v>#DIV/0!</v>
      </c>
      <c r="CB156" s="46">
        <f t="shared" si="163"/>
        <v>5085.92</v>
      </c>
      <c r="CC156" s="46" t="e">
        <f t="shared" si="164"/>
        <v>#DIV/0!</v>
      </c>
    </row>
    <row r="157" spans="1:82" s="45" customFormat="1" ht="12" customHeight="1">
      <c r="A157" s="284">
        <v>137</v>
      </c>
      <c r="B157" s="334" t="s">
        <v>676</v>
      </c>
      <c r="C157" s="289"/>
      <c r="D157" s="331"/>
      <c r="E157" s="332"/>
      <c r="F157" s="333"/>
      <c r="G157" s="286">
        <f t="shared" si="172"/>
        <v>5714426.8600000003</v>
      </c>
      <c r="H157" s="280">
        <f t="shared" si="173"/>
        <v>4589648.3899999997</v>
      </c>
      <c r="I157" s="286">
        <f>ROUND(242.99*'Приложение 1'!J155,2)</f>
        <v>763693.27</v>
      </c>
      <c r="J157" s="286">
        <v>2000</v>
      </c>
      <c r="K157" s="289">
        <f>ROUND(J157*1176.73,2)</f>
        <v>2353460</v>
      </c>
      <c r="L157" s="286">
        <v>50</v>
      </c>
      <c r="M157" s="286">
        <f>ROUND(L157*891.36*0.96,2)</f>
        <v>42785.279999999999</v>
      </c>
      <c r="N157" s="280">
        <v>440</v>
      </c>
      <c r="O157" s="280">
        <f>ROUND(N157*627.71,2)</f>
        <v>276192.40000000002</v>
      </c>
      <c r="P157" s="280">
        <v>440</v>
      </c>
      <c r="Q157" s="280">
        <f>ROUND(P157*1699.83*0.97,2)</f>
        <v>725487.44</v>
      </c>
      <c r="R157" s="280">
        <v>500</v>
      </c>
      <c r="S157" s="280">
        <f>ROUND(R157*856.06,2)</f>
        <v>428030</v>
      </c>
      <c r="T157" s="290">
        <v>0</v>
      </c>
      <c r="U157" s="280">
        <v>0</v>
      </c>
      <c r="V157" s="291"/>
      <c r="W157" s="280">
        <v>0</v>
      </c>
      <c r="X157" s="280">
        <v>0</v>
      </c>
      <c r="Y157" s="280">
        <v>0</v>
      </c>
      <c r="Z157" s="280">
        <v>0</v>
      </c>
      <c r="AA157" s="280">
        <v>0</v>
      </c>
      <c r="AB157" s="280">
        <v>0</v>
      </c>
      <c r="AC157" s="280">
        <v>0</v>
      </c>
      <c r="AD157" s="280">
        <v>0</v>
      </c>
      <c r="AE157" s="280">
        <v>0</v>
      </c>
      <c r="AF157" s="280">
        <v>0</v>
      </c>
      <c r="AG157" s="280">
        <v>0</v>
      </c>
      <c r="AH157" s="280">
        <v>0</v>
      </c>
      <c r="AI157" s="280">
        <f>ROUND(348476.71+89876.55+429276,2)</f>
        <v>867629.26</v>
      </c>
      <c r="AJ157" s="57">
        <f t="shared" ref="AJ157" si="180">ROUND((X157+H157+AI157)/95.5*3,2)</f>
        <v>171432.81</v>
      </c>
      <c r="AK157" s="57">
        <f t="shared" ref="AK157" si="181">ROUND((X157+H157+AI157)/95.5*1.5,2)</f>
        <v>85716.4</v>
      </c>
      <c r="AL157" s="57">
        <v>0</v>
      </c>
      <c r="AN157" s="46">
        <f>I157/'Приложение 1'!I155</f>
        <v>230.84857928783026</v>
      </c>
      <c r="AO157" s="46">
        <f t="shared" si="136"/>
        <v>1176.73</v>
      </c>
      <c r="AP157" s="46">
        <f t="shared" si="137"/>
        <v>855.7056</v>
      </c>
      <c r="AQ157" s="46">
        <f t="shared" si="138"/>
        <v>627.71</v>
      </c>
      <c r="AR157" s="46">
        <f t="shared" si="139"/>
        <v>1648.8350909090907</v>
      </c>
      <c r="AS157" s="46">
        <f t="shared" si="140"/>
        <v>856.06</v>
      </c>
      <c r="AT157" s="46" t="e">
        <f t="shared" si="141"/>
        <v>#DIV/0!</v>
      </c>
      <c r="AU157" s="46" t="e">
        <f t="shared" si="142"/>
        <v>#DIV/0!</v>
      </c>
      <c r="AV157" s="46" t="e">
        <f t="shared" si="143"/>
        <v>#DIV/0!</v>
      </c>
      <c r="AW157" s="46" t="e">
        <f t="shared" si="144"/>
        <v>#DIV/0!</v>
      </c>
      <c r="AX157" s="46" t="e">
        <f t="shared" si="145"/>
        <v>#DIV/0!</v>
      </c>
      <c r="AY157" s="52">
        <f t="shared" si="146"/>
        <v>867629.26</v>
      </c>
      <c r="AZ157" s="46">
        <v>823.21</v>
      </c>
      <c r="BA157" s="46">
        <v>2105.13</v>
      </c>
      <c r="BB157" s="46">
        <v>2608.0100000000002</v>
      </c>
      <c r="BC157" s="46">
        <v>902.03</v>
      </c>
      <c r="BD157" s="46">
        <v>1781.42</v>
      </c>
      <c r="BE157" s="46">
        <v>1188.47</v>
      </c>
      <c r="BF157" s="46">
        <v>2445034.0299999998</v>
      </c>
      <c r="BG157" s="46">
        <f t="shared" si="147"/>
        <v>4866.91</v>
      </c>
      <c r="BH157" s="46">
        <v>1206.3800000000001</v>
      </c>
      <c r="BI157" s="46">
        <v>3444.44</v>
      </c>
      <c r="BJ157" s="46">
        <v>7006.73</v>
      </c>
      <c r="BK157" s="46">
        <f t="shared" si="135"/>
        <v>1689105.94</v>
      </c>
      <c r="BL157" s="46" t="str">
        <f t="shared" si="148"/>
        <v xml:space="preserve"> </v>
      </c>
      <c r="BM157" s="46" t="str">
        <f t="shared" si="149"/>
        <v xml:space="preserve"> </v>
      </c>
      <c r="BN157" s="46" t="str">
        <f t="shared" si="150"/>
        <v xml:space="preserve"> </v>
      </c>
      <c r="BO157" s="46" t="str">
        <f t="shared" si="151"/>
        <v xml:space="preserve"> </v>
      </c>
      <c r="BP157" s="46" t="str">
        <f t="shared" si="152"/>
        <v xml:space="preserve"> </v>
      </c>
      <c r="BQ157" s="46" t="str">
        <f t="shared" si="153"/>
        <v xml:space="preserve"> </v>
      </c>
      <c r="BR157" s="46" t="e">
        <f t="shared" si="154"/>
        <v>#DIV/0!</v>
      </c>
      <c r="BS157" s="46" t="e">
        <f t="shared" si="155"/>
        <v>#DIV/0!</v>
      </c>
      <c r="BT157" s="46" t="e">
        <f t="shared" si="156"/>
        <v>#DIV/0!</v>
      </c>
      <c r="BU157" s="46" t="e">
        <f t="shared" si="157"/>
        <v>#DIV/0!</v>
      </c>
      <c r="BV157" s="46" t="e">
        <f t="shared" si="158"/>
        <v>#DIV/0!</v>
      </c>
      <c r="BW157" s="46" t="str">
        <f t="shared" si="159"/>
        <v xml:space="preserve"> </v>
      </c>
      <c r="BY157" s="52">
        <f t="shared" si="174"/>
        <v>3.0000000734981844</v>
      </c>
      <c r="BZ157" s="293">
        <f t="shared" si="175"/>
        <v>1.4999999492512532</v>
      </c>
      <c r="CA157" s="46" t="e">
        <f t="shared" si="162"/>
        <v>#DIV/0!</v>
      </c>
      <c r="CB157" s="46">
        <f t="shared" si="163"/>
        <v>5085.92</v>
      </c>
      <c r="CC157" s="46" t="e">
        <f t="shared" si="164"/>
        <v>#DIV/0!</v>
      </c>
    </row>
    <row r="158" spans="1:82" s="45" customFormat="1" ht="12" customHeight="1">
      <c r="A158" s="284">
        <v>138</v>
      </c>
      <c r="B158" s="335" t="s">
        <v>843</v>
      </c>
      <c r="C158" s="336">
        <v>862.8</v>
      </c>
      <c r="D158" s="295"/>
      <c r="E158" s="336"/>
      <c r="F158" s="336"/>
      <c r="G158" s="286">
        <f>ROUND(H158+U158+X158+Z158+AB158+AD158+AF158+AH158+AI158+AJ158+AK158+AL158,2)</f>
        <v>3051766.61</v>
      </c>
      <c r="H158" s="280">
        <f>I158+K158+M158+O158+Q158+S158</f>
        <v>0</v>
      </c>
      <c r="I158" s="289">
        <v>0</v>
      </c>
      <c r="J158" s="289">
        <v>0</v>
      </c>
      <c r="K158" s="289">
        <v>0</v>
      </c>
      <c r="L158" s="289">
        <v>0</v>
      </c>
      <c r="M158" s="289">
        <v>0</v>
      </c>
      <c r="N158" s="280">
        <v>0</v>
      </c>
      <c r="O158" s="280">
        <v>0</v>
      </c>
      <c r="P158" s="280">
        <v>0</v>
      </c>
      <c r="Q158" s="280">
        <v>0</v>
      </c>
      <c r="R158" s="280">
        <v>0</v>
      </c>
      <c r="S158" s="280">
        <v>0</v>
      </c>
      <c r="T158" s="290">
        <v>0</v>
      </c>
      <c r="U158" s="280">
        <v>0</v>
      </c>
      <c r="V158" s="336" t="s">
        <v>106</v>
      </c>
      <c r="W158" s="337">
        <v>781.03</v>
      </c>
      <c r="X158" s="280">
        <v>2919393.6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57">
        <v>0</v>
      </c>
      <c r="AI158" s="57">
        <v>0</v>
      </c>
      <c r="AJ158" s="57">
        <v>88248.67</v>
      </c>
      <c r="AK158" s="57">
        <v>44124.34</v>
      </c>
      <c r="AL158" s="57">
        <v>0</v>
      </c>
      <c r="AN158" s="46">
        <f>I158/'Приложение 1'!I156</f>
        <v>0</v>
      </c>
      <c r="AO158" s="46" t="e">
        <f t="shared" si="136"/>
        <v>#DIV/0!</v>
      </c>
      <c r="AP158" s="46" t="e">
        <f t="shared" si="137"/>
        <v>#DIV/0!</v>
      </c>
      <c r="AQ158" s="46" t="e">
        <f t="shared" si="138"/>
        <v>#DIV/0!</v>
      </c>
      <c r="AR158" s="46" t="e">
        <f t="shared" si="139"/>
        <v>#DIV/0!</v>
      </c>
      <c r="AS158" s="46" t="e">
        <f t="shared" si="140"/>
        <v>#DIV/0!</v>
      </c>
      <c r="AT158" s="46" t="e">
        <f t="shared" si="141"/>
        <v>#DIV/0!</v>
      </c>
      <c r="AU158" s="46">
        <f t="shared" si="142"/>
        <v>3737.8763939925484</v>
      </c>
      <c r="AV158" s="46" t="e">
        <f t="shared" si="143"/>
        <v>#DIV/0!</v>
      </c>
      <c r="AW158" s="46" t="e">
        <f t="shared" si="144"/>
        <v>#DIV/0!</v>
      </c>
      <c r="AX158" s="46" t="e">
        <f t="shared" si="145"/>
        <v>#DIV/0!</v>
      </c>
      <c r="AY158" s="52">
        <f t="shared" si="146"/>
        <v>0</v>
      </c>
      <c r="AZ158" s="46">
        <v>823.21</v>
      </c>
      <c r="BA158" s="46">
        <v>2105.13</v>
      </c>
      <c r="BB158" s="46">
        <v>2608.0100000000002</v>
      </c>
      <c r="BC158" s="46">
        <v>902.03</v>
      </c>
      <c r="BD158" s="46">
        <v>1781.42</v>
      </c>
      <c r="BE158" s="46">
        <v>1188.47</v>
      </c>
      <c r="BF158" s="46">
        <v>2445034.0299999998</v>
      </c>
      <c r="BG158" s="46">
        <f t="shared" si="147"/>
        <v>4866.91</v>
      </c>
      <c r="BH158" s="46">
        <v>1206.3800000000001</v>
      </c>
      <c r="BI158" s="46">
        <v>3444.44</v>
      </c>
      <c r="BJ158" s="46">
        <v>7006.73</v>
      </c>
      <c r="BK158" s="46">
        <f t="shared" si="135"/>
        <v>1689105.94</v>
      </c>
      <c r="BL158" s="46" t="str">
        <f t="shared" si="148"/>
        <v xml:space="preserve"> </v>
      </c>
      <c r="BM158" s="46" t="e">
        <f t="shared" si="149"/>
        <v>#DIV/0!</v>
      </c>
      <c r="BN158" s="46" t="e">
        <f t="shared" si="150"/>
        <v>#DIV/0!</v>
      </c>
      <c r="BO158" s="46" t="e">
        <f t="shared" si="151"/>
        <v>#DIV/0!</v>
      </c>
      <c r="BP158" s="46" t="e">
        <f t="shared" si="152"/>
        <v>#DIV/0!</v>
      </c>
      <c r="BQ158" s="46" t="e">
        <f t="shared" si="153"/>
        <v>#DIV/0!</v>
      </c>
      <c r="BR158" s="46" t="e">
        <f t="shared" si="154"/>
        <v>#DIV/0!</v>
      </c>
      <c r="BS158" s="46" t="str">
        <f t="shared" si="155"/>
        <v xml:space="preserve"> </v>
      </c>
      <c r="BT158" s="46" t="e">
        <f t="shared" si="156"/>
        <v>#DIV/0!</v>
      </c>
      <c r="BU158" s="46" t="e">
        <f t="shared" si="157"/>
        <v>#DIV/0!</v>
      </c>
      <c r="BV158" s="46" t="e">
        <f t="shared" si="158"/>
        <v>#DIV/0!</v>
      </c>
      <c r="BW158" s="46" t="str">
        <f t="shared" si="159"/>
        <v xml:space="preserve"> </v>
      </c>
      <c r="BY158" s="52">
        <f t="shared" si="174"/>
        <v>2.891724082399604</v>
      </c>
      <c r="BZ158" s="293">
        <f t="shared" si="175"/>
        <v>1.4458622050393297</v>
      </c>
      <c r="CA158" s="46">
        <f t="shared" si="162"/>
        <v>3907.3615738191875</v>
      </c>
      <c r="CB158" s="46">
        <f t="shared" si="163"/>
        <v>5085.92</v>
      </c>
      <c r="CC158" s="46">
        <f t="shared" si="164"/>
        <v>-1178.5584261808126</v>
      </c>
    </row>
    <row r="159" spans="1:82" s="45" customFormat="1" ht="12" customHeight="1">
      <c r="A159" s="284">
        <v>139</v>
      </c>
      <c r="B159" s="335" t="s">
        <v>1014</v>
      </c>
      <c r="C159" s="336"/>
      <c r="D159" s="295"/>
      <c r="E159" s="336"/>
      <c r="F159" s="336"/>
      <c r="G159" s="286">
        <f>ROUND(H159+U159+X159+Z159+AB159+AD159+AF159+AH159+AI159+AJ159+AK159+AL159,2)</f>
        <v>3372527.3</v>
      </c>
      <c r="H159" s="280">
        <f>I159+K159+M159+O159+Q159+S159</f>
        <v>0</v>
      </c>
      <c r="I159" s="289">
        <v>0</v>
      </c>
      <c r="J159" s="289">
        <v>0</v>
      </c>
      <c r="K159" s="289">
        <v>0</v>
      </c>
      <c r="L159" s="289">
        <v>0</v>
      </c>
      <c r="M159" s="289">
        <v>0</v>
      </c>
      <c r="N159" s="280">
        <v>0</v>
      </c>
      <c r="O159" s="280">
        <v>0</v>
      </c>
      <c r="P159" s="280">
        <v>0</v>
      </c>
      <c r="Q159" s="280">
        <v>0</v>
      </c>
      <c r="R159" s="280">
        <v>0</v>
      </c>
      <c r="S159" s="280">
        <v>0</v>
      </c>
      <c r="T159" s="290">
        <v>0</v>
      </c>
      <c r="U159" s="280">
        <v>0</v>
      </c>
      <c r="V159" s="336" t="s">
        <v>106</v>
      </c>
      <c r="W159" s="337">
        <v>835.1</v>
      </c>
      <c r="X159" s="280">
        <f t="shared" ref="X159" si="182">ROUND(IF(V159="СК",3856.74,3886.86)*W159,2)</f>
        <v>3220763.57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57">
        <v>0</v>
      </c>
      <c r="AI159" s="57">
        <v>0</v>
      </c>
      <c r="AJ159" s="57">
        <f t="shared" ref="AJ159" si="183">ROUND((X159+H159+AI159)/95.5*3,2)</f>
        <v>101175.82</v>
      </c>
      <c r="AK159" s="57">
        <f t="shared" ref="AK159" si="184">ROUND((X159+H159+AI159)/95.5*1.5,2)</f>
        <v>50587.91</v>
      </c>
      <c r="AL159" s="57">
        <v>0</v>
      </c>
      <c r="AN159" s="46">
        <f>I159/'Приложение 1'!I157</f>
        <v>0</v>
      </c>
      <c r="AO159" s="46" t="e">
        <f t="shared" ref="AO159:AO160" si="185">K159/J159</f>
        <v>#DIV/0!</v>
      </c>
      <c r="AP159" s="46" t="e">
        <f t="shared" ref="AP159:AP160" si="186">M159/L159</f>
        <v>#DIV/0!</v>
      </c>
      <c r="AQ159" s="46" t="e">
        <f t="shared" ref="AQ159:AQ160" si="187">O159/N159</f>
        <v>#DIV/0!</v>
      </c>
      <c r="AR159" s="46" t="e">
        <f t="shared" ref="AR159:AR160" si="188">Q159/P159</f>
        <v>#DIV/0!</v>
      </c>
      <c r="AS159" s="46" t="e">
        <f t="shared" ref="AS159:AS160" si="189">S159/R159</f>
        <v>#DIV/0!</v>
      </c>
      <c r="AT159" s="46" t="e">
        <f t="shared" ref="AT159:AT160" si="190">U159/T159</f>
        <v>#DIV/0!</v>
      </c>
      <c r="AU159" s="46">
        <f t="shared" ref="AU159:AU160" si="191">X159/W159</f>
        <v>3856.7399952101541</v>
      </c>
      <c r="AV159" s="46" t="e">
        <f t="shared" ref="AV159:AV160" si="192">Z159/Y159</f>
        <v>#DIV/0!</v>
      </c>
      <c r="AW159" s="46" t="e">
        <f t="shared" ref="AW159:AW160" si="193">AB159/AA159</f>
        <v>#DIV/0!</v>
      </c>
      <c r="AX159" s="46" t="e">
        <f t="shared" ref="AX159:AX160" si="194">AH159/AG159</f>
        <v>#DIV/0!</v>
      </c>
      <c r="AY159" s="52">
        <f t="shared" ref="AY159:AY160" si="195">AI159</f>
        <v>0</v>
      </c>
      <c r="AZ159" s="46">
        <v>823.21</v>
      </c>
      <c r="BA159" s="46">
        <v>2105.13</v>
      </c>
      <c r="BB159" s="46">
        <v>2608.0100000000002</v>
      </c>
      <c r="BC159" s="46">
        <v>902.03</v>
      </c>
      <c r="BD159" s="46">
        <v>1781.42</v>
      </c>
      <c r="BE159" s="46">
        <v>1188.47</v>
      </c>
      <c r="BF159" s="46">
        <v>2445034.0299999998</v>
      </c>
      <c r="BG159" s="46">
        <f t="shared" ref="BG159:BG160" si="196">IF(V159="ПК", 5070.2, 4866.91)</f>
        <v>4866.91</v>
      </c>
      <c r="BH159" s="46">
        <v>1206.3800000000001</v>
      </c>
      <c r="BI159" s="46">
        <v>3444.44</v>
      </c>
      <c r="BJ159" s="46">
        <v>7006.73</v>
      </c>
      <c r="BK159" s="46">
        <f t="shared" si="135"/>
        <v>1689105.94</v>
      </c>
      <c r="BL159" s="46" t="str">
        <f t="shared" ref="BL159:BL160" si="197">IF(AN159&gt;AZ159, "+", " ")</f>
        <v xml:space="preserve"> </v>
      </c>
      <c r="BM159" s="46" t="e">
        <f t="shared" ref="BM159:BM160" si="198">IF(AO159&gt;BA159, "+", " ")</f>
        <v>#DIV/0!</v>
      </c>
      <c r="BN159" s="46" t="e">
        <f t="shared" ref="BN159:BN160" si="199">IF(AP159&gt;BB159, "+", " ")</f>
        <v>#DIV/0!</v>
      </c>
      <c r="BO159" s="46" t="e">
        <f t="shared" ref="BO159:BO160" si="200">IF(AQ159&gt;BC159, "+", " ")</f>
        <v>#DIV/0!</v>
      </c>
      <c r="BP159" s="46" t="e">
        <f t="shared" ref="BP159:BP160" si="201">IF(AR159&gt;BD159, "+", " ")</f>
        <v>#DIV/0!</v>
      </c>
      <c r="BQ159" s="46" t="e">
        <f t="shared" ref="BQ159:BQ160" si="202">IF(AS159&gt;BE159, "+", " ")</f>
        <v>#DIV/0!</v>
      </c>
      <c r="BR159" s="46" t="e">
        <f t="shared" ref="BR159:BR160" si="203">IF(AT159&gt;BF159, "+", " ")</f>
        <v>#DIV/0!</v>
      </c>
      <c r="BS159" s="46" t="str">
        <f t="shared" ref="BS159:BS160" si="204">IF(AU159&gt;BG159, "+", " ")</f>
        <v xml:space="preserve"> </v>
      </c>
      <c r="BT159" s="46" t="e">
        <f t="shared" ref="BT159:BT160" si="205">IF(AV159&gt;BH159, "+", " ")</f>
        <v>#DIV/0!</v>
      </c>
      <c r="BU159" s="46" t="e">
        <f t="shared" ref="BU159:BU160" si="206">IF(AW159&gt;BI159, "+", " ")</f>
        <v>#DIV/0!</v>
      </c>
      <c r="BV159" s="46" t="e">
        <f t="shared" ref="BV159:BV160" si="207">IF(AX159&gt;BJ159, "+", " ")</f>
        <v>#DIV/0!</v>
      </c>
      <c r="BW159" s="46" t="str">
        <f t="shared" ref="BW159:BW160" si="208">IF(AY159&gt;BK159, "+", " ")</f>
        <v xml:space="preserve"> </v>
      </c>
      <c r="BY159" s="52">
        <f t="shared" ref="BY159:BY160" si="209">AJ159/G159*100</f>
        <v>3.0000000296513543</v>
      </c>
      <c r="BZ159" s="293">
        <f t="shared" ref="BZ159:BZ160" si="210">AK159/G159*100</f>
        <v>1.5000000148256771</v>
      </c>
      <c r="CA159" s="46">
        <f t="shared" ref="CA159:CA160" si="211">G159/W159</f>
        <v>4038.4712010537655</v>
      </c>
      <c r="CB159" s="46">
        <f t="shared" ref="CB159:CB160" si="212">IF(V159="ПК",5298.36,5085.92)</f>
        <v>5085.92</v>
      </c>
      <c r="CC159" s="46">
        <f t="shared" ref="CC159:CC160" si="213">CA159-CB159</f>
        <v>-1047.4487989462345</v>
      </c>
    </row>
    <row r="160" spans="1:82" s="45" customFormat="1" ht="27" customHeight="1">
      <c r="A160" s="308" t="s">
        <v>1003</v>
      </c>
      <c r="B160" s="308"/>
      <c r="C160" s="280">
        <f>SUM(C152:C157)</f>
        <v>6828.4</v>
      </c>
      <c r="D160" s="284" t="s">
        <v>66</v>
      </c>
      <c r="E160" s="43"/>
      <c r="F160" s="43"/>
      <c r="G160" s="280">
        <f>ROUND(SUM(G152:G159),2)</f>
        <v>24354653.370000001</v>
      </c>
      <c r="H160" s="280">
        <f t="shared" ref="H160:S160" si="214">ROUND(SUM(H152:H159),2)</f>
        <v>10637041.939999999</v>
      </c>
      <c r="I160" s="280">
        <f t="shared" si="214"/>
        <v>2237962.2000000002</v>
      </c>
      <c r="J160" s="280">
        <f t="shared" si="214"/>
        <v>4980</v>
      </c>
      <c r="K160" s="280">
        <f t="shared" si="214"/>
        <v>5860115.4000000004</v>
      </c>
      <c r="L160" s="280">
        <f t="shared" si="214"/>
        <v>295</v>
      </c>
      <c r="M160" s="280">
        <f t="shared" si="214"/>
        <v>252433.15</v>
      </c>
      <c r="N160" s="280">
        <f t="shared" si="214"/>
        <v>999</v>
      </c>
      <c r="O160" s="280">
        <f t="shared" si="214"/>
        <v>627082.29</v>
      </c>
      <c r="P160" s="280">
        <f t="shared" si="214"/>
        <v>440</v>
      </c>
      <c r="Q160" s="280">
        <f t="shared" si="214"/>
        <v>725487.44</v>
      </c>
      <c r="R160" s="280">
        <f t="shared" si="214"/>
        <v>1091</v>
      </c>
      <c r="S160" s="280">
        <f t="shared" si="214"/>
        <v>933961.46</v>
      </c>
      <c r="T160" s="290">
        <f>SUM(T152:T159)</f>
        <v>0</v>
      </c>
      <c r="U160" s="280">
        <f>SUM(U152:U159)</f>
        <v>0</v>
      </c>
      <c r="V160" s="43" t="s">
        <v>66</v>
      </c>
      <c r="W160" s="280">
        <f>SUM(W152:W159)</f>
        <v>2701.13</v>
      </c>
      <c r="X160" s="280">
        <f t="shared" ref="X160:AL160" si="215">SUM(X152:X159)</f>
        <v>10085962.370000001</v>
      </c>
      <c r="Y160" s="280">
        <f t="shared" si="215"/>
        <v>0</v>
      </c>
      <c r="Z160" s="280">
        <f t="shared" si="215"/>
        <v>0</v>
      </c>
      <c r="AA160" s="280">
        <f t="shared" si="215"/>
        <v>0</v>
      </c>
      <c r="AB160" s="280">
        <f t="shared" si="215"/>
        <v>0</v>
      </c>
      <c r="AC160" s="280">
        <f t="shared" si="215"/>
        <v>0</v>
      </c>
      <c r="AD160" s="280">
        <f t="shared" si="215"/>
        <v>0</v>
      </c>
      <c r="AE160" s="280">
        <f t="shared" si="215"/>
        <v>0</v>
      </c>
      <c r="AF160" s="280">
        <f t="shared" si="215"/>
        <v>0</v>
      </c>
      <c r="AG160" s="280">
        <f t="shared" si="215"/>
        <v>0</v>
      </c>
      <c r="AH160" s="280">
        <f t="shared" si="215"/>
        <v>0</v>
      </c>
      <c r="AI160" s="280">
        <f t="shared" si="215"/>
        <v>2514963.46</v>
      </c>
      <c r="AJ160" s="280">
        <f t="shared" si="215"/>
        <v>744457.07000000007</v>
      </c>
      <c r="AK160" s="280">
        <f t="shared" si="215"/>
        <v>372228.53</v>
      </c>
      <c r="AL160" s="280">
        <f t="shared" si="215"/>
        <v>0</v>
      </c>
      <c r="AN160" s="46">
        <f>I160/'Приложение 1'!I158</f>
        <v>141.76340694006311</v>
      </c>
      <c r="AO160" s="46">
        <f t="shared" si="185"/>
        <v>1176.73</v>
      </c>
      <c r="AP160" s="46">
        <f t="shared" si="186"/>
        <v>855.70559322033898</v>
      </c>
      <c r="AQ160" s="46">
        <f t="shared" si="187"/>
        <v>627.71</v>
      </c>
      <c r="AR160" s="46">
        <f t="shared" si="188"/>
        <v>1648.8350909090907</v>
      </c>
      <c r="AS160" s="46">
        <f t="shared" si="189"/>
        <v>856.06</v>
      </c>
      <c r="AT160" s="46" t="e">
        <f t="shared" si="190"/>
        <v>#DIV/0!</v>
      </c>
      <c r="AU160" s="46">
        <f t="shared" si="191"/>
        <v>3733.9788792098125</v>
      </c>
      <c r="AV160" s="46" t="e">
        <f t="shared" si="192"/>
        <v>#DIV/0!</v>
      </c>
      <c r="AW160" s="46" t="e">
        <f t="shared" si="193"/>
        <v>#DIV/0!</v>
      </c>
      <c r="AX160" s="46" t="e">
        <f t="shared" si="194"/>
        <v>#DIV/0!</v>
      </c>
      <c r="AY160" s="52">
        <f t="shared" si="195"/>
        <v>2514963.46</v>
      </c>
      <c r="AZ160" s="46">
        <v>823.21</v>
      </c>
      <c r="BA160" s="46">
        <v>2105.13</v>
      </c>
      <c r="BB160" s="46">
        <v>2608.0100000000002</v>
      </c>
      <c r="BC160" s="46">
        <v>902.03</v>
      </c>
      <c r="BD160" s="46">
        <v>1781.42</v>
      </c>
      <c r="BE160" s="46">
        <v>1188.47</v>
      </c>
      <c r="BF160" s="46">
        <v>2445034.0299999998</v>
      </c>
      <c r="BG160" s="46">
        <f t="shared" si="196"/>
        <v>4866.91</v>
      </c>
      <c r="BH160" s="46">
        <v>1206.3800000000001</v>
      </c>
      <c r="BI160" s="46">
        <v>3444.44</v>
      </c>
      <c r="BJ160" s="46">
        <v>7006.73</v>
      </c>
      <c r="BK160" s="46">
        <f t="shared" si="135"/>
        <v>1689105.94</v>
      </c>
      <c r="BL160" s="46" t="str">
        <f t="shared" si="197"/>
        <v xml:space="preserve"> </v>
      </c>
      <c r="BM160" s="46" t="str">
        <f t="shared" si="198"/>
        <v xml:space="preserve"> </v>
      </c>
      <c r="BN160" s="46" t="str">
        <f t="shared" si="199"/>
        <v xml:space="preserve"> </v>
      </c>
      <c r="BO160" s="46" t="str">
        <f t="shared" si="200"/>
        <v xml:space="preserve"> </v>
      </c>
      <c r="BP160" s="46" t="str">
        <f t="shared" si="201"/>
        <v xml:space="preserve"> </v>
      </c>
      <c r="BQ160" s="46" t="str">
        <f t="shared" si="202"/>
        <v xml:space="preserve"> </v>
      </c>
      <c r="BR160" s="46" t="e">
        <f t="shared" si="203"/>
        <v>#DIV/0!</v>
      </c>
      <c r="BS160" s="46" t="str">
        <f t="shared" si="204"/>
        <v xml:space="preserve"> </v>
      </c>
      <c r="BT160" s="46" t="e">
        <f t="shared" si="205"/>
        <v>#DIV/0!</v>
      </c>
      <c r="BU160" s="46" t="e">
        <f t="shared" si="206"/>
        <v>#DIV/0!</v>
      </c>
      <c r="BV160" s="46" t="e">
        <f t="shared" si="207"/>
        <v>#DIV/0!</v>
      </c>
      <c r="BW160" s="46" t="str">
        <f t="shared" si="208"/>
        <v>+</v>
      </c>
      <c r="BY160" s="52">
        <f t="shared" si="209"/>
        <v>3.056734410012258</v>
      </c>
      <c r="BZ160" s="293">
        <f t="shared" si="210"/>
        <v>1.5283671844761715</v>
      </c>
      <c r="CA160" s="46">
        <f t="shared" si="211"/>
        <v>9016.4684298793472</v>
      </c>
      <c r="CB160" s="46">
        <f t="shared" si="212"/>
        <v>5085.92</v>
      </c>
      <c r="CC160" s="46">
        <f t="shared" si="213"/>
        <v>3930.5484298793472</v>
      </c>
    </row>
    <row r="161" spans="1:82" s="45" customFormat="1" ht="12" customHeight="1">
      <c r="A161" s="282" t="s">
        <v>39</v>
      </c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N161" s="46" t="e">
        <f>I161/'Приложение 1'!I159</f>
        <v>#DIV/0!</v>
      </c>
      <c r="AO161" s="46" t="e">
        <f t="shared" si="136"/>
        <v>#DIV/0!</v>
      </c>
      <c r="AP161" s="46" t="e">
        <f t="shared" si="137"/>
        <v>#DIV/0!</v>
      </c>
      <c r="AQ161" s="46" t="e">
        <f t="shared" si="138"/>
        <v>#DIV/0!</v>
      </c>
      <c r="AR161" s="46" t="e">
        <f t="shared" si="139"/>
        <v>#DIV/0!</v>
      </c>
      <c r="AS161" s="46" t="e">
        <f t="shared" si="140"/>
        <v>#DIV/0!</v>
      </c>
      <c r="AT161" s="46" t="e">
        <f t="shared" si="141"/>
        <v>#DIV/0!</v>
      </c>
      <c r="AU161" s="46" t="e">
        <f t="shared" si="142"/>
        <v>#DIV/0!</v>
      </c>
      <c r="AV161" s="46" t="e">
        <f t="shared" si="143"/>
        <v>#DIV/0!</v>
      </c>
      <c r="AW161" s="46" t="e">
        <f t="shared" si="144"/>
        <v>#DIV/0!</v>
      </c>
      <c r="AX161" s="46" t="e">
        <f t="shared" si="145"/>
        <v>#DIV/0!</v>
      </c>
      <c r="AY161" s="52">
        <f t="shared" si="146"/>
        <v>0</v>
      </c>
      <c r="AZ161" s="46">
        <v>823.21</v>
      </c>
      <c r="BA161" s="46">
        <v>2105.13</v>
      </c>
      <c r="BB161" s="46">
        <v>2608.0100000000002</v>
      </c>
      <c r="BC161" s="46">
        <v>902.03</v>
      </c>
      <c r="BD161" s="46">
        <v>1781.42</v>
      </c>
      <c r="BE161" s="46">
        <v>1188.47</v>
      </c>
      <c r="BF161" s="46">
        <v>2445034.0299999998</v>
      </c>
      <c r="BG161" s="46">
        <f t="shared" si="147"/>
        <v>4866.91</v>
      </c>
      <c r="BH161" s="46">
        <v>1206.3800000000001</v>
      </c>
      <c r="BI161" s="46">
        <v>3444.44</v>
      </c>
      <c r="BJ161" s="46">
        <v>7006.73</v>
      </c>
      <c r="BK161" s="46">
        <f t="shared" si="135"/>
        <v>1689105.94</v>
      </c>
      <c r="BL161" s="46" t="e">
        <f t="shared" si="148"/>
        <v>#DIV/0!</v>
      </c>
      <c r="BM161" s="46" t="e">
        <f t="shared" si="149"/>
        <v>#DIV/0!</v>
      </c>
      <c r="BN161" s="46" t="e">
        <f t="shared" si="150"/>
        <v>#DIV/0!</v>
      </c>
      <c r="BO161" s="46" t="e">
        <f t="shared" si="151"/>
        <v>#DIV/0!</v>
      </c>
      <c r="BP161" s="46" t="e">
        <f t="shared" si="152"/>
        <v>#DIV/0!</v>
      </c>
      <c r="BQ161" s="46" t="e">
        <f t="shared" si="153"/>
        <v>#DIV/0!</v>
      </c>
      <c r="BR161" s="46" t="e">
        <f t="shared" si="154"/>
        <v>#DIV/0!</v>
      </c>
      <c r="BS161" s="46" t="e">
        <f t="shared" si="155"/>
        <v>#DIV/0!</v>
      </c>
      <c r="BT161" s="46" t="e">
        <f t="shared" si="156"/>
        <v>#DIV/0!</v>
      </c>
      <c r="BU161" s="46" t="e">
        <f t="shared" si="157"/>
        <v>#DIV/0!</v>
      </c>
      <c r="BV161" s="46" t="e">
        <f t="shared" si="158"/>
        <v>#DIV/0!</v>
      </c>
      <c r="BW161" s="46" t="str">
        <f t="shared" si="159"/>
        <v xml:space="preserve"> </v>
      </c>
      <c r="BY161" s="52" t="e">
        <f t="shared" si="131"/>
        <v>#DIV/0!</v>
      </c>
      <c r="BZ161" s="293" t="e">
        <f t="shared" si="132"/>
        <v>#DIV/0!</v>
      </c>
      <c r="CA161" s="46" t="e">
        <f t="shared" si="162"/>
        <v>#DIV/0!</v>
      </c>
      <c r="CB161" s="46">
        <f t="shared" si="163"/>
        <v>5085.92</v>
      </c>
      <c r="CC161" s="46" t="e">
        <f t="shared" si="164"/>
        <v>#DIV/0!</v>
      </c>
    </row>
    <row r="162" spans="1:82" s="45" customFormat="1" ht="12" customHeight="1">
      <c r="A162" s="284">
        <v>140</v>
      </c>
      <c r="B162" s="338" t="s">
        <v>212</v>
      </c>
      <c r="C162" s="289">
        <v>1523.7</v>
      </c>
      <c r="D162" s="339"/>
      <c r="E162" s="340"/>
      <c r="F162" s="340"/>
      <c r="G162" s="286">
        <f t="shared" ref="G162:G164" si="216">ROUND(H162+U162+X162+Z162+AB162+AD162+AF162+AH162+AI162+AJ162+AK162+AL162,2)</f>
        <v>1119448.3600000001</v>
      </c>
      <c r="H162" s="280">
        <f>I162+K162+M162+O162+Q162+S162</f>
        <v>549920.63</v>
      </c>
      <c r="I162" s="286">
        <f>ROUND(242.99*'Приложение 1'!J160,2)</f>
        <v>109017.46</v>
      </c>
      <c r="J162" s="289">
        <v>208</v>
      </c>
      <c r="K162" s="289">
        <f>ROUND(J162*1176.73,2)</f>
        <v>244759.84</v>
      </c>
      <c r="L162" s="289">
        <v>0</v>
      </c>
      <c r="M162" s="289">
        <v>0</v>
      </c>
      <c r="N162" s="280">
        <v>127</v>
      </c>
      <c r="O162" s="280">
        <f>ROUND(N162*627.71,2)</f>
        <v>79719.17</v>
      </c>
      <c r="P162" s="280">
        <v>0</v>
      </c>
      <c r="Q162" s="280">
        <v>0</v>
      </c>
      <c r="R162" s="280">
        <v>136</v>
      </c>
      <c r="S162" s="280">
        <f>ROUND(R162*856.06,2)</f>
        <v>116424.16</v>
      </c>
      <c r="T162" s="290">
        <v>0</v>
      </c>
      <c r="U162" s="280">
        <v>0</v>
      </c>
      <c r="V162" s="340"/>
      <c r="W162" s="280">
        <v>0</v>
      </c>
      <c r="X162" s="280">
        <v>0</v>
      </c>
      <c r="Y162" s="57">
        <v>0</v>
      </c>
      <c r="Z162" s="57">
        <v>0</v>
      </c>
      <c r="AA162" s="57">
        <v>0</v>
      </c>
      <c r="AB162" s="57">
        <v>0</v>
      </c>
      <c r="AC162" s="57">
        <v>0</v>
      </c>
      <c r="AD162" s="57">
        <v>0</v>
      </c>
      <c r="AE162" s="57">
        <v>0</v>
      </c>
      <c r="AF162" s="57">
        <v>0</v>
      </c>
      <c r="AG162" s="57">
        <v>0</v>
      </c>
      <c r="AH162" s="57">
        <v>0</v>
      </c>
      <c r="AI162" s="280">
        <f>ROUND(429276+89876.55,2)</f>
        <v>519152.55</v>
      </c>
      <c r="AJ162" s="57">
        <f>ROUND((X162+H162+AI162)/95.5*3,2)</f>
        <v>33583.449999999997</v>
      </c>
      <c r="AK162" s="57">
        <f>ROUND((X162+H162+AI162)/95.5*1.5,2)</f>
        <v>16791.73</v>
      </c>
      <c r="AL162" s="57">
        <v>0</v>
      </c>
      <c r="AN162" s="46">
        <f>I162/'Приложение 1'!I160</f>
        <v>182.30344481605351</v>
      </c>
      <c r="AO162" s="46">
        <f t="shared" si="136"/>
        <v>1176.73</v>
      </c>
      <c r="AP162" s="46" t="e">
        <f t="shared" si="137"/>
        <v>#DIV/0!</v>
      </c>
      <c r="AQ162" s="46">
        <f t="shared" si="138"/>
        <v>627.71</v>
      </c>
      <c r="AR162" s="46" t="e">
        <f t="shared" si="139"/>
        <v>#DIV/0!</v>
      </c>
      <c r="AS162" s="46">
        <f t="shared" si="140"/>
        <v>856.06000000000006</v>
      </c>
      <c r="AT162" s="46" t="e">
        <f t="shared" si="141"/>
        <v>#DIV/0!</v>
      </c>
      <c r="AU162" s="46" t="e">
        <f t="shared" si="142"/>
        <v>#DIV/0!</v>
      </c>
      <c r="AV162" s="46" t="e">
        <f t="shared" si="143"/>
        <v>#DIV/0!</v>
      </c>
      <c r="AW162" s="46" t="e">
        <f t="shared" si="144"/>
        <v>#DIV/0!</v>
      </c>
      <c r="AX162" s="46" t="e">
        <f t="shared" si="145"/>
        <v>#DIV/0!</v>
      </c>
      <c r="AY162" s="52">
        <f t="shared" si="146"/>
        <v>519152.55</v>
      </c>
      <c r="AZ162" s="46">
        <v>823.21</v>
      </c>
      <c r="BA162" s="46">
        <v>2105.13</v>
      </c>
      <c r="BB162" s="46">
        <v>2608.0100000000002</v>
      </c>
      <c r="BC162" s="46">
        <v>902.03</v>
      </c>
      <c r="BD162" s="46">
        <v>1781.42</v>
      </c>
      <c r="BE162" s="46">
        <v>1188.47</v>
      </c>
      <c r="BF162" s="46">
        <v>2445034.0299999998</v>
      </c>
      <c r="BG162" s="46">
        <f t="shared" si="147"/>
        <v>4866.91</v>
      </c>
      <c r="BH162" s="46">
        <v>1206.3800000000001</v>
      </c>
      <c r="BI162" s="46">
        <v>3444.44</v>
      </c>
      <c r="BJ162" s="46">
        <v>7006.73</v>
      </c>
      <c r="BK162" s="46">
        <f t="shared" si="135"/>
        <v>1689105.94</v>
      </c>
      <c r="BL162" s="46" t="str">
        <f t="shared" si="148"/>
        <v xml:space="preserve"> </v>
      </c>
      <c r="BM162" s="46" t="str">
        <f t="shared" si="149"/>
        <v xml:space="preserve"> </v>
      </c>
      <c r="BN162" s="46" t="e">
        <f t="shared" si="150"/>
        <v>#DIV/0!</v>
      </c>
      <c r="BO162" s="46" t="str">
        <f t="shared" si="151"/>
        <v xml:space="preserve"> </v>
      </c>
      <c r="BP162" s="46" t="e">
        <f t="shared" si="152"/>
        <v>#DIV/0!</v>
      </c>
      <c r="BQ162" s="46" t="str">
        <f t="shared" si="153"/>
        <v xml:space="preserve"> </v>
      </c>
      <c r="BR162" s="46" t="e">
        <f t="shared" si="154"/>
        <v>#DIV/0!</v>
      </c>
      <c r="BS162" s="46" t="e">
        <f t="shared" si="155"/>
        <v>#DIV/0!</v>
      </c>
      <c r="BT162" s="46" t="e">
        <f t="shared" si="156"/>
        <v>#DIV/0!</v>
      </c>
      <c r="BU162" s="46" t="e">
        <f t="shared" si="157"/>
        <v>#DIV/0!</v>
      </c>
      <c r="BV162" s="46" t="e">
        <f t="shared" si="158"/>
        <v>#DIV/0!</v>
      </c>
      <c r="BW162" s="46" t="str">
        <f t="shared" si="159"/>
        <v xml:space="preserve"> </v>
      </c>
      <c r="BY162" s="52">
        <f t="shared" si="131"/>
        <v>2.9999999285362295</v>
      </c>
      <c r="BZ162" s="293">
        <f t="shared" si="132"/>
        <v>1.5000004109166767</v>
      </c>
      <c r="CA162" s="46" t="e">
        <f t="shared" si="162"/>
        <v>#DIV/0!</v>
      </c>
      <c r="CB162" s="46">
        <f t="shared" si="163"/>
        <v>5085.92</v>
      </c>
      <c r="CC162" s="46" t="e">
        <f t="shared" si="164"/>
        <v>#DIV/0!</v>
      </c>
    </row>
    <row r="163" spans="1:82" s="45" customFormat="1" ht="11.25" customHeight="1">
      <c r="A163" s="284">
        <v>141</v>
      </c>
      <c r="B163" s="338" t="s">
        <v>215</v>
      </c>
      <c r="C163" s="289">
        <v>848.3</v>
      </c>
      <c r="D163" s="339"/>
      <c r="E163" s="340"/>
      <c r="F163" s="340"/>
      <c r="G163" s="286">
        <f t="shared" si="216"/>
        <v>329098.44</v>
      </c>
      <c r="H163" s="280">
        <f t="shared" ref="H163:H164" si="217">I163+K163+M163+O163+Q163+S163</f>
        <v>324378.03000000003</v>
      </c>
      <c r="I163" s="286">
        <v>67642.8</v>
      </c>
      <c r="J163" s="289">
        <v>0</v>
      </c>
      <c r="K163" s="289">
        <v>0</v>
      </c>
      <c r="L163" s="289">
        <v>99</v>
      </c>
      <c r="M163" s="286">
        <v>256735.23</v>
      </c>
      <c r="N163" s="289">
        <v>0</v>
      </c>
      <c r="O163" s="289">
        <v>0</v>
      </c>
      <c r="P163" s="280">
        <v>0</v>
      </c>
      <c r="Q163" s="280">
        <v>0</v>
      </c>
      <c r="R163" s="280">
        <v>0</v>
      </c>
      <c r="S163" s="280">
        <f>ROUND(R163*856.06,2)</f>
        <v>0</v>
      </c>
      <c r="T163" s="290">
        <v>0</v>
      </c>
      <c r="U163" s="280">
        <v>0</v>
      </c>
      <c r="V163" s="340"/>
      <c r="W163" s="280">
        <v>0</v>
      </c>
      <c r="X163" s="280">
        <v>0</v>
      </c>
      <c r="Y163" s="280">
        <v>0</v>
      </c>
      <c r="Z163" s="280">
        <v>0</v>
      </c>
      <c r="AA163" s="280">
        <v>0</v>
      </c>
      <c r="AB163" s="280">
        <v>0</v>
      </c>
      <c r="AC163" s="280">
        <v>0</v>
      </c>
      <c r="AD163" s="280">
        <v>0</v>
      </c>
      <c r="AE163" s="280">
        <v>0</v>
      </c>
      <c r="AF163" s="280">
        <v>0</v>
      </c>
      <c r="AG163" s="280">
        <v>0</v>
      </c>
      <c r="AH163" s="280">
        <v>0</v>
      </c>
      <c r="AI163" s="280">
        <v>0</v>
      </c>
      <c r="AJ163" s="57">
        <v>3146.94</v>
      </c>
      <c r="AK163" s="57">
        <v>1573.47</v>
      </c>
      <c r="AL163" s="57">
        <v>0</v>
      </c>
      <c r="AN163" s="46">
        <f>I163/'Приложение 1'!I161</f>
        <v>245.79505813953492</v>
      </c>
      <c r="AO163" s="46" t="e">
        <f t="shared" si="136"/>
        <v>#DIV/0!</v>
      </c>
      <c r="AP163" s="46">
        <f t="shared" si="137"/>
        <v>2593.2851515151515</v>
      </c>
      <c r="AQ163" s="46" t="e">
        <f t="shared" si="138"/>
        <v>#DIV/0!</v>
      </c>
      <c r="AR163" s="46" t="e">
        <f t="shared" si="139"/>
        <v>#DIV/0!</v>
      </c>
      <c r="AS163" s="46" t="e">
        <f t="shared" si="140"/>
        <v>#DIV/0!</v>
      </c>
      <c r="AT163" s="46" t="e">
        <f t="shared" si="141"/>
        <v>#DIV/0!</v>
      </c>
      <c r="AU163" s="46" t="e">
        <f t="shared" si="142"/>
        <v>#DIV/0!</v>
      </c>
      <c r="AV163" s="46" t="e">
        <f t="shared" si="143"/>
        <v>#DIV/0!</v>
      </c>
      <c r="AW163" s="46" t="e">
        <f t="shared" si="144"/>
        <v>#DIV/0!</v>
      </c>
      <c r="AX163" s="46" t="e">
        <f t="shared" si="145"/>
        <v>#DIV/0!</v>
      </c>
      <c r="AY163" s="52">
        <f t="shared" si="146"/>
        <v>0</v>
      </c>
      <c r="AZ163" s="46">
        <v>823.21</v>
      </c>
      <c r="BA163" s="46">
        <v>2105.13</v>
      </c>
      <c r="BB163" s="46">
        <v>2608.0100000000002</v>
      </c>
      <c r="BC163" s="46">
        <v>902.03</v>
      </c>
      <c r="BD163" s="46">
        <v>1781.42</v>
      </c>
      <c r="BE163" s="46">
        <v>1188.47</v>
      </c>
      <c r="BF163" s="46">
        <v>2445034.0299999998</v>
      </c>
      <c r="BG163" s="46">
        <f t="shared" si="147"/>
        <v>4866.91</v>
      </c>
      <c r="BH163" s="46">
        <v>1206.3800000000001</v>
      </c>
      <c r="BI163" s="46">
        <v>3444.44</v>
      </c>
      <c r="BJ163" s="46">
        <v>7006.73</v>
      </c>
      <c r="BK163" s="46">
        <f t="shared" si="135"/>
        <v>1689105.94</v>
      </c>
      <c r="BL163" s="46" t="str">
        <f t="shared" si="148"/>
        <v xml:space="preserve"> </v>
      </c>
      <c r="BM163" s="46" t="e">
        <f t="shared" si="149"/>
        <v>#DIV/0!</v>
      </c>
      <c r="BN163" s="46" t="str">
        <f t="shared" si="150"/>
        <v xml:space="preserve"> </v>
      </c>
      <c r="BO163" s="46" t="e">
        <f t="shared" si="151"/>
        <v>#DIV/0!</v>
      </c>
      <c r="BP163" s="46" t="e">
        <f t="shared" si="152"/>
        <v>#DIV/0!</v>
      </c>
      <c r="BQ163" s="46" t="e">
        <f t="shared" si="153"/>
        <v>#DIV/0!</v>
      </c>
      <c r="BR163" s="46" t="e">
        <f t="shared" si="154"/>
        <v>#DIV/0!</v>
      </c>
      <c r="BS163" s="46" t="e">
        <f t="shared" si="155"/>
        <v>#DIV/0!</v>
      </c>
      <c r="BT163" s="46" t="e">
        <f t="shared" si="156"/>
        <v>#DIV/0!</v>
      </c>
      <c r="BU163" s="46" t="e">
        <f t="shared" si="157"/>
        <v>#DIV/0!</v>
      </c>
      <c r="BV163" s="46" t="e">
        <f t="shared" si="158"/>
        <v>#DIV/0!</v>
      </c>
      <c r="BW163" s="46" t="str">
        <f t="shared" si="159"/>
        <v xml:space="preserve"> </v>
      </c>
      <c r="BY163" s="52">
        <f t="shared" si="131"/>
        <v>0.95623060382783953</v>
      </c>
      <c r="BZ163" s="293">
        <f t="shared" si="132"/>
        <v>0.47811530191391977</v>
      </c>
      <c r="CA163" s="46" t="e">
        <f t="shared" si="162"/>
        <v>#DIV/0!</v>
      </c>
      <c r="CB163" s="46">
        <f t="shared" si="163"/>
        <v>5085.92</v>
      </c>
      <c r="CC163" s="46" t="e">
        <f t="shared" si="164"/>
        <v>#DIV/0!</v>
      </c>
    </row>
    <row r="164" spans="1:82" s="45" customFormat="1" ht="12" customHeight="1">
      <c r="A164" s="284">
        <v>142</v>
      </c>
      <c r="B164" s="338" t="s">
        <v>217</v>
      </c>
      <c r="C164" s="289"/>
      <c r="D164" s="339"/>
      <c r="E164" s="340"/>
      <c r="F164" s="340"/>
      <c r="G164" s="286">
        <f t="shared" si="216"/>
        <v>3328963.61</v>
      </c>
      <c r="H164" s="280">
        <f t="shared" si="217"/>
        <v>2660007.7000000002</v>
      </c>
      <c r="I164" s="286">
        <f>ROUND(242.99*'Приложение 1'!J162,2)</f>
        <v>671648.66</v>
      </c>
      <c r="J164" s="289">
        <v>960</v>
      </c>
      <c r="K164" s="289">
        <f>ROUND(J164*1176.73,2)</f>
        <v>1129660.8</v>
      </c>
      <c r="L164" s="289">
        <v>560</v>
      </c>
      <c r="M164" s="286">
        <f>ROUND(L164*891.36*0.96,2)</f>
        <v>479195.14</v>
      </c>
      <c r="N164" s="280">
        <v>250</v>
      </c>
      <c r="O164" s="280">
        <f>ROUND(N164*627.71,2)</f>
        <v>156927.5</v>
      </c>
      <c r="P164" s="280">
        <v>0</v>
      </c>
      <c r="Q164" s="280">
        <v>0</v>
      </c>
      <c r="R164" s="280">
        <v>260</v>
      </c>
      <c r="S164" s="280">
        <f>ROUND(R164*856.06,2)</f>
        <v>222575.6</v>
      </c>
      <c r="T164" s="290">
        <v>0</v>
      </c>
      <c r="U164" s="280">
        <v>0</v>
      </c>
      <c r="V164" s="340"/>
      <c r="W164" s="280">
        <v>0</v>
      </c>
      <c r="X164" s="280">
        <v>0</v>
      </c>
      <c r="Y164" s="57">
        <v>0</v>
      </c>
      <c r="Z164" s="57">
        <v>0</v>
      </c>
      <c r="AA164" s="57">
        <v>0</v>
      </c>
      <c r="AB164" s="57">
        <v>0</v>
      </c>
      <c r="AC164" s="57">
        <v>0</v>
      </c>
      <c r="AD164" s="57">
        <v>0</v>
      </c>
      <c r="AE164" s="57">
        <v>0</v>
      </c>
      <c r="AF164" s="57">
        <v>0</v>
      </c>
      <c r="AG164" s="57">
        <v>0</v>
      </c>
      <c r="AH164" s="57">
        <v>0</v>
      </c>
      <c r="AI164" s="280">
        <f>ROUND(429276+89876.55,2)</f>
        <v>519152.55</v>
      </c>
      <c r="AJ164" s="57">
        <f>ROUND((X164+H164+AI164)/95.5*3,2)</f>
        <v>99868.91</v>
      </c>
      <c r="AK164" s="57">
        <f>ROUND((X164+H164+AI164)/95.5*1.5,2)</f>
        <v>49934.45</v>
      </c>
      <c r="AL164" s="57">
        <v>0</v>
      </c>
      <c r="AN164" s="46">
        <f>I164/'Приложение 1'!I162</f>
        <v>196.2565117026561</v>
      </c>
      <c r="AO164" s="46">
        <f t="shared" si="136"/>
        <v>1176.73</v>
      </c>
      <c r="AP164" s="46">
        <f t="shared" si="137"/>
        <v>855.70560714285716</v>
      </c>
      <c r="AQ164" s="46">
        <f t="shared" si="138"/>
        <v>627.71</v>
      </c>
      <c r="AR164" s="46" t="e">
        <f t="shared" si="139"/>
        <v>#DIV/0!</v>
      </c>
      <c r="AS164" s="46">
        <f t="shared" si="140"/>
        <v>856.06000000000006</v>
      </c>
      <c r="AT164" s="46" t="e">
        <f t="shared" si="141"/>
        <v>#DIV/0!</v>
      </c>
      <c r="AU164" s="46" t="e">
        <f t="shared" si="142"/>
        <v>#DIV/0!</v>
      </c>
      <c r="AV164" s="46" t="e">
        <f t="shared" si="143"/>
        <v>#DIV/0!</v>
      </c>
      <c r="AW164" s="46" t="e">
        <f t="shared" si="144"/>
        <v>#DIV/0!</v>
      </c>
      <c r="AX164" s="46" t="e">
        <f t="shared" si="145"/>
        <v>#DIV/0!</v>
      </c>
      <c r="AY164" s="52">
        <f t="shared" si="146"/>
        <v>519152.55</v>
      </c>
      <c r="AZ164" s="46">
        <v>823.21</v>
      </c>
      <c r="BA164" s="46">
        <v>2105.13</v>
      </c>
      <c r="BB164" s="46">
        <v>2608.0100000000002</v>
      </c>
      <c r="BC164" s="46">
        <v>902.03</v>
      </c>
      <c r="BD164" s="46">
        <v>1781.42</v>
      </c>
      <c r="BE164" s="46">
        <v>1188.47</v>
      </c>
      <c r="BF164" s="46">
        <v>2445034.0299999998</v>
      </c>
      <c r="BG164" s="46">
        <f t="shared" si="147"/>
        <v>4866.91</v>
      </c>
      <c r="BH164" s="46">
        <v>1206.3800000000001</v>
      </c>
      <c r="BI164" s="46">
        <v>3444.44</v>
      </c>
      <c r="BJ164" s="46">
        <v>7006.73</v>
      </c>
      <c r="BK164" s="46">
        <f t="shared" si="135"/>
        <v>1689105.94</v>
      </c>
      <c r="BL164" s="46" t="str">
        <f t="shared" si="148"/>
        <v xml:space="preserve"> </v>
      </c>
      <c r="BM164" s="46" t="str">
        <f t="shared" si="149"/>
        <v xml:space="preserve"> </v>
      </c>
      <c r="BN164" s="46" t="str">
        <f t="shared" si="150"/>
        <v xml:space="preserve"> </v>
      </c>
      <c r="BO164" s="46" t="str">
        <f t="shared" si="151"/>
        <v xml:space="preserve"> </v>
      </c>
      <c r="BP164" s="46" t="e">
        <f t="shared" si="152"/>
        <v>#DIV/0!</v>
      </c>
      <c r="BQ164" s="46" t="str">
        <f t="shared" si="153"/>
        <v xml:space="preserve"> </v>
      </c>
      <c r="BR164" s="46" t="e">
        <f t="shared" si="154"/>
        <v>#DIV/0!</v>
      </c>
      <c r="BS164" s="46" t="e">
        <f t="shared" si="155"/>
        <v>#DIV/0!</v>
      </c>
      <c r="BT164" s="46" t="e">
        <f t="shared" si="156"/>
        <v>#DIV/0!</v>
      </c>
      <c r="BU164" s="46" t="e">
        <f t="shared" si="157"/>
        <v>#DIV/0!</v>
      </c>
      <c r="BV164" s="46" t="e">
        <f t="shared" si="158"/>
        <v>#DIV/0!</v>
      </c>
      <c r="BW164" s="46" t="str">
        <f t="shared" si="159"/>
        <v xml:space="preserve"> </v>
      </c>
      <c r="BY164" s="52"/>
      <c r="BZ164" s="293"/>
      <c r="CA164" s="46" t="e">
        <f t="shared" si="162"/>
        <v>#DIV/0!</v>
      </c>
      <c r="CB164" s="46">
        <f t="shared" si="163"/>
        <v>5085.92</v>
      </c>
      <c r="CC164" s="46" t="e">
        <f t="shared" si="164"/>
        <v>#DIV/0!</v>
      </c>
    </row>
    <row r="165" spans="1:82" s="45" customFormat="1" ht="29.25" customHeight="1">
      <c r="A165" s="308" t="s">
        <v>946</v>
      </c>
      <c r="B165" s="308"/>
      <c r="C165" s="280">
        <f>SUM(C162:C164)</f>
        <v>2372</v>
      </c>
      <c r="D165" s="284" t="s">
        <v>66</v>
      </c>
      <c r="E165" s="284"/>
      <c r="F165" s="284"/>
      <c r="G165" s="280">
        <f t="shared" ref="G165:U165" si="218">ROUND(SUM(G162:G164),2)</f>
        <v>4777510.41</v>
      </c>
      <c r="H165" s="280">
        <f t="shared" si="218"/>
        <v>3534306.36</v>
      </c>
      <c r="I165" s="280">
        <f t="shared" si="218"/>
        <v>848308.92</v>
      </c>
      <c r="J165" s="280">
        <f t="shared" si="218"/>
        <v>1168</v>
      </c>
      <c r="K165" s="280">
        <f t="shared" si="218"/>
        <v>1374420.64</v>
      </c>
      <c r="L165" s="280">
        <f t="shared" si="218"/>
        <v>659</v>
      </c>
      <c r="M165" s="280">
        <f t="shared" si="218"/>
        <v>735930.37</v>
      </c>
      <c r="N165" s="280">
        <f t="shared" si="218"/>
        <v>377</v>
      </c>
      <c r="O165" s="280">
        <f t="shared" si="218"/>
        <v>236646.67</v>
      </c>
      <c r="P165" s="280">
        <f t="shared" si="218"/>
        <v>0</v>
      </c>
      <c r="Q165" s="280">
        <f t="shared" si="218"/>
        <v>0</v>
      </c>
      <c r="R165" s="280">
        <f t="shared" si="218"/>
        <v>396</v>
      </c>
      <c r="S165" s="280">
        <f t="shared" si="218"/>
        <v>338999.76</v>
      </c>
      <c r="T165" s="290">
        <f t="shared" si="218"/>
        <v>0</v>
      </c>
      <c r="U165" s="280">
        <f t="shared" si="218"/>
        <v>0</v>
      </c>
      <c r="V165" s="284" t="s">
        <v>66</v>
      </c>
      <c r="W165" s="280">
        <f t="shared" ref="W165:AK165" si="219">ROUND(SUM(W162:W164),2)</f>
        <v>0</v>
      </c>
      <c r="X165" s="280">
        <f t="shared" si="219"/>
        <v>0</v>
      </c>
      <c r="Y165" s="280">
        <f t="shared" si="219"/>
        <v>0</v>
      </c>
      <c r="Z165" s="280">
        <f t="shared" si="219"/>
        <v>0</v>
      </c>
      <c r="AA165" s="280">
        <f t="shared" si="219"/>
        <v>0</v>
      </c>
      <c r="AB165" s="280">
        <f t="shared" si="219"/>
        <v>0</v>
      </c>
      <c r="AC165" s="280">
        <f t="shared" si="219"/>
        <v>0</v>
      </c>
      <c r="AD165" s="280">
        <f t="shared" si="219"/>
        <v>0</v>
      </c>
      <c r="AE165" s="280">
        <f t="shared" si="219"/>
        <v>0</v>
      </c>
      <c r="AF165" s="280">
        <f t="shared" si="219"/>
        <v>0</v>
      </c>
      <c r="AG165" s="280">
        <f t="shared" si="219"/>
        <v>0</v>
      </c>
      <c r="AH165" s="280">
        <f t="shared" si="219"/>
        <v>0</v>
      </c>
      <c r="AI165" s="280">
        <f t="shared" si="219"/>
        <v>1038305.1</v>
      </c>
      <c r="AJ165" s="280">
        <f t="shared" si="219"/>
        <v>136599.29999999999</v>
      </c>
      <c r="AK165" s="280">
        <f t="shared" si="219"/>
        <v>68299.649999999994</v>
      </c>
      <c r="AL165" s="280">
        <f>SUM(AL162:AL164)</f>
        <v>0</v>
      </c>
      <c r="AN165" s="46">
        <f>I165/'Приложение 1'!I163</f>
        <v>197.4878174834129</v>
      </c>
      <c r="AO165" s="46">
        <f t="shared" si="136"/>
        <v>1176.73</v>
      </c>
      <c r="AP165" s="46">
        <f t="shared" si="137"/>
        <v>1116.7380424886192</v>
      </c>
      <c r="AQ165" s="46">
        <f t="shared" si="138"/>
        <v>627.71</v>
      </c>
      <c r="AR165" s="46" t="e">
        <f t="shared" si="139"/>
        <v>#DIV/0!</v>
      </c>
      <c r="AS165" s="46">
        <f t="shared" si="140"/>
        <v>856.06000000000006</v>
      </c>
      <c r="AT165" s="46" t="e">
        <f t="shared" si="141"/>
        <v>#DIV/0!</v>
      </c>
      <c r="AU165" s="46" t="e">
        <f t="shared" si="142"/>
        <v>#DIV/0!</v>
      </c>
      <c r="AV165" s="46" t="e">
        <f t="shared" si="143"/>
        <v>#DIV/0!</v>
      </c>
      <c r="AW165" s="46" t="e">
        <f t="shared" si="144"/>
        <v>#DIV/0!</v>
      </c>
      <c r="AX165" s="46" t="e">
        <f t="shared" si="145"/>
        <v>#DIV/0!</v>
      </c>
      <c r="AY165" s="52">
        <f t="shared" si="146"/>
        <v>1038305.1</v>
      </c>
      <c r="AZ165" s="46">
        <v>823.21</v>
      </c>
      <c r="BA165" s="46">
        <v>2105.13</v>
      </c>
      <c r="BB165" s="46">
        <v>2608.0100000000002</v>
      </c>
      <c r="BC165" s="46">
        <v>902.03</v>
      </c>
      <c r="BD165" s="46">
        <v>1781.42</v>
      </c>
      <c r="BE165" s="46">
        <v>1188.47</v>
      </c>
      <c r="BF165" s="46">
        <v>2445034.0299999998</v>
      </c>
      <c r="BG165" s="46">
        <f t="shared" si="147"/>
        <v>4866.91</v>
      </c>
      <c r="BH165" s="46">
        <v>1206.3800000000001</v>
      </c>
      <c r="BI165" s="46">
        <v>3444.44</v>
      </c>
      <c r="BJ165" s="46">
        <v>7006.73</v>
      </c>
      <c r="BK165" s="46">
        <f t="shared" si="135"/>
        <v>1689105.94</v>
      </c>
      <c r="BL165" s="46" t="str">
        <f t="shared" si="148"/>
        <v xml:space="preserve"> </v>
      </c>
      <c r="BM165" s="46" t="str">
        <f t="shared" si="149"/>
        <v xml:space="preserve"> </v>
      </c>
      <c r="BN165" s="46" t="str">
        <f t="shared" si="150"/>
        <v xml:space="preserve"> </v>
      </c>
      <c r="BO165" s="46" t="str">
        <f t="shared" si="151"/>
        <v xml:space="preserve"> </v>
      </c>
      <c r="BP165" s="46" t="e">
        <f t="shared" si="152"/>
        <v>#DIV/0!</v>
      </c>
      <c r="BQ165" s="46" t="str">
        <f t="shared" si="153"/>
        <v xml:space="preserve"> </v>
      </c>
      <c r="BR165" s="46" t="e">
        <f t="shared" si="154"/>
        <v>#DIV/0!</v>
      </c>
      <c r="BS165" s="46" t="e">
        <f t="shared" si="155"/>
        <v>#DIV/0!</v>
      </c>
      <c r="BT165" s="46" t="e">
        <f t="shared" si="156"/>
        <v>#DIV/0!</v>
      </c>
      <c r="BU165" s="46" t="e">
        <f t="shared" si="157"/>
        <v>#DIV/0!</v>
      </c>
      <c r="BV165" s="46" t="e">
        <f t="shared" si="158"/>
        <v>#DIV/0!</v>
      </c>
      <c r="BW165" s="46" t="str">
        <f t="shared" si="159"/>
        <v xml:space="preserve"> </v>
      </c>
      <c r="BY165" s="52">
        <f t="shared" si="131"/>
        <v>2.8592151199519833</v>
      </c>
      <c r="BZ165" s="293">
        <f t="shared" si="132"/>
        <v>1.4296075599759916</v>
      </c>
      <c r="CA165" s="46" t="e">
        <f t="shared" si="162"/>
        <v>#DIV/0!</v>
      </c>
      <c r="CB165" s="46">
        <f t="shared" si="163"/>
        <v>5085.92</v>
      </c>
      <c r="CC165" s="46" t="e">
        <f t="shared" si="164"/>
        <v>#DIV/0!</v>
      </c>
    </row>
    <row r="166" spans="1:82" s="45" customFormat="1" ht="12" customHeight="1">
      <c r="A166" s="341" t="s">
        <v>42</v>
      </c>
      <c r="B166" s="342"/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42"/>
      <c r="AK166" s="342"/>
      <c r="AL166" s="342"/>
      <c r="AN166" s="46" t="e">
        <f>I166/'Приложение 1'!I164</f>
        <v>#DIV/0!</v>
      </c>
      <c r="AO166" s="46" t="e">
        <f t="shared" si="136"/>
        <v>#DIV/0!</v>
      </c>
      <c r="AP166" s="46" t="e">
        <f t="shared" si="137"/>
        <v>#DIV/0!</v>
      </c>
      <c r="AQ166" s="46" t="e">
        <f t="shared" si="138"/>
        <v>#DIV/0!</v>
      </c>
      <c r="AR166" s="46" t="e">
        <f t="shared" si="139"/>
        <v>#DIV/0!</v>
      </c>
      <c r="AS166" s="46" t="e">
        <f t="shared" si="140"/>
        <v>#DIV/0!</v>
      </c>
      <c r="AT166" s="46" t="e">
        <f t="shared" si="141"/>
        <v>#DIV/0!</v>
      </c>
      <c r="AU166" s="46" t="e">
        <f t="shared" si="142"/>
        <v>#DIV/0!</v>
      </c>
      <c r="AV166" s="46" t="e">
        <f t="shared" si="143"/>
        <v>#DIV/0!</v>
      </c>
      <c r="AW166" s="46" t="e">
        <f t="shared" si="144"/>
        <v>#DIV/0!</v>
      </c>
      <c r="AX166" s="46" t="e">
        <f t="shared" si="145"/>
        <v>#DIV/0!</v>
      </c>
      <c r="AY166" s="52">
        <f t="shared" si="146"/>
        <v>0</v>
      </c>
      <c r="AZ166" s="46">
        <v>823.21</v>
      </c>
      <c r="BA166" s="46">
        <v>2105.13</v>
      </c>
      <c r="BB166" s="46">
        <v>2608.0100000000002</v>
      </c>
      <c r="BC166" s="46">
        <v>902.03</v>
      </c>
      <c r="BD166" s="46">
        <v>1781.42</v>
      </c>
      <c r="BE166" s="46">
        <v>1188.47</v>
      </c>
      <c r="BF166" s="46">
        <v>2445034.0299999998</v>
      </c>
      <c r="BG166" s="46">
        <f t="shared" si="147"/>
        <v>4866.91</v>
      </c>
      <c r="BH166" s="46">
        <v>1206.3800000000001</v>
      </c>
      <c r="BI166" s="46">
        <v>3444.44</v>
      </c>
      <c r="BJ166" s="46">
        <v>7006.73</v>
      </c>
      <c r="BK166" s="46">
        <f t="shared" si="135"/>
        <v>1689105.94</v>
      </c>
      <c r="BL166" s="46" t="e">
        <f t="shared" si="148"/>
        <v>#DIV/0!</v>
      </c>
      <c r="BM166" s="46" t="e">
        <f t="shared" si="149"/>
        <v>#DIV/0!</v>
      </c>
      <c r="BN166" s="46" t="e">
        <f t="shared" si="150"/>
        <v>#DIV/0!</v>
      </c>
      <c r="BO166" s="46" t="e">
        <f t="shared" si="151"/>
        <v>#DIV/0!</v>
      </c>
      <c r="BP166" s="46" t="e">
        <f t="shared" si="152"/>
        <v>#DIV/0!</v>
      </c>
      <c r="BQ166" s="46" t="e">
        <f t="shared" si="153"/>
        <v>#DIV/0!</v>
      </c>
      <c r="BR166" s="46" t="e">
        <f t="shared" si="154"/>
        <v>#DIV/0!</v>
      </c>
      <c r="BS166" s="46" t="e">
        <f t="shared" si="155"/>
        <v>#DIV/0!</v>
      </c>
      <c r="BT166" s="46" t="e">
        <f t="shared" si="156"/>
        <v>#DIV/0!</v>
      </c>
      <c r="BU166" s="46" t="e">
        <f t="shared" si="157"/>
        <v>#DIV/0!</v>
      </c>
      <c r="BV166" s="46" t="e">
        <f t="shared" si="158"/>
        <v>#DIV/0!</v>
      </c>
      <c r="BW166" s="46" t="str">
        <f t="shared" si="159"/>
        <v xml:space="preserve"> </v>
      </c>
      <c r="BY166" s="52" t="e">
        <f t="shared" ref="BY166:BY193" si="220">AJ166/G166*100</f>
        <v>#DIV/0!</v>
      </c>
      <c r="BZ166" s="293" t="e">
        <f t="shared" ref="BZ166:BZ193" si="221">AK166/G166*100</f>
        <v>#DIV/0!</v>
      </c>
      <c r="CA166" s="46" t="e">
        <f t="shared" si="162"/>
        <v>#DIV/0!</v>
      </c>
      <c r="CB166" s="46">
        <f t="shared" si="163"/>
        <v>5085.92</v>
      </c>
      <c r="CC166" s="46" t="e">
        <f t="shared" si="164"/>
        <v>#DIV/0!</v>
      </c>
    </row>
    <row r="167" spans="1:82" s="45" customFormat="1" ht="12" customHeight="1">
      <c r="A167" s="343">
        <v>143</v>
      </c>
      <c r="B167" s="64" t="s">
        <v>218</v>
      </c>
      <c r="C167" s="280">
        <v>4482.8999999999996</v>
      </c>
      <c r="D167" s="295"/>
      <c r="E167" s="280"/>
      <c r="F167" s="280"/>
      <c r="G167" s="286">
        <f>ROUND(H167+U167+X167+Z167+AB167+AD167+AF167+AH167+AI167+AJ167+AK167+AL167,2)</f>
        <v>2018632.34</v>
      </c>
      <c r="H167" s="280">
        <f>I167+K167+M167+O167+Q167+S167</f>
        <v>0</v>
      </c>
      <c r="I167" s="289">
        <v>0</v>
      </c>
      <c r="J167" s="289">
        <v>0</v>
      </c>
      <c r="K167" s="289">
        <v>0</v>
      </c>
      <c r="L167" s="289">
        <v>0</v>
      </c>
      <c r="M167" s="289">
        <v>0</v>
      </c>
      <c r="N167" s="280">
        <v>0</v>
      </c>
      <c r="O167" s="280">
        <v>0</v>
      </c>
      <c r="P167" s="280">
        <v>0</v>
      </c>
      <c r="Q167" s="280">
        <v>0</v>
      </c>
      <c r="R167" s="280">
        <v>0</v>
      </c>
      <c r="S167" s="280">
        <v>0</v>
      </c>
      <c r="T167" s="290">
        <v>0</v>
      </c>
      <c r="U167" s="280">
        <v>0</v>
      </c>
      <c r="V167" s="280" t="s">
        <v>106</v>
      </c>
      <c r="W167" s="280">
        <v>495.3</v>
      </c>
      <c r="X167" s="280">
        <v>1901939.1</v>
      </c>
      <c r="Y167" s="57">
        <v>0</v>
      </c>
      <c r="Z167" s="57">
        <v>0</v>
      </c>
      <c r="AA167" s="57">
        <v>0</v>
      </c>
      <c r="AB167" s="57">
        <v>0</v>
      </c>
      <c r="AC167" s="57">
        <v>0</v>
      </c>
      <c r="AD167" s="57">
        <v>0</v>
      </c>
      <c r="AE167" s="57">
        <v>0</v>
      </c>
      <c r="AF167" s="57">
        <v>0</v>
      </c>
      <c r="AG167" s="57">
        <v>0</v>
      </c>
      <c r="AH167" s="57">
        <v>0</v>
      </c>
      <c r="AI167" s="57">
        <v>0</v>
      </c>
      <c r="AJ167" s="57">
        <v>77795.490000000005</v>
      </c>
      <c r="AK167" s="57">
        <v>38897.75</v>
      </c>
      <c r="AL167" s="57">
        <v>0</v>
      </c>
      <c r="AN167" s="46">
        <f>I167/'Приложение 1'!I165</f>
        <v>0</v>
      </c>
      <c r="AO167" s="46" t="e">
        <f t="shared" si="136"/>
        <v>#DIV/0!</v>
      </c>
      <c r="AP167" s="46" t="e">
        <f t="shared" si="137"/>
        <v>#DIV/0!</v>
      </c>
      <c r="AQ167" s="46" t="e">
        <f t="shared" si="138"/>
        <v>#DIV/0!</v>
      </c>
      <c r="AR167" s="46" t="e">
        <f t="shared" si="139"/>
        <v>#DIV/0!</v>
      </c>
      <c r="AS167" s="46" t="e">
        <f t="shared" si="140"/>
        <v>#DIV/0!</v>
      </c>
      <c r="AT167" s="46" t="e">
        <f t="shared" si="141"/>
        <v>#DIV/0!</v>
      </c>
      <c r="AU167" s="46">
        <f t="shared" si="142"/>
        <v>3839.9739551786797</v>
      </c>
      <c r="AV167" s="46" t="e">
        <f t="shared" si="143"/>
        <v>#DIV/0!</v>
      </c>
      <c r="AW167" s="46" t="e">
        <f t="shared" si="144"/>
        <v>#DIV/0!</v>
      </c>
      <c r="AX167" s="46" t="e">
        <f t="shared" si="145"/>
        <v>#DIV/0!</v>
      </c>
      <c r="AY167" s="52">
        <f t="shared" si="146"/>
        <v>0</v>
      </c>
      <c r="AZ167" s="46">
        <v>823.21</v>
      </c>
      <c r="BA167" s="46">
        <v>2105.13</v>
      </c>
      <c r="BB167" s="46">
        <v>2608.0100000000002</v>
      </c>
      <c r="BC167" s="46">
        <v>902.03</v>
      </c>
      <c r="BD167" s="46">
        <v>1781.42</v>
      </c>
      <c r="BE167" s="46">
        <v>1188.47</v>
      </c>
      <c r="BF167" s="46">
        <v>2445034.0299999998</v>
      </c>
      <c r="BG167" s="46">
        <f t="shared" si="147"/>
        <v>4866.91</v>
      </c>
      <c r="BH167" s="46">
        <v>1206.3800000000001</v>
      </c>
      <c r="BI167" s="46">
        <v>3444.44</v>
      </c>
      <c r="BJ167" s="46">
        <v>7006.73</v>
      </c>
      <c r="BK167" s="46">
        <f t="shared" si="135"/>
        <v>1689105.94</v>
      </c>
      <c r="BL167" s="46" t="str">
        <f t="shared" si="148"/>
        <v xml:space="preserve"> </v>
      </c>
      <c r="BM167" s="46" t="e">
        <f t="shared" si="149"/>
        <v>#DIV/0!</v>
      </c>
      <c r="BN167" s="46" t="e">
        <f t="shared" si="150"/>
        <v>#DIV/0!</v>
      </c>
      <c r="BO167" s="46" t="e">
        <f t="shared" si="151"/>
        <v>#DIV/0!</v>
      </c>
      <c r="BP167" s="46" t="e">
        <f t="shared" si="152"/>
        <v>#DIV/0!</v>
      </c>
      <c r="BQ167" s="46" t="e">
        <f t="shared" si="153"/>
        <v>#DIV/0!</v>
      </c>
      <c r="BR167" s="46" t="e">
        <f t="shared" si="154"/>
        <v>#DIV/0!</v>
      </c>
      <c r="BS167" s="46" t="str">
        <f t="shared" si="155"/>
        <v xml:space="preserve"> </v>
      </c>
      <c r="BT167" s="46" t="e">
        <f t="shared" si="156"/>
        <v>#DIV/0!</v>
      </c>
      <c r="BU167" s="46" t="e">
        <f t="shared" si="157"/>
        <v>#DIV/0!</v>
      </c>
      <c r="BV167" s="46" t="e">
        <f t="shared" si="158"/>
        <v>#DIV/0!</v>
      </c>
      <c r="BW167" s="46" t="str">
        <f t="shared" si="159"/>
        <v xml:space="preserve"> </v>
      </c>
      <c r="BY167" s="52">
        <f t="shared" si="220"/>
        <v>3.8538711809204442</v>
      </c>
      <c r="BZ167" s="293">
        <f t="shared" si="221"/>
        <v>1.9269358381526773</v>
      </c>
      <c r="CA167" s="46">
        <f t="shared" si="162"/>
        <v>4075.5750858065821</v>
      </c>
      <c r="CB167" s="46">
        <f t="shared" si="163"/>
        <v>5085.92</v>
      </c>
      <c r="CC167" s="46">
        <f t="shared" si="164"/>
        <v>-1010.3449141934179</v>
      </c>
    </row>
    <row r="168" spans="1:82" s="45" customFormat="1" ht="12" customHeight="1">
      <c r="A168" s="343">
        <v>144</v>
      </c>
      <c r="B168" s="64" t="s">
        <v>220</v>
      </c>
      <c r="C168" s="280">
        <v>776.5</v>
      </c>
      <c r="D168" s="295"/>
      <c r="E168" s="280"/>
      <c r="F168" s="280"/>
      <c r="G168" s="286">
        <f>ROUND(H168+U168+X168+Z168+AB168+AD168+AF168+AH168+AI168+AJ168+AK168+AL168,2)</f>
        <v>3800209.98</v>
      </c>
      <c r="H168" s="280">
        <f>I168+K168+M168+O168+Q168+S168</f>
        <v>0</v>
      </c>
      <c r="I168" s="289">
        <v>0</v>
      </c>
      <c r="J168" s="289">
        <v>0</v>
      </c>
      <c r="K168" s="289">
        <v>0</v>
      </c>
      <c r="L168" s="289">
        <v>0</v>
      </c>
      <c r="M168" s="289">
        <v>0</v>
      </c>
      <c r="N168" s="280">
        <v>0</v>
      </c>
      <c r="O168" s="280">
        <v>0</v>
      </c>
      <c r="P168" s="280">
        <v>0</v>
      </c>
      <c r="Q168" s="280">
        <v>0</v>
      </c>
      <c r="R168" s="280">
        <v>0</v>
      </c>
      <c r="S168" s="280">
        <v>0</v>
      </c>
      <c r="T168" s="290">
        <v>0</v>
      </c>
      <c r="U168" s="280">
        <v>0</v>
      </c>
      <c r="V168" s="280" t="s">
        <v>106</v>
      </c>
      <c r="W168" s="280">
        <v>809.3</v>
      </c>
      <c r="X168" s="280">
        <v>3536473.3</v>
      </c>
      <c r="Y168" s="280">
        <v>0</v>
      </c>
      <c r="Z168" s="280">
        <v>0</v>
      </c>
      <c r="AA168" s="280">
        <v>0</v>
      </c>
      <c r="AB168" s="280">
        <v>0</v>
      </c>
      <c r="AC168" s="280">
        <v>0</v>
      </c>
      <c r="AD168" s="280">
        <v>0</v>
      </c>
      <c r="AE168" s="280">
        <v>0</v>
      </c>
      <c r="AF168" s="280">
        <v>0</v>
      </c>
      <c r="AG168" s="280">
        <v>0</v>
      </c>
      <c r="AH168" s="280">
        <v>0</v>
      </c>
      <c r="AI168" s="280">
        <v>0</v>
      </c>
      <c r="AJ168" s="57">
        <v>175824.45</v>
      </c>
      <c r="AK168" s="57">
        <v>87912.23</v>
      </c>
      <c r="AL168" s="57">
        <v>0</v>
      </c>
      <c r="AN168" s="46">
        <f>I168/'Приложение 1'!I166</f>
        <v>0</v>
      </c>
      <c r="AO168" s="46" t="e">
        <f t="shared" si="136"/>
        <v>#DIV/0!</v>
      </c>
      <c r="AP168" s="46" t="e">
        <f t="shared" si="137"/>
        <v>#DIV/0!</v>
      </c>
      <c r="AQ168" s="46" t="e">
        <f t="shared" si="138"/>
        <v>#DIV/0!</v>
      </c>
      <c r="AR168" s="46" t="e">
        <f t="shared" si="139"/>
        <v>#DIV/0!</v>
      </c>
      <c r="AS168" s="46" t="e">
        <f t="shared" si="140"/>
        <v>#DIV/0!</v>
      </c>
      <c r="AT168" s="46" t="e">
        <f t="shared" si="141"/>
        <v>#DIV/0!</v>
      </c>
      <c r="AU168" s="46">
        <f t="shared" si="142"/>
        <v>4369.7927838873102</v>
      </c>
      <c r="AV168" s="46" t="e">
        <f t="shared" si="143"/>
        <v>#DIV/0!</v>
      </c>
      <c r="AW168" s="46" t="e">
        <f t="shared" si="144"/>
        <v>#DIV/0!</v>
      </c>
      <c r="AX168" s="46" t="e">
        <f t="shared" si="145"/>
        <v>#DIV/0!</v>
      </c>
      <c r="AY168" s="52">
        <f t="shared" si="146"/>
        <v>0</v>
      </c>
      <c r="AZ168" s="46">
        <v>823.21</v>
      </c>
      <c r="BA168" s="46">
        <v>2105.13</v>
      </c>
      <c r="BB168" s="46">
        <v>2608.0100000000002</v>
      </c>
      <c r="BC168" s="46">
        <v>902.03</v>
      </c>
      <c r="BD168" s="46">
        <v>1781.42</v>
      </c>
      <c r="BE168" s="46">
        <v>1188.47</v>
      </c>
      <c r="BF168" s="46">
        <v>2445034.0299999998</v>
      </c>
      <c r="BG168" s="46">
        <f t="shared" si="147"/>
        <v>4866.91</v>
      </c>
      <c r="BH168" s="46">
        <v>1206.3800000000001</v>
      </c>
      <c r="BI168" s="46">
        <v>3444.44</v>
      </c>
      <c r="BJ168" s="46">
        <v>7006.73</v>
      </c>
      <c r="BK168" s="46">
        <f t="shared" si="135"/>
        <v>1689105.94</v>
      </c>
      <c r="BL168" s="46" t="str">
        <f t="shared" si="148"/>
        <v xml:space="preserve"> </v>
      </c>
      <c r="BM168" s="46" t="e">
        <f t="shared" si="149"/>
        <v>#DIV/0!</v>
      </c>
      <c r="BN168" s="46" t="e">
        <f t="shared" si="150"/>
        <v>#DIV/0!</v>
      </c>
      <c r="BO168" s="46" t="e">
        <f t="shared" si="151"/>
        <v>#DIV/0!</v>
      </c>
      <c r="BP168" s="46" t="e">
        <f t="shared" si="152"/>
        <v>#DIV/0!</v>
      </c>
      <c r="BQ168" s="46" t="e">
        <f t="shared" si="153"/>
        <v>#DIV/0!</v>
      </c>
      <c r="BR168" s="46" t="e">
        <f t="shared" si="154"/>
        <v>#DIV/0!</v>
      </c>
      <c r="BS168" s="46" t="str">
        <f t="shared" si="155"/>
        <v xml:space="preserve"> </v>
      </c>
      <c r="BT168" s="46" t="e">
        <f t="shared" si="156"/>
        <v>#DIV/0!</v>
      </c>
      <c r="BU168" s="46" t="e">
        <f t="shared" si="157"/>
        <v>#DIV/0!</v>
      </c>
      <c r="BV168" s="46" t="e">
        <f t="shared" si="158"/>
        <v>#DIV/0!</v>
      </c>
      <c r="BW168" s="46" t="str">
        <f t="shared" si="159"/>
        <v xml:space="preserve"> </v>
      </c>
      <c r="BY168" s="52">
        <f t="shared" si="220"/>
        <v>4.6267035486286474</v>
      </c>
      <c r="BZ168" s="293">
        <f t="shared" si="221"/>
        <v>2.3133519058860004</v>
      </c>
      <c r="CA168" s="46">
        <f t="shared" si="162"/>
        <v>4695.6752502162362</v>
      </c>
      <c r="CB168" s="46">
        <f t="shared" si="163"/>
        <v>5085.92</v>
      </c>
      <c r="CC168" s="46">
        <f t="shared" si="164"/>
        <v>-390.24474978376384</v>
      </c>
    </row>
    <row r="169" spans="1:82" s="45" customFormat="1" ht="12" customHeight="1">
      <c r="A169" s="343">
        <v>145</v>
      </c>
      <c r="B169" s="64" t="s">
        <v>695</v>
      </c>
      <c r="C169" s="280">
        <v>381.3</v>
      </c>
      <c r="D169" s="295"/>
      <c r="E169" s="280"/>
      <c r="F169" s="280"/>
      <c r="G169" s="286">
        <f>ROUND(H169+U169+X169+Z169+AB169+AD169+AF169+AH169+AI169+AJ169+AK169+AL169,2)</f>
        <v>5851561.6799999997</v>
      </c>
      <c r="H169" s="280">
        <f>I169+K169+M169+O169+Q169+S169</f>
        <v>0</v>
      </c>
      <c r="I169" s="289">
        <v>0</v>
      </c>
      <c r="J169" s="289">
        <v>0</v>
      </c>
      <c r="K169" s="289">
        <v>0</v>
      </c>
      <c r="L169" s="289">
        <v>0</v>
      </c>
      <c r="M169" s="289">
        <v>0</v>
      </c>
      <c r="N169" s="280">
        <v>0</v>
      </c>
      <c r="O169" s="280">
        <v>0</v>
      </c>
      <c r="P169" s="280">
        <v>0</v>
      </c>
      <c r="Q169" s="280">
        <v>0</v>
      </c>
      <c r="R169" s="280">
        <v>0</v>
      </c>
      <c r="S169" s="280">
        <v>0</v>
      </c>
      <c r="T169" s="290">
        <v>0</v>
      </c>
      <c r="U169" s="280">
        <v>0</v>
      </c>
      <c r="V169" s="280" t="s">
        <v>105</v>
      </c>
      <c r="W169" s="280">
        <v>1220.8</v>
      </c>
      <c r="X169" s="280">
        <v>5734872.0700000003</v>
      </c>
      <c r="Y169" s="57">
        <v>0</v>
      </c>
      <c r="Z169" s="57">
        <v>0</v>
      </c>
      <c r="AA169" s="57">
        <v>0</v>
      </c>
      <c r="AB169" s="57">
        <v>0</v>
      </c>
      <c r="AC169" s="57">
        <v>0</v>
      </c>
      <c r="AD169" s="57">
        <v>0</v>
      </c>
      <c r="AE169" s="57">
        <v>0</v>
      </c>
      <c r="AF169" s="57">
        <v>0</v>
      </c>
      <c r="AG169" s="57">
        <v>0</v>
      </c>
      <c r="AH169" s="57">
        <v>0</v>
      </c>
      <c r="AI169" s="57">
        <v>0</v>
      </c>
      <c r="AJ169" s="57">
        <v>77793.070000000007</v>
      </c>
      <c r="AK169" s="57">
        <v>38896.54</v>
      </c>
      <c r="AL169" s="57">
        <v>0</v>
      </c>
      <c r="AN169" s="46">
        <f>I169/'Приложение 1'!I167</f>
        <v>0</v>
      </c>
      <c r="AO169" s="46" t="e">
        <f t="shared" si="136"/>
        <v>#DIV/0!</v>
      </c>
      <c r="AP169" s="46" t="e">
        <f t="shared" si="137"/>
        <v>#DIV/0!</v>
      </c>
      <c r="AQ169" s="46" t="e">
        <f t="shared" si="138"/>
        <v>#DIV/0!</v>
      </c>
      <c r="AR169" s="46" t="e">
        <f t="shared" si="139"/>
        <v>#DIV/0!</v>
      </c>
      <c r="AS169" s="46" t="e">
        <f t="shared" si="140"/>
        <v>#DIV/0!</v>
      </c>
      <c r="AT169" s="46" t="e">
        <f t="shared" si="141"/>
        <v>#DIV/0!</v>
      </c>
      <c r="AU169" s="46">
        <f t="shared" si="142"/>
        <v>4697.6343954783752</v>
      </c>
      <c r="AV169" s="46" t="e">
        <f t="shared" si="143"/>
        <v>#DIV/0!</v>
      </c>
      <c r="AW169" s="46" t="e">
        <f t="shared" si="144"/>
        <v>#DIV/0!</v>
      </c>
      <c r="AX169" s="46" t="e">
        <f t="shared" si="145"/>
        <v>#DIV/0!</v>
      </c>
      <c r="AY169" s="52">
        <f t="shared" si="146"/>
        <v>0</v>
      </c>
      <c r="AZ169" s="46">
        <v>823.21</v>
      </c>
      <c r="BA169" s="46">
        <v>2105.13</v>
      </c>
      <c r="BB169" s="46">
        <v>2608.0100000000002</v>
      </c>
      <c r="BC169" s="46">
        <v>902.03</v>
      </c>
      <c r="BD169" s="46">
        <v>1781.42</v>
      </c>
      <c r="BE169" s="46">
        <v>1188.47</v>
      </c>
      <c r="BF169" s="46">
        <v>2445034.0299999998</v>
      </c>
      <c r="BG169" s="46">
        <f t="shared" si="147"/>
        <v>5070.2</v>
      </c>
      <c r="BH169" s="46">
        <v>1206.3800000000001</v>
      </c>
      <c r="BI169" s="46">
        <v>3444.44</v>
      </c>
      <c r="BJ169" s="46">
        <v>7006.73</v>
      </c>
      <c r="BK169" s="46">
        <f t="shared" si="135"/>
        <v>1689105.94</v>
      </c>
      <c r="BL169" s="46" t="str">
        <f t="shared" si="148"/>
        <v xml:space="preserve"> </v>
      </c>
      <c r="BM169" s="46" t="e">
        <f t="shared" si="149"/>
        <v>#DIV/0!</v>
      </c>
      <c r="BN169" s="46" t="e">
        <f t="shared" si="150"/>
        <v>#DIV/0!</v>
      </c>
      <c r="BO169" s="46" t="e">
        <f t="shared" si="151"/>
        <v>#DIV/0!</v>
      </c>
      <c r="BP169" s="46" t="e">
        <f t="shared" si="152"/>
        <v>#DIV/0!</v>
      </c>
      <c r="BQ169" s="46" t="e">
        <f t="shared" si="153"/>
        <v>#DIV/0!</v>
      </c>
      <c r="BR169" s="46" t="e">
        <f t="shared" si="154"/>
        <v>#DIV/0!</v>
      </c>
      <c r="BS169" s="46" t="str">
        <f t="shared" si="155"/>
        <v xml:space="preserve"> </v>
      </c>
      <c r="BT169" s="46" t="e">
        <f t="shared" si="156"/>
        <v>#DIV/0!</v>
      </c>
      <c r="BU169" s="46" t="e">
        <f t="shared" si="157"/>
        <v>#DIV/0!</v>
      </c>
      <c r="BV169" s="46" t="e">
        <f t="shared" si="158"/>
        <v>#DIV/0!</v>
      </c>
      <c r="BW169" s="46" t="str">
        <f t="shared" si="159"/>
        <v xml:space="preserve"> </v>
      </c>
      <c r="BY169" s="52">
        <f t="shared" si="220"/>
        <v>1.3294411689427841</v>
      </c>
      <c r="BZ169" s="293">
        <f t="shared" si="221"/>
        <v>0.66472066991866696</v>
      </c>
      <c r="CA169" s="46">
        <f t="shared" si="162"/>
        <v>4793.218938401048</v>
      </c>
      <c r="CB169" s="46">
        <f t="shared" si="163"/>
        <v>5298.36</v>
      </c>
      <c r="CC169" s="46">
        <f t="shared" si="164"/>
        <v>-505.14106159895164</v>
      </c>
    </row>
    <row r="170" spans="1:82" s="45" customFormat="1" ht="28.5" customHeight="1">
      <c r="A170" s="344" t="s">
        <v>43</v>
      </c>
      <c r="B170" s="344"/>
      <c r="C170" s="57">
        <f>SUM(C167:C169)</f>
        <v>5640.7</v>
      </c>
      <c r="D170" s="345"/>
      <c r="E170" s="280"/>
      <c r="F170" s="280"/>
      <c r="G170" s="57">
        <f>ROUND(SUM(G167:G169),2)</f>
        <v>11670404</v>
      </c>
      <c r="H170" s="57">
        <f t="shared" ref="H170:AK170" si="222">SUM(H167:H169)</f>
        <v>0</v>
      </c>
      <c r="I170" s="57">
        <f t="shared" si="222"/>
        <v>0</v>
      </c>
      <c r="J170" s="57">
        <f t="shared" si="222"/>
        <v>0</v>
      </c>
      <c r="K170" s="57">
        <f t="shared" si="222"/>
        <v>0</v>
      </c>
      <c r="L170" s="57">
        <f t="shared" si="222"/>
        <v>0</v>
      </c>
      <c r="M170" s="57">
        <f t="shared" si="222"/>
        <v>0</v>
      </c>
      <c r="N170" s="57">
        <f t="shared" si="222"/>
        <v>0</v>
      </c>
      <c r="O170" s="57">
        <f t="shared" si="222"/>
        <v>0</v>
      </c>
      <c r="P170" s="57">
        <f t="shared" si="222"/>
        <v>0</v>
      </c>
      <c r="Q170" s="57">
        <f t="shared" si="222"/>
        <v>0</v>
      </c>
      <c r="R170" s="57">
        <f t="shared" si="222"/>
        <v>0</v>
      </c>
      <c r="S170" s="57">
        <f t="shared" si="222"/>
        <v>0</v>
      </c>
      <c r="T170" s="42">
        <f t="shared" si="222"/>
        <v>0</v>
      </c>
      <c r="U170" s="57">
        <f t="shared" si="222"/>
        <v>0</v>
      </c>
      <c r="V170" s="280" t="s">
        <v>66</v>
      </c>
      <c r="W170" s="57">
        <f t="shared" si="222"/>
        <v>2525.3999999999996</v>
      </c>
      <c r="X170" s="57">
        <f t="shared" si="222"/>
        <v>11173284.470000001</v>
      </c>
      <c r="Y170" s="57">
        <f t="shared" si="222"/>
        <v>0</v>
      </c>
      <c r="Z170" s="57">
        <f t="shared" si="222"/>
        <v>0</v>
      </c>
      <c r="AA170" s="57">
        <f t="shared" si="222"/>
        <v>0</v>
      </c>
      <c r="AB170" s="57">
        <f t="shared" si="222"/>
        <v>0</v>
      </c>
      <c r="AC170" s="57">
        <f t="shared" si="222"/>
        <v>0</v>
      </c>
      <c r="AD170" s="57">
        <f t="shared" si="222"/>
        <v>0</v>
      </c>
      <c r="AE170" s="57">
        <f t="shared" si="222"/>
        <v>0</v>
      </c>
      <c r="AF170" s="57">
        <f t="shared" si="222"/>
        <v>0</v>
      </c>
      <c r="AG170" s="57">
        <f t="shared" si="222"/>
        <v>0</v>
      </c>
      <c r="AH170" s="57">
        <f t="shared" si="222"/>
        <v>0</v>
      </c>
      <c r="AI170" s="57">
        <f t="shared" si="222"/>
        <v>0</v>
      </c>
      <c r="AJ170" s="57">
        <f t="shared" si="222"/>
        <v>331413.01</v>
      </c>
      <c r="AK170" s="57">
        <f t="shared" si="222"/>
        <v>165706.51999999999</v>
      </c>
      <c r="AL170" s="57">
        <f>SUM(AL167:AL169)</f>
        <v>0</v>
      </c>
      <c r="AN170" s="46">
        <f>I170/'Приложение 1'!I168</f>
        <v>0</v>
      </c>
      <c r="AO170" s="46" t="e">
        <f t="shared" si="136"/>
        <v>#DIV/0!</v>
      </c>
      <c r="AP170" s="46" t="e">
        <f t="shared" si="137"/>
        <v>#DIV/0!</v>
      </c>
      <c r="AQ170" s="46" t="e">
        <f t="shared" si="138"/>
        <v>#DIV/0!</v>
      </c>
      <c r="AR170" s="46" t="e">
        <f t="shared" si="139"/>
        <v>#DIV/0!</v>
      </c>
      <c r="AS170" s="46" t="e">
        <f t="shared" si="140"/>
        <v>#DIV/0!</v>
      </c>
      <c r="AT170" s="46" t="e">
        <f t="shared" si="141"/>
        <v>#DIV/0!</v>
      </c>
      <c r="AU170" s="46">
        <f t="shared" si="142"/>
        <v>4424.3622673635873</v>
      </c>
      <c r="AV170" s="46" t="e">
        <f t="shared" si="143"/>
        <v>#DIV/0!</v>
      </c>
      <c r="AW170" s="46" t="e">
        <f t="shared" si="144"/>
        <v>#DIV/0!</v>
      </c>
      <c r="AX170" s="46" t="e">
        <f t="shared" si="145"/>
        <v>#DIV/0!</v>
      </c>
      <c r="AY170" s="52">
        <f t="shared" si="146"/>
        <v>0</v>
      </c>
      <c r="AZ170" s="46">
        <v>823.21</v>
      </c>
      <c r="BA170" s="46">
        <v>2105.13</v>
      </c>
      <c r="BB170" s="46">
        <v>2608.0100000000002</v>
      </c>
      <c r="BC170" s="46">
        <v>902.03</v>
      </c>
      <c r="BD170" s="46">
        <v>1781.42</v>
      </c>
      <c r="BE170" s="46">
        <v>1188.47</v>
      </c>
      <c r="BF170" s="46">
        <v>2445034.0299999998</v>
      </c>
      <c r="BG170" s="46">
        <f t="shared" si="147"/>
        <v>4866.91</v>
      </c>
      <c r="BH170" s="46">
        <v>1206.3800000000001</v>
      </c>
      <c r="BI170" s="46">
        <v>3444.44</v>
      </c>
      <c r="BJ170" s="46">
        <v>7006.73</v>
      </c>
      <c r="BK170" s="46">
        <f t="shared" si="135"/>
        <v>1689105.94</v>
      </c>
      <c r="BL170" s="46" t="str">
        <f t="shared" si="148"/>
        <v xml:space="preserve"> </v>
      </c>
      <c r="BM170" s="46" t="e">
        <f t="shared" si="149"/>
        <v>#DIV/0!</v>
      </c>
      <c r="BN170" s="46" t="e">
        <f t="shared" si="150"/>
        <v>#DIV/0!</v>
      </c>
      <c r="BO170" s="46" t="e">
        <f t="shared" si="151"/>
        <v>#DIV/0!</v>
      </c>
      <c r="BP170" s="46" t="e">
        <f t="shared" si="152"/>
        <v>#DIV/0!</v>
      </c>
      <c r="BQ170" s="46" t="e">
        <f t="shared" si="153"/>
        <v>#DIV/0!</v>
      </c>
      <c r="BR170" s="46" t="e">
        <f t="shared" si="154"/>
        <v>#DIV/0!</v>
      </c>
      <c r="BS170" s="46" t="str">
        <f t="shared" si="155"/>
        <v xml:space="preserve"> </v>
      </c>
      <c r="BT170" s="46" t="e">
        <f t="shared" si="156"/>
        <v>#DIV/0!</v>
      </c>
      <c r="BU170" s="46" t="e">
        <f t="shared" si="157"/>
        <v>#DIV/0!</v>
      </c>
      <c r="BV170" s="46" t="e">
        <f t="shared" si="158"/>
        <v>#DIV/0!</v>
      </c>
      <c r="BW170" s="46" t="str">
        <f t="shared" si="159"/>
        <v xml:space="preserve"> </v>
      </c>
      <c r="BY170" s="52">
        <f t="shared" si="220"/>
        <v>2.8397732417832322</v>
      </c>
      <c r="BZ170" s="293">
        <f t="shared" si="221"/>
        <v>1.4198867494218708</v>
      </c>
      <c r="CA170" s="46">
        <f t="shared" si="162"/>
        <v>4621.2101053298493</v>
      </c>
      <c r="CB170" s="46">
        <f t="shared" si="163"/>
        <v>5085.92</v>
      </c>
      <c r="CC170" s="46">
        <f t="shared" si="164"/>
        <v>-464.70989467015079</v>
      </c>
    </row>
    <row r="171" spans="1:82" s="45" customFormat="1" ht="12" customHeight="1">
      <c r="A171" s="346" t="s">
        <v>41</v>
      </c>
      <c r="B171" s="347"/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  <c r="V171" s="347"/>
      <c r="W171" s="347"/>
      <c r="X171" s="347"/>
      <c r="Y171" s="347"/>
      <c r="Z171" s="347"/>
      <c r="AA171" s="347"/>
      <c r="AB171" s="347"/>
      <c r="AC171" s="347"/>
      <c r="AD171" s="347"/>
      <c r="AE171" s="347"/>
      <c r="AF171" s="347"/>
      <c r="AG171" s="347"/>
      <c r="AH171" s="347"/>
      <c r="AI171" s="347"/>
      <c r="AJ171" s="347"/>
      <c r="AK171" s="347"/>
      <c r="AL171" s="348"/>
      <c r="AN171" s="46" t="e">
        <f>I171/'Приложение 1'!I169</f>
        <v>#DIV/0!</v>
      </c>
      <c r="AO171" s="46" t="e">
        <f t="shared" si="136"/>
        <v>#DIV/0!</v>
      </c>
      <c r="AP171" s="46" t="e">
        <f t="shared" si="137"/>
        <v>#DIV/0!</v>
      </c>
      <c r="AQ171" s="46" t="e">
        <f t="shared" si="138"/>
        <v>#DIV/0!</v>
      </c>
      <c r="AR171" s="46" t="e">
        <f t="shared" si="139"/>
        <v>#DIV/0!</v>
      </c>
      <c r="AS171" s="46" t="e">
        <f t="shared" si="140"/>
        <v>#DIV/0!</v>
      </c>
      <c r="AT171" s="46" t="e">
        <f t="shared" si="141"/>
        <v>#DIV/0!</v>
      </c>
      <c r="AU171" s="46" t="e">
        <f t="shared" si="142"/>
        <v>#DIV/0!</v>
      </c>
      <c r="AV171" s="46" t="e">
        <f t="shared" si="143"/>
        <v>#DIV/0!</v>
      </c>
      <c r="AW171" s="46" t="e">
        <f t="shared" si="144"/>
        <v>#DIV/0!</v>
      </c>
      <c r="AX171" s="46" t="e">
        <f t="shared" si="145"/>
        <v>#DIV/0!</v>
      </c>
      <c r="AY171" s="52">
        <f t="shared" si="146"/>
        <v>0</v>
      </c>
      <c r="AZ171" s="46">
        <v>823.21</v>
      </c>
      <c r="BA171" s="46">
        <v>2105.13</v>
      </c>
      <c r="BB171" s="46">
        <v>2608.0100000000002</v>
      </c>
      <c r="BC171" s="46">
        <v>902.03</v>
      </c>
      <c r="BD171" s="46">
        <v>1781.42</v>
      </c>
      <c r="BE171" s="46">
        <v>1188.47</v>
      </c>
      <c r="BF171" s="46">
        <v>2445034.0299999998</v>
      </c>
      <c r="BG171" s="46">
        <f t="shared" si="147"/>
        <v>4866.91</v>
      </c>
      <c r="BH171" s="46">
        <v>1206.3800000000001</v>
      </c>
      <c r="BI171" s="46">
        <v>3444.44</v>
      </c>
      <c r="BJ171" s="46">
        <v>7006.73</v>
      </c>
      <c r="BK171" s="46">
        <f t="shared" si="135"/>
        <v>1689105.94</v>
      </c>
      <c r="BL171" s="46" t="e">
        <f t="shared" si="148"/>
        <v>#DIV/0!</v>
      </c>
      <c r="BM171" s="46" t="e">
        <f t="shared" si="149"/>
        <v>#DIV/0!</v>
      </c>
      <c r="BN171" s="46" t="e">
        <f t="shared" si="150"/>
        <v>#DIV/0!</v>
      </c>
      <c r="BO171" s="46" t="e">
        <f t="shared" si="151"/>
        <v>#DIV/0!</v>
      </c>
      <c r="BP171" s="46" t="e">
        <f t="shared" si="152"/>
        <v>#DIV/0!</v>
      </c>
      <c r="BQ171" s="46" t="e">
        <f t="shared" si="153"/>
        <v>#DIV/0!</v>
      </c>
      <c r="BR171" s="46" t="e">
        <f t="shared" si="154"/>
        <v>#DIV/0!</v>
      </c>
      <c r="BS171" s="46" t="e">
        <f t="shared" si="155"/>
        <v>#DIV/0!</v>
      </c>
      <c r="BT171" s="46" t="e">
        <f t="shared" si="156"/>
        <v>#DIV/0!</v>
      </c>
      <c r="BU171" s="46" t="e">
        <f t="shared" si="157"/>
        <v>#DIV/0!</v>
      </c>
      <c r="BV171" s="46" t="e">
        <f t="shared" si="158"/>
        <v>#DIV/0!</v>
      </c>
      <c r="BW171" s="46" t="str">
        <f t="shared" si="159"/>
        <v xml:space="preserve"> </v>
      </c>
      <c r="BY171" s="52"/>
      <c r="BZ171" s="293"/>
      <c r="CA171" s="46" t="e">
        <f t="shared" si="162"/>
        <v>#DIV/0!</v>
      </c>
      <c r="CB171" s="46">
        <f t="shared" si="163"/>
        <v>5085.92</v>
      </c>
      <c r="CC171" s="46" t="e">
        <f t="shared" si="164"/>
        <v>#DIV/0!</v>
      </c>
    </row>
    <row r="172" spans="1:82" s="45" customFormat="1" ht="12" customHeight="1">
      <c r="A172" s="284">
        <v>146</v>
      </c>
      <c r="B172" s="349" t="s">
        <v>678</v>
      </c>
      <c r="C172" s="350"/>
      <c r="D172" s="351"/>
      <c r="E172" s="352"/>
      <c r="F172" s="352"/>
      <c r="G172" s="286">
        <f>ROUND(H172+U172+X172+Z172+AB172+AD172+AF172+AH172+AI172+AJ172+AK172+AL172,2)</f>
        <v>5087548.4800000004</v>
      </c>
      <c r="H172" s="280">
        <f>I172+K172+M172+O172+Q172+S172</f>
        <v>0</v>
      </c>
      <c r="I172" s="289">
        <v>0</v>
      </c>
      <c r="J172" s="289">
        <v>0</v>
      </c>
      <c r="K172" s="289">
        <v>0</v>
      </c>
      <c r="L172" s="289">
        <v>0</v>
      </c>
      <c r="M172" s="289">
        <v>0</v>
      </c>
      <c r="N172" s="280">
        <v>0</v>
      </c>
      <c r="O172" s="280">
        <v>0</v>
      </c>
      <c r="P172" s="280">
        <v>0</v>
      </c>
      <c r="Q172" s="280">
        <v>0</v>
      </c>
      <c r="R172" s="280">
        <v>0</v>
      </c>
      <c r="S172" s="280">
        <v>0</v>
      </c>
      <c r="T172" s="290">
        <v>0</v>
      </c>
      <c r="U172" s="280">
        <v>0</v>
      </c>
      <c r="V172" s="280" t="s">
        <v>106</v>
      </c>
      <c r="W172" s="280">
        <v>1065.5</v>
      </c>
      <c r="X172" s="280">
        <v>4893750.32</v>
      </c>
      <c r="Y172" s="57">
        <v>0</v>
      </c>
      <c r="Z172" s="57">
        <v>0</v>
      </c>
      <c r="AA172" s="57">
        <v>0</v>
      </c>
      <c r="AB172" s="57">
        <v>0</v>
      </c>
      <c r="AC172" s="57">
        <v>0</v>
      </c>
      <c r="AD172" s="57">
        <v>0</v>
      </c>
      <c r="AE172" s="57">
        <v>0</v>
      </c>
      <c r="AF172" s="57">
        <v>0</v>
      </c>
      <c r="AG172" s="57">
        <v>0</v>
      </c>
      <c r="AH172" s="57">
        <v>0</v>
      </c>
      <c r="AI172" s="57">
        <v>0</v>
      </c>
      <c r="AJ172" s="57">
        <v>129198.77</v>
      </c>
      <c r="AK172" s="57">
        <v>64599.39</v>
      </c>
      <c r="AL172" s="57">
        <v>0</v>
      </c>
      <c r="AN172" s="46">
        <f>I172/'Приложение 1'!I170</f>
        <v>0</v>
      </c>
      <c r="AO172" s="46" t="e">
        <f t="shared" si="136"/>
        <v>#DIV/0!</v>
      </c>
      <c r="AP172" s="46" t="e">
        <f t="shared" si="137"/>
        <v>#DIV/0!</v>
      </c>
      <c r="AQ172" s="46" t="e">
        <f t="shared" si="138"/>
        <v>#DIV/0!</v>
      </c>
      <c r="AR172" s="46" t="e">
        <f t="shared" si="139"/>
        <v>#DIV/0!</v>
      </c>
      <c r="AS172" s="46" t="e">
        <f t="shared" si="140"/>
        <v>#DIV/0!</v>
      </c>
      <c r="AT172" s="46" t="e">
        <f t="shared" si="141"/>
        <v>#DIV/0!</v>
      </c>
      <c r="AU172" s="46">
        <f t="shared" si="142"/>
        <v>4592.9144251525113</v>
      </c>
      <c r="AV172" s="46" t="e">
        <f t="shared" si="143"/>
        <v>#DIV/0!</v>
      </c>
      <c r="AW172" s="46" t="e">
        <f t="shared" si="144"/>
        <v>#DIV/0!</v>
      </c>
      <c r="AX172" s="46" t="e">
        <f t="shared" si="145"/>
        <v>#DIV/0!</v>
      </c>
      <c r="AY172" s="52">
        <f t="shared" si="146"/>
        <v>0</v>
      </c>
      <c r="AZ172" s="46">
        <v>823.21</v>
      </c>
      <c r="BA172" s="46">
        <v>2105.13</v>
      </c>
      <c r="BB172" s="46">
        <v>2608.0100000000002</v>
      </c>
      <c r="BC172" s="46">
        <v>902.03</v>
      </c>
      <c r="BD172" s="46">
        <v>1781.42</v>
      </c>
      <c r="BE172" s="46">
        <v>1188.47</v>
      </c>
      <c r="BF172" s="46">
        <v>2445034.0299999998</v>
      </c>
      <c r="BG172" s="46">
        <f t="shared" si="147"/>
        <v>4866.91</v>
      </c>
      <c r="BH172" s="46">
        <v>1206.3800000000001</v>
      </c>
      <c r="BI172" s="46">
        <v>3444.44</v>
      </c>
      <c r="BJ172" s="46">
        <v>7006.73</v>
      </c>
      <c r="BK172" s="46">
        <f t="shared" si="135"/>
        <v>1689105.94</v>
      </c>
      <c r="BL172" s="46" t="str">
        <f t="shared" si="148"/>
        <v xml:space="preserve"> </v>
      </c>
      <c r="BM172" s="46" t="e">
        <f t="shared" si="149"/>
        <v>#DIV/0!</v>
      </c>
      <c r="BN172" s="46" t="e">
        <f t="shared" si="150"/>
        <v>#DIV/0!</v>
      </c>
      <c r="BO172" s="46" t="e">
        <f t="shared" si="151"/>
        <v>#DIV/0!</v>
      </c>
      <c r="BP172" s="46" t="e">
        <f t="shared" si="152"/>
        <v>#DIV/0!</v>
      </c>
      <c r="BQ172" s="46" t="e">
        <f t="shared" si="153"/>
        <v>#DIV/0!</v>
      </c>
      <c r="BR172" s="46" t="e">
        <f t="shared" si="154"/>
        <v>#DIV/0!</v>
      </c>
      <c r="BS172" s="46" t="str">
        <f t="shared" si="155"/>
        <v xml:space="preserve"> </v>
      </c>
      <c r="BT172" s="46" t="e">
        <f t="shared" si="156"/>
        <v>#DIV/0!</v>
      </c>
      <c r="BU172" s="46" t="e">
        <f t="shared" si="157"/>
        <v>#DIV/0!</v>
      </c>
      <c r="BV172" s="46" t="e">
        <f t="shared" si="158"/>
        <v>#DIV/0!</v>
      </c>
      <c r="BW172" s="46" t="str">
        <f t="shared" si="159"/>
        <v xml:space="preserve"> </v>
      </c>
      <c r="BY172" s="52"/>
      <c r="BZ172" s="293"/>
      <c r="CA172" s="46">
        <f t="shared" si="162"/>
        <v>4774.7991365556081</v>
      </c>
      <c r="CB172" s="46">
        <f t="shared" si="163"/>
        <v>5085.92</v>
      </c>
      <c r="CC172" s="46">
        <f t="shared" si="164"/>
        <v>-311.12086344439194</v>
      </c>
    </row>
    <row r="173" spans="1:82" s="45" customFormat="1" ht="12" customHeight="1">
      <c r="A173" s="284">
        <v>147</v>
      </c>
      <c r="B173" s="349" t="s">
        <v>693</v>
      </c>
      <c r="C173" s="322"/>
      <c r="D173" s="295"/>
      <c r="E173" s="323"/>
      <c r="F173" s="323"/>
      <c r="G173" s="286">
        <f>ROUND(H173+U173+X173+Z173+AB173+AD173+AF173+AH173+AI173+AJ173+AK173+AL173,2)</f>
        <v>5880245.9000000004</v>
      </c>
      <c r="H173" s="280">
        <f t="shared" ref="H173" si="223">I173+K173+M173+O173+Q173+S173</f>
        <v>4748005.57</v>
      </c>
      <c r="I173" s="289">
        <v>0</v>
      </c>
      <c r="J173" s="289">
        <v>1700</v>
      </c>
      <c r="K173" s="289">
        <f>ROUND(J173*1176.73,2)</f>
        <v>2000441</v>
      </c>
      <c r="L173" s="289">
        <v>0</v>
      </c>
      <c r="M173" s="289">
        <v>0</v>
      </c>
      <c r="N173" s="280">
        <v>660</v>
      </c>
      <c r="O173" s="280">
        <f>ROUND(N173*627.71,2)</f>
        <v>414288.6</v>
      </c>
      <c r="P173" s="280">
        <v>790</v>
      </c>
      <c r="Q173" s="280">
        <f>ROUND(P173*1699.83*0.97,2)</f>
        <v>1302579.73</v>
      </c>
      <c r="R173" s="280">
        <v>1204</v>
      </c>
      <c r="S173" s="280">
        <f>ROUND(R173*856.06,2)</f>
        <v>1030696.24</v>
      </c>
      <c r="T173" s="290">
        <v>0</v>
      </c>
      <c r="U173" s="280">
        <v>0</v>
      </c>
      <c r="V173" s="296"/>
      <c r="W173" s="57">
        <v>0</v>
      </c>
      <c r="X173" s="280">
        <f>ROUND(IF(V173="СК",3856.74,3886.86)*W173,2)</f>
        <v>0</v>
      </c>
      <c r="Y173" s="57">
        <v>0</v>
      </c>
      <c r="Z173" s="57">
        <v>0</v>
      </c>
      <c r="AA173" s="57">
        <v>0</v>
      </c>
      <c r="AB173" s="57">
        <v>0</v>
      </c>
      <c r="AC173" s="57">
        <v>0</v>
      </c>
      <c r="AD173" s="57">
        <v>0</v>
      </c>
      <c r="AE173" s="57">
        <v>0</v>
      </c>
      <c r="AF173" s="57">
        <v>0</v>
      </c>
      <c r="AG173" s="57">
        <v>0</v>
      </c>
      <c r="AH173" s="57">
        <v>0</v>
      </c>
      <c r="AI173" s="280">
        <f>ROUND(348476.71+89876.55+429276,2)</f>
        <v>867629.26</v>
      </c>
      <c r="AJ173" s="57">
        <f>ROUND((X173+H173+AI173)/95.5*3,2)</f>
        <v>176407.38</v>
      </c>
      <c r="AK173" s="57">
        <f t="shared" ref="AK173" si="224">ROUND((X173+H173+AI173)/95.5*1.5,2)</f>
        <v>88203.69</v>
      </c>
      <c r="AL173" s="57">
        <v>0</v>
      </c>
      <c r="AN173" s="46">
        <f>I173/'Приложение 1'!I171</f>
        <v>0</v>
      </c>
      <c r="AO173" s="46">
        <f t="shared" si="136"/>
        <v>1176.73</v>
      </c>
      <c r="AP173" s="46" t="e">
        <f t="shared" si="137"/>
        <v>#DIV/0!</v>
      </c>
      <c r="AQ173" s="46">
        <f t="shared" si="138"/>
        <v>627.70999999999992</v>
      </c>
      <c r="AR173" s="46">
        <f t="shared" si="139"/>
        <v>1648.8351012658227</v>
      </c>
      <c r="AS173" s="46">
        <f t="shared" si="140"/>
        <v>856.06</v>
      </c>
      <c r="AT173" s="46" t="e">
        <f t="shared" si="141"/>
        <v>#DIV/0!</v>
      </c>
      <c r="AU173" s="46" t="e">
        <f t="shared" si="142"/>
        <v>#DIV/0!</v>
      </c>
      <c r="AV173" s="46" t="e">
        <f t="shared" si="143"/>
        <v>#DIV/0!</v>
      </c>
      <c r="AW173" s="46" t="e">
        <f t="shared" si="144"/>
        <v>#DIV/0!</v>
      </c>
      <c r="AX173" s="46" t="e">
        <f t="shared" si="145"/>
        <v>#DIV/0!</v>
      </c>
      <c r="AY173" s="52">
        <f t="shared" si="146"/>
        <v>867629.26</v>
      </c>
      <c r="AZ173" s="46">
        <v>823.21</v>
      </c>
      <c r="BA173" s="46">
        <v>2105.13</v>
      </c>
      <c r="BB173" s="46">
        <v>2608.0100000000002</v>
      </c>
      <c r="BC173" s="46">
        <v>902.03</v>
      </c>
      <c r="BD173" s="46">
        <v>1781.42</v>
      </c>
      <c r="BE173" s="46">
        <v>1188.47</v>
      </c>
      <c r="BF173" s="46">
        <v>2445034.0299999998</v>
      </c>
      <c r="BG173" s="46">
        <f t="shared" si="147"/>
        <v>4866.91</v>
      </c>
      <c r="BH173" s="46">
        <v>1206.3800000000001</v>
      </c>
      <c r="BI173" s="46">
        <v>3444.44</v>
      </c>
      <c r="BJ173" s="46">
        <v>7006.73</v>
      </c>
      <c r="BK173" s="46">
        <f t="shared" si="135"/>
        <v>1689105.94</v>
      </c>
      <c r="BL173" s="46" t="str">
        <f t="shared" si="148"/>
        <v xml:space="preserve"> </v>
      </c>
      <c r="BM173" s="46" t="str">
        <f t="shared" si="149"/>
        <v xml:space="preserve"> </v>
      </c>
      <c r="BN173" s="46" t="e">
        <f t="shared" si="150"/>
        <v>#DIV/0!</v>
      </c>
      <c r="BO173" s="46" t="str">
        <f t="shared" si="151"/>
        <v xml:space="preserve"> </v>
      </c>
      <c r="BP173" s="46" t="str">
        <f t="shared" si="152"/>
        <v xml:space="preserve"> </v>
      </c>
      <c r="BQ173" s="46" t="str">
        <f t="shared" si="153"/>
        <v xml:space="preserve"> </v>
      </c>
      <c r="BR173" s="46" t="e">
        <f t="shared" si="154"/>
        <v>#DIV/0!</v>
      </c>
      <c r="BS173" s="46" t="e">
        <f t="shared" si="155"/>
        <v>#DIV/0!</v>
      </c>
      <c r="BT173" s="46" t="e">
        <f t="shared" si="156"/>
        <v>#DIV/0!</v>
      </c>
      <c r="BU173" s="46" t="e">
        <f t="shared" si="157"/>
        <v>#DIV/0!</v>
      </c>
      <c r="BV173" s="46" t="e">
        <f t="shared" si="158"/>
        <v>#DIV/0!</v>
      </c>
      <c r="BW173" s="46" t="str">
        <f t="shared" si="159"/>
        <v xml:space="preserve"> </v>
      </c>
      <c r="BY173" s="52"/>
      <c r="BZ173" s="293"/>
      <c r="CA173" s="46" t="e">
        <f t="shared" si="162"/>
        <v>#DIV/0!</v>
      </c>
      <c r="CB173" s="46">
        <f t="shared" si="163"/>
        <v>5085.92</v>
      </c>
      <c r="CC173" s="46" t="e">
        <f t="shared" si="164"/>
        <v>#DIV/0!</v>
      </c>
      <c r="CD173" s="297"/>
    </row>
    <row r="174" spans="1:82" s="45" customFormat="1" ht="12" customHeight="1">
      <c r="A174" s="284">
        <v>148</v>
      </c>
      <c r="B174" s="349" t="s">
        <v>680</v>
      </c>
      <c r="C174" s="350"/>
      <c r="D174" s="351"/>
      <c r="E174" s="352"/>
      <c r="F174" s="352"/>
      <c r="G174" s="286">
        <f t="shared" ref="G174:G175" si="225">ROUND(H174+U174+X174+Z174+AB174+AD174+AF174+AH174+AI174+AJ174+AK174+AL174,2)</f>
        <v>4763843.6399999997</v>
      </c>
      <c r="H174" s="280">
        <f t="shared" ref="H174:H175" si="226">I174+K174+M174+O174+Q174+S174</f>
        <v>0</v>
      </c>
      <c r="I174" s="289">
        <v>0</v>
      </c>
      <c r="J174" s="289">
        <v>0</v>
      </c>
      <c r="K174" s="289">
        <v>0</v>
      </c>
      <c r="L174" s="289">
        <v>0</v>
      </c>
      <c r="M174" s="289">
        <v>0</v>
      </c>
      <c r="N174" s="280">
        <v>0</v>
      </c>
      <c r="O174" s="280">
        <v>0</v>
      </c>
      <c r="P174" s="280">
        <v>0</v>
      </c>
      <c r="Q174" s="280">
        <v>0</v>
      </c>
      <c r="R174" s="280">
        <v>0</v>
      </c>
      <c r="S174" s="280">
        <v>0</v>
      </c>
      <c r="T174" s="290">
        <v>0</v>
      </c>
      <c r="U174" s="280">
        <v>0</v>
      </c>
      <c r="V174" s="280" t="s">
        <v>105</v>
      </c>
      <c r="W174" s="280">
        <v>1088.1300000000001</v>
      </c>
      <c r="X174" s="280">
        <v>4559942.22</v>
      </c>
      <c r="Y174" s="57">
        <v>0</v>
      </c>
      <c r="Z174" s="57">
        <v>0</v>
      </c>
      <c r="AA174" s="57">
        <v>0</v>
      </c>
      <c r="AB174" s="57">
        <v>0</v>
      </c>
      <c r="AC174" s="57">
        <v>0</v>
      </c>
      <c r="AD174" s="57">
        <v>0</v>
      </c>
      <c r="AE174" s="57">
        <v>0</v>
      </c>
      <c r="AF174" s="57">
        <v>0</v>
      </c>
      <c r="AG174" s="57">
        <v>0</v>
      </c>
      <c r="AH174" s="57">
        <v>0</v>
      </c>
      <c r="AI174" s="57">
        <v>0</v>
      </c>
      <c r="AJ174" s="57">
        <v>135934.28</v>
      </c>
      <c r="AK174" s="57">
        <v>67967.14</v>
      </c>
      <c r="AL174" s="57">
        <v>0</v>
      </c>
      <c r="AN174" s="46">
        <f>I174/'Приложение 1'!I172</f>
        <v>0</v>
      </c>
      <c r="AO174" s="46" t="e">
        <f t="shared" si="136"/>
        <v>#DIV/0!</v>
      </c>
      <c r="AP174" s="46" t="e">
        <f t="shared" si="137"/>
        <v>#DIV/0!</v>
      </c>
      <c r="AQ174" s="46" t="e">
        <f t="shared" si="138"/>
        <v>#DIV/0!</v>
      </c>
      <c r="AR174" s="46" t="e">
        <f t="shared" si="139"/>
        <v>#DIV/0!</v>
      </c>
      <c r="AS174" s="46" t="e">
        <f t="shared" si="140"/>
        <v>#DIV/0!</v>
      </c>
      <c r="AT174" s="46" t="e">
        <f t="shared" si="141"/>
        <v>#DIV/0!</v>
      </c>
      <c r="AU174" s="46">
        <f t="shared" si="142"/>
        <v>4190.622646191171</v>
      </c>
      <c r="AV174" s="46" t="e">
        <f t="shared" si="143"/>
        <v>#DIV/0!</v>
      </c>
      <c r="AW174" s="46" t="e">
        <f t="shared" si="144"/>
        <v>#DIV/0!</v>
      </c>
      <c r="AX174" s="46" t="e">
        <f t="shared" si="145"/>
        <v>#DIV/0!</v>
      </c>
      <c r="AY174" s="52">
        <f t="shared" si="146"/>
        <v>0</v>
      </c>
      <c r="AZ174" s="46">
        <v>823.21</v>
      </c>
      <c r="BA174" s="46">
        <v>2105.13</v>
      </c>
      <c r="BB174" s="46">
        <v>2608.0100000000002</v>
      </c>
      <c r="BC174" s="46">
        <v>902.03</v>
      </c>
      <c r="BD174" s="46">
        <v>1781.42</v>
      </c>
      <c r="BE174" s="46">
        <v>1188.47</v>
      </c>
      <c r="BF174" s="46">
        <v>2445034.0299999998</v>
      </c>
      <c r="BG174" s="46">
        <f t="shared" si="147"/>
        <v>5070.2</v>
      </c>
      <c r="BH174" s="46">
        <v>1206.3800000000001</v>
      </c>
      <c r="BI174" s="46">
        <v>3444.44</v>
      </c>
      <c r="BJ174" s="46">
        <v>7006.73</v>
      </c>
      <c r="BK174" s="46">
        <f t="shared" si="135"/>
        <v>1689105.94</v>
      </c>
      <c r="BL174" s="46" t="str">
        <f t="shared" si="148"/>
        <v xml:space="preserve"> </v>
      </c>
      <c r="BM174" s="46" t="e">
        <f t="shared" si="149"/>
        <v>#DIV/0!</v>
      </c>
      <c r="BN174" s="46" t="e">
        <f t="shared" si="150"/>
        <v>#DIV/0!</v>
      </c>
      <c r="BO174" s="46" t="e">
        <f t="shared" si="151"/>
        <v>#DIV/0!</v>
      </c>
      <c r="BP174" s="46" t="e">
        <f t="shared" si="152"/>
        <v>#DIV/0!</v>
      </c>
      <c r="BQ174" s="46" t="e">
        <f t="shared" si="153"/>
        <v>#DIV/0!</v>
      </c>
      <c r="BR174" s="46" t="e">
        <f t="shared" si="154"/>
        <v>#DIV/0!</v>
      </c>
      <c r="BS174" s="46" t="str">
        <f t="shared" si="155"/>
        <v xml:space="preserve"> </v>
      </c>
      <c r="BT174" s="46" t="e">
        <f t="shared" si="156"/>
        <v>#DIV/0!</v>
      </c>
      <c r="BU174" s="46" t="e">
        <f t="shared" si="157"/>
        <v>#DIV/0!</v>
      </c>
      <c r="BV174" s="46" t="e">
        <f t="shared" si="158"/>
        <v>#DIV/0!</v>
      </c>
      <c r="BW174" s="46" t="str">
        <f t="shared" si="159"/>
        <v xml:space="preserve"> </v>
      </c>
      <c r="BY174" s="52"/>
      <c r="BZ174" s="293"/>
      <c r="CA174" s="46">
        <f t="shared" si="162"/>
        <v>4378.00964958231</v>
      </c>
      <c r="CB174" s="46">
        <f t="shared" si="163"/>
        <v>5298.36</v>
      </c>
      <c r="CC174" s="46">
        <f t="shared" si="164"/>
        <v>-920.3503504176897</v>
      </c>
    </row>
    <row r="175" spans="1:82" s="45" customFormat="1" ht="12" customHeight="1">
      <c r="A175" s="284">
        <v>149</v>
      </c>
      <c r="B175" s="349" t="s">
        <v>950</v>
      </c>
      <c r="C175" s="350"/>
      <c r="D175" s="351"/>
      <c r="E175" s="352"/>
      <c r="F175" s="352"/>
      <c r="G175" s="286">
        <f t="shared" si="225"/>
        <v>4576026.95</v>
      </c>
      <c r="H175" s="280">
        <f t="shared" si="226"/>
        <v>0</v>
      </c>
      <c r="I175" s="289">
        <v>0</v>
      </c>
      <c r="J175" s="289">
        <v>0</v>
      </c>
      <c r="K175" s="289">
        <v>0</v>
      </c>
      <c r="L175" s="289">
        <v>0</v>
      </c>
      <c r="M175" s="289">
        <v>0</v>
      </c>
      <c r="N175" s="280">
        <v>0</v>
      </c>
      <c r="O175" s="280">
        <v>0</v>
      </c>
      <c r="P175" s="280">
        <v>0</v>
      </c>
      <c r="Q175" s="280">
        <v>0</v>
      </c>
      <c r="R175" s="280">
        <v>0</v>
      </c>
      <c r="S175" s="280">
        <v>0</v>
      </c>
      <c r="T175" s="290">
        <v>0</v>
      </c>
      <c r="U175" s="280">
        <v>0</v>
      </c>
      <c r="V175" s="280" t="s">
        <v>105</v>
      </c>
      <c r="W175" s="280">
        <v>930.35</v>
      </c>
      <c r="X175" s="280">
        <v>4402034</v>
      </c>
      <c r="Y175" s="57">
        <v>0</v>
      </c>
      <c r="Z175" s="57">
        <v>0</v>
      </c>
      <c r="AA175" s="57">
        <v>0</v>
      </c>
      <c r="AB175" s="57">
        <v>0</v>
      </c>
      <c r="AC175" s="57">
        <v>0</v>
      </c>
      <c r="AD175" s="57">
        <v>0</v>
      </c>
      <c r="AE175" s="57">
        <v>0</v>
      </c>
      <c r="AF175" s="57">
        <v>0</v>
      </c>
      <c r="AG175" s="57">
        <v>0</v>
      </c>
      <c r="AH175" s="57">
        <v>0</v>
      </c>
      <c r="AI175" s="57">
        <v>0</v>
      </c>
      <c r="AJ175" s="57">
        <v>115995.3</v>
      </c>
      <c r="AK175" s="57">
        <v>57997.65</v>
      </c>
      <c r="AL175" s="57">
        <v>0</v>
      </c>
      <c r="AN175" s="46">
        <f>I175/'Приложение 1'!I173</f>
        <v>0</v>
      </c>
      <c r="AO175" s="46" t="e">
        <f t="shared" si="136"/>
        <v>#DIV/0!</v>
      </c>
      <c r="AP175" s="46" t="e">
        <f t="shared" si="137"/>
        <v>#DIV/0!</v>
      </c>
      <c r="AQ175" s="46" t="e">
        <f t="shared" si="138"/>
        <v>#DIV/0!</v>
      </c>
      <c r="AR175" s="46" t="e">
        <f t="shared" si="139"/>
        <v>#DIV/0!</v>
      </c>
      <c r="AS175" s="46" t="e">
        <f t="shared" si="140"/>
        <v>#DIV/0!</v>
      </c>
      <c r="AT175" s="46" t="e">
        <f t="shared" si="141"/>
        <v>#DIV/0!</v>
      </c>
      <c r="AU175" s="46">
        <f t="shared" si="142"/>
        <v>4731.5891868651579</v>
      </c>
      <c r="AV175" s="46" t="e">
        <f t="shared" si="143"/>
        <v>#DIV/0!</v>
      </c>
      <c r="AW175" s="46" t="e">
        <f t="shared" si="144"/>
        <v>#DIV/0!</v>
      </c>
      <c r="AX175" s="46" t="e">
        <f t="shared" si="145"/>
        <v>#DIV/0!</v>
      </c>
      <c r="AY175" s="52">
        <f t="shared" si="146"/>
        <v>0</v>
      </c>
      <c r="AZ175" s="46">
        <v>823.21</v>
      </c>
      <c r="BA175" s="46">
        <v>2105.13</v>
      </c>
      <c r="BB175" s="46">
        <v>2608.0100000000002</v>
      </c>
      <c r="BC175" s="46">
        <v>902.03</v>
      </c>
      <c r="BD175" s="46">
        <v>1781.42</v>
      </c>
      <c r="BE175" s="46">
        <v>1188.47</v>
      </c>
      <c r="BF175" s="46">
        <v>2445034.0299999998</v>
      </c>
      <c r="BG175" s="46">
        <f t="shared" si="147"/>
        <v>5070.2</v>
      </c>
      <c r="BH175" s="46">
        <v>1206.3800000000001</v>
      </c>
      <c r="BI175" s="46">
        <v>3444.44</v>
      </c>
      <c r="BJ175" s="46">
        <v>7006.73</v>
      </c>
      <c r="BK175" s="46">
        <f t="shared" si="135"/>
        <v>1689105.94</v>
      </c>
      <c r="BL175" s="46" t="str">
        <f t="shared" si="148"/>
        <v xml:space="preserve"> </v>
      </c>
      <c r="BM175" s="46" t="e">
        <f t="shared" si="149"/>
        <v>#DIV/0!</v>
      </c>
      <c r="BN175" s="46" t="e">
        <f t="shared" si="150"/>
        <v>#DIV/0!</v>
      </c>
      <c r="BO175" s="46" t="e">
        <f t="shared" si="151"/>
        <v>#DIV/0!</v>
      </c>
      <c r="BP175" s="46" t="e">
        <f t="shared" si="152"/>
        <v>#DIV/0!</v>
      </c>
      <c r="BQ175" s="46" t="e">
        <f t="shared" si="153"/>
        <v>#DIV/0!</v>
      </c>
      <c r="BR175" s="46" t="e">
        <f t="shared" si="154"/>
        <v>#DIV/0!</v>
      </c>
      <c r="BS175" s="46" t="str">
        <f t="shared" si="155"/>
        <v xml:space="preserve"> </v>
      </c>
      <c r="BT175" s="46" t="e">
        <f t="shared" si="156"/>
        <v>#DIV/0!</v>
      </c>
      <c r="BU175" s="46" t="e">
        <f t="shared" si="157"/>
        <v>#DIV/0!</v>
      </c>
      <c r="BV175" s="46" t="e">
        <f t="shared" si="158"/>
        <v>#DIV/0!</v>
      </c>
      <c r="BW175" s="46" t="str">
        <f t="shared" si="159"/>
        <v xml:space="preserve"> </v>
      </c>
      <c r="BY175" s="52"/>
      <c r="BZ175" s="293"/>
      <c r="CA175" s="46">
        <f t="shared" si="162"/>
        <v>4918.6079969903803</v>
      </c>
      <c r="CB175" s="46">
        <f t="shared" si="163"/>
        <v>5298.36</v>
      </c>
      <c r="CC175" s="46">
        <f t="shared" si="164"/>
        <v>-379.75200300961933</v>
      </c>
    </row>
    <row r="176" spans="1:82" s="45" customFormat="1" ht="29.25" customHeight="1">
      <c r="A176" s="344" t="s">
        <v>40</v>
      </c>
      <c r="B176" s="344"/>
      <c r="C176" s="57">
        <f>SUM(C174:C175)</f>
        <v>0</v>
      </c>
      <c r="D176" s="345"/>
      <c r="E176" s="280"/>
      <c r="F176" s="280"/>
      <c r="G176" s="57">
        <f>ROUND(SUM(G172:G175),2)</f>
        <v>20307664.969999999</v>
      </c>
      <c r="H176" s="57">
        <f t="shared" ref="H176:S176" si="227">ROUND(SUM(H172:H175),2)</f>
        <v>4748005.57</v>
      </c>
      <c r="I176" s="57">
        <f t="shared" si="227"/>
        <v>0</v>
      </c>
      <c r="J176" s="57">
        <f t="shared" si="227"/>
        <v>1700</v>
      </c>
      <c r="K176" s="57">
        <f t="shared" si="227"/>
        <v>2000441</v>
      </c>
      <c r="L176" s="57">
        <f t="shared" si="227"/>
        <v>0</v>
      </c>
      <c r="M176" s="57">
        <f t="shared" si="227"/>
        <v>0</v>
      </c>
      <c r="N176" s="57">
        <f t="shared" si="227"/>
        <v>660</v>
      </c>
      <c r="O176" s="57">
        <f t="shared" si="227"/>
        <v>414288.6</v>
      </c>
      <c r="P176" s="57">
        <f t="shared" si="227"/>
        <v>790</v>
      </c>
      <c r="Q176" s="57">
        <f t="shared" si="227"/>
        <v>1302579.73</v>
      </c>
      <c r="R176" s="57">
        <f t="shared" si="227"/>
        <v>1204</v>
      </c>
      <c r="S176" s="57">
        <f t="shared" si="227"/>
        <v>1030696.24</v>
      </c>
      <c r="T176" s="42">
        <f>SUM(T172:T175)</f>
        <v>0</v>
      </c>
      <c r="U176" s="57">
        <f>SUM(U172:U175)</f>
        <v>0</v>
      </c>
      <c r="V176" s="280" t="s">
        <v>66</v>
      </c>
      <c r="W176" s="57">
        <f>SUM(W172:W175)</f>
        <v>3083.98</v>
      </c>
      <c r="X176" s="57">
        <f>SUM(X172:X175)</f>
        <v>13855726.539999999</v>
      </c>
      <c r="Y176" s="57">
        <f t="shared" ref="Y176:AL176" si="228">SUM(Y172:Y175)</f>
        <v>0</v>
      </c>
      <c r="Z176" s="57">
        <f t="shared" si="228"/>
        <v>0</v>
      </c>
      <c r="AA176" s="57">
        <f t="shared" si="228"/>
        <v>0</v>
      </c>
      <c r="AB176" s="57">
        <f t="shared" si="228"/>
        <v>0</v>
      </c>
      <c r="AC176" s="57">
        <f t="shared" si="228"/>
        <v>0</v>
      </c>
      <c r="AD176" s="57">
        <f t="shared" si="228"/>
        <v>0</v>
      </c>
      <c r="AE176" s="57">
        <f t="shared" si="228"/>
        <v>0</v>
      </c>
      <c r="AF176" s="57">
        <f t="shared" si="228"/>
        <v>0</v>
      </c>
      <c r="AG176" s="57">
        <f t="shared" si="228"/>
        <v>0</v>
      </c>
      <c r="AH176" s="57">
        <f t="shared" si="228"/>
        <v>0</v>
      </c>
      <c r="AI176" s="57">
        <f t="shared" si="228"/>
        <v>867629.26</v>
      </c>
      <c r="AJ176" s="57">
        <f t="shared" si="228"/>
        <v>557535.7300000001</v>
      </c>
      <c r="AK176" s="57">
        <f t="shared" si="228"/>
        <v>278767.87000000005</v>
      </c>
      <c r="AL176" s="57">
        <f t="shared" si="228"/>
        <v>0</v>
      </c>
      <c r="AN176" s="46">
        <f>I176/'Приложение 1'!I174</f>
        <v>0</v>
      </c>
      <c r="AO176" s="46">
        <f t="shared" si="136"/>
        <v>1176.73</v>
      </c>
      <c r="AP176" s="46" t="e">
        <f t="shared" si="137"/>
        <v>#DIV/0!</v>
      </c>
      <c r="AQ176" s="46">
        <f t="shared" si="138"/>
        <v>627.70999999999992</v>
      </c>
      <c r="AR176" s="46">
        <f t="shared" si="139"/>
        <v>1648.8351012658227</v>
      </c>
      <c r="AS176" s="46">
        <f t="shared" si="140"/>
        <v>856.06</v>
      </c>
      <c r="AT176" s="46" t="e">
        <f t="shared" si="141"/>
        <v>#DIV/0!</v>
      </c>
      <c r="AU176" s="46">
        <f t="shared" si="142"/>
        <v>4492.8068729369188</v>
      </c>
      <c r="AV176" s="46" t="e">
        <f t="shared" si="143"/>
        <v>#DIV/0!</v>
      </c>
      <c r="AW176" s="46" t="e">
        <f t="shared" si="144"/>
        <v>#DIV/0!</v>
      </c>
      <c r="AX176" s="46" t="e">
        <f t="shared" si="145"/>
        <v>#DIV/0!</v>
      </c>
      <c r="AY176" s="52">
        <f t="shared" si="146"/>
        <v>867629.26</v>
      </c>
      <c r="AZ176" s="46">
        <v>823.21</v>
      </c>
      <c r="BA176" s="46">
        <v>2105.13</v>
      </c>
      <c r="BB176" s="46">
        <v>2608.0100000000002</v>
      </c>
      <c r="BC176" s="46">
        <v>902.03</v>
      </c>
      <c r="BD176" s="46">
        <v>1781.42</v>
      </c>
      <c r="BE176" s="46">
        <v>1188.47</v>
      </c>
      <c r="BF176" s="46">
        <v>2445034.0299999998</v>
      </c>
      <c r="BG176" s="46">
        <f t="shared" si="147"/>
        <v>4866.91</v>
      </c>
      <c r="BH176" s="46">
        <v>1206.3800000000001</v>
      </c>
      <c r="BI176" s="46">
        <v>3444.44</v>
      </c>
      <c r="BJ176" s="46">
        <v>7006.73</v>
      </c>
      <c r="BK176" s="46">
        <f t="shared" si="135"/>
        <v>1689105.94</v>
      </c>
      <c r="BL176" s="46" t="str">
        <f t="shared" si="148"/>
        <v xml:space="preserve"> </v>
      </c>
      <c r="BM176" s="46" t="str">
        <f t="shared" si="149"/>
        <v xml:space="preserve"> </v>
      </c>
      <c r="BN176" s="46" t="e">
        <f t="shared" si="150"/>
        <v>#DIV/0!</v>
      </c>
      <c r="BO176" s="46" t="str">
        <f t="shared" si="151"/>
        <v xml:space="preserve"> </v>
      </c>
      <c r="BP176" s="46" t="str">
        <f t="shared" si="152"/>
        <v xml:space="preserve"> </v>
      </c>
      <c r="BQ176" s="46" t="str">
        <f t="shared" si="153"/>
        <v xml:space="preserve"> </v>
      </c>
      <c r="BR176" s="46" t="e">
        <f t="shared" si="154"/>
        <v>#DIV/0!</v>
      </c>
      <c r="BS176" s="46" t="str">
        <f t="shared" si="155"/>
        <v xml:space="preserve"> </v>
      </c>
      <c r="BT176" s="46" t="e">
        <f t="shared" si="156"/>
        <v>#DIV/0!</v>
      </c>
      <c r="BU176" s="46" t="e">
        <f t="shared" si="157"/>
        <v>#DIV/0!</v>
      </c>
      <c r="BV176" s="46" t="e">
        <f t="shared" si="158"/>
        <v>#DIV/0!</v>
      </c>
      <c r="BW176" s="46" t="str">
        <f t="shared" si="159"/>
        <v xml:space="preserve"> </v>
      </c>
      <c r="BY176" s="52"/>
      <c r="BZ176" s="293"/>
      <c r="CA176" s="46">
        <f t="shared" si="162"/>
        <v>6584.8886730782942</v>
      </c>
      <c r="CB176" s="46">
        <f t="shared" si="163"/>
        <v>5085.92</v>
      </c>
      <c r="CC176" s="46">
        <f t="shared" si="164"/>
        <v>1498.9686730782942</v>
      </c>
    </row>
    <row r="177" spans="1:81" s="45" customFormat="1" ht="12" customHeight="1">
      <c r="A177" s="346" t="s">
        <v>44</v>
      </c>
      <c r="B177" s="347"/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  <c r="T177" s="347"/>
      <c r="U177" s="347"/>
      <c r="V177" s="347"/>
      <c r="W177" s="347"/>
      <c r="X177" s="347"/>
      <c r="Y177" s="347"/>
      <c r="Z177" s="347"/>
      <c r="AA177" s="347"/>
      <c r="AB177" s="347"/>
      <c r="AC177" s="347"/>
      <c r="AD177" s="347"/>
      <c r="AE177" s="347"/>
      <c r="AF177" s="347"/>
      <c r="AG177" s="347"/>
      <c r="AH177" s="347"/>
      <c r="AI177" s="347"/>
      <c r="AJ177" s="347"/>
      <c r="AK177" s="347"/>
      <c r="AL177" s="348"/>
      <c r="AN177" s="46" t="e">
        <f>I177/'Приложение 1'!I175</f>
        <v>#DIV/0!</v>
      </c>
      <c r="AO177" s="46" t="e">
        <f t="shared" si="136"/>
        <v>#DIV/0!</v>
      </c>
      <c r="AP177" s="46" t="e">
        <f t="shared" si="137"/>
        <v>#DIV/0!</v>
      </c>
      <c r="AQ177" s="46" t="e">
        <f t="shared" si="138"/>
        <v>#DIV/0!</v>
      </c>
      <c r="AR177" s="46" t="e">
        <f t="shared" si="139"/>
        <v>#DIV/0!</v>
      </c>
      <c r="AS177" s="46" t="e">
        <f t="shared" si="140"/>
        <v>#DIV/0!</v>
      </c>
      <c r="AT177" s="46" t="e">
        <f t="shared" si="141"/>
        <v>#DIV/0!</v>
      </c>
      <c r="AU177" s="46" t="e">
        <f t="shared" si="142"/>
        <v>#DIV/0!</v>
      </c>
      <c r="AV177" s="46" t="e">
        <f t="shared" si="143"/>
        <v>#DIV/0!</v>
      </c>
      <c r="AW177" s="46" t="e">
        <f t="shared" si="144"/>
        <v>#DIV/0!</v>
      </c>
      <c r="AX177" s="46" t="e">
        <f t="shared" si="145"/>
        <v>#DIV/0!</v>
      </c>
      <c r="AY177" s="52">
        <f t="shared" si="146"/>
        <v>0</v>
      </c>
      <c r="AZ177" s="46">
        <v>823.21</v>
      </c>
      <c r="BA177" s="46">
        <v>2105.13</v>
      </c>
      <c r="BB177" s="46">
        <v>2608.0100000000002</v>
      </c>
      <c r="BC177" s="46">
        <v>902.03</v>
      </c>
      <c r="BD177" s="46">
        <v>1781.42</v>
      </c>
      <c r="BE177" s="46">
        <v>1188.47</v>
      </c>
      <c r="BF177" s="46">
        <v>2445034.0299999998</v>
      </c>
      <c r="BG177" s="46">
        <f t="shared" si="147"/>
        <v>4866.91</v>
      </c>
      <c r="BH177" s="46">
        <v>1206.3800000000001</v>
      </c>
      <c r="BI177" s="46">
        <v>3444.44</v>
      </c>
      <c r="BJ177" s="46">
        <v>7006.73</v>
      </c>
      <c r="BK177" s="46">
        <f t="shared" si="135"/>
        <v>1689105.94</v>
      </c>
      <c r="BL177" s="46" t="e">
        <f t="shared" si="148"/>
        <v>#DIV/0!</v>
      </c>
      <c r="BM177" s="46" t="e">
        <f t="shared" si="149"/>
        <v>#DIV/0!</v>
      </c>
      <c r="BN177" s="46" t="e">
        <f t="shared" si="150"/>
        <v>#DIV/0!</v>
      </c>
      <c r="BO177" s="46" t="e">
        <f t="shared" si="151"/>
        <v>#DIV/0!</v>
      </c>
      <c r="BP177" s="46" t="e">
        <f t="shared" si="152"/>
        <v>#DIV/0!</v>
      </c>
      <c r="BQ177" s="46" t="e">
        <f t="shared" si="153"/>
        <v>#DIV/0!</v>
      </c>
      <c r="BR177" s="46" t="e">
        <f t="shared" si="154"/>
        <v>#DIV/0!</v>
      </c>
      <c r="BS177" s="46" t="e">
        <f t="shared" si="155"/>
        <v>#DIV/0!</v>
      </c>
      <c r="BT177" s="46" t="e">
        <f t="shared" si="156"/>
        <v>#DIV/0!</v>
      </c>
      <c r="BU177" s="46" t="e">
        <f t="shared" si="157"/>
        <v>#DIV/0!</v>
      </c>
      <c r="BV177" s="46" t="e">
        <f t="shared" si="158"/>
        <v>#DIV/0!</v>
      </c>
      <c r="BW177" s="46" t="str">
        <f t="shared" si="159"/>
        <v xml:space="preserve"> </v>
      </c>
      <c r="BY177" s="52"/>
      <c r="BZ177" s="293"/>
      <c r="CA177" s="46" t="e">
        <f t="shared" si="162"/>
        <v>#DIV/0!</v>
      </c>
      <c r="CB177" s="46">
        <f t="shared" si="163"/>
        <v>5085.92</v>
      </c>
      <c r="CC177" s="46" t="e">
        <f t="shared" si="164"/>
        <v>#DIV/0!</v>
      </c>
    </row>
    <row r="178" spans="1:81" s="45" customFormat="1" ht="12" customHeight="1">
      <c r="A178" s="284">
        <v>150</v>
      </c>
      <c r="B178" s="64" t="s">
        <v>699</v>
      </c>
      <c r="C178" s="350"/>
      <c r="D178" s="351"/>
      <c r="E178" s="352"/>
      <c r="F178" s="352"/>
      <c r="G178" s="286">
        <f>ROUND(H178+U178+X178+Z178+AB178+AD178+AF178+AH178+AI178+AJ178+AK178+AL178,2)</f>
        <v>2628315.59</v>
      </c>
      <c r="H178" s="280">
        <f>I178+K178+M178+O178+Q178+S178</f>
        <v>0</v>
      </c>
      <c r="I178" s="289">
        <v>0</v>
      </c>
      <c r="J178" s="289">
        <v>0</v>
      </c>
      <c r="K178" s="289">
        <v>0</v>
      </c>
      <c r="L178" s="289">
        <v>0</v>
      </c>
      <c r="M178" s="289">
        <v>0</v>
      </c>
      <c r="N178" s="280">
        <v>0</v>
      </c>
      <c r="O178" s="280">
        <v>0</v>
      </c>
      <c r="P178" s="280">
        <v>0</v>
      </c>
      <c r="Q178" s="280">
        <v>0</v>
      </c>
      <c r="R178" s="280">
        <v>0</v>
      </c>
      <c r="S178" s="280">
        <v>0</v>
      </c>
      <c r="T178" s="290">
        <v>0</v>
      </c>
      <c r="U178" s="280">
        <v>0</v>
      </c>
      <c r="V178" s="280" t="s">
        <v>106</v>
      </c>
      <c r="W178" s="280">
        <v>555.97</v>
      </c>
      <c r="X178" s="280">
        <v>2556640.7999999998</v>
      </c>
      <c r="Y178" s="57">
        <v>0</v>
      </c>
      <c r="Z178" s="57">
        <v>0</v>
      </c>
      <c r="AA178" s="57">
        <v>0</v>
      </c>
      <c r="AB178" s="57">
        <v>0</v>
      </c>
      <c r="AC178" s="57">
        <v>0</v>
      </c>
      <c r="AD178" s="57">
        <v>0</v>
      </c>
      <c r="AE178" s="57">
        <v>0</v>
      </c>
      <c r="AF178" s="57">
        <v>0</v>
      </c>
      <c r="AG178" s="57">
        <v>0</v>
      </c>
      <c r="AH178" s="57">
        <v>0</v>
      </c>
      <c r="AI178" s="57">
        <v>0</v>
      </c>
      <c r="AJ178" s="57">
        <v>47783.19</v>
      </c>
      <c r="AK178" s="57">
        <v>23891.599999999999</v>
      </c>
      <c r="AL178" s="57">
        <v>0</v>
      </c>
      <c r="AN178" s="46">
        <f>I178/'Приложение 1'!I176</f>
        <v>0</v>
      </c>
      <c r="AO178" s="46" t="e">
        <f t="shared" si="136"/>
        <v>#DIV/0!</v>
      </c>
      <c r="AP178" s="46" t="e">
        <f t="shared" si="137"/>
        <v>#DIV/0!</v>
      </c>
      <c r="AQ178" s="46" t="e">
        <f t="shared" si="138"/>
        <v>#DIV/0!</v>
      </c>
      <c r="AR178" s="46" t="e">
        <f t="shared" si="139"/>
        <v>#DIV/0!</v>
      </c>
      <c r="AS178" s="46" t="e">
        <f t="shared" si="140"/>
        <v>#DIV/0!</v>
      </c>
      <c r="AT178" s="46" t="e">
        <f t="shared" si="141"/>
        <v>#DIV/0!</v>
      </c>
      <c r="AU178" s="46">
        <f t="shared" si="142"/>
        <v>4598.5229418853532</v>
      </c>
      <c r="AV178" s="46" t="e">
        <f t="shared" si="143"/>
        <v>#DIV/0!</v>
      </c>
      <c r="AW178" s="46" t="e">
        <f t="shared" si="144"/>
        <v>#DIV/0!</v>
      </c>
      <c r="AX178" s="46" t="e">
        <f t="shared" si="145"/>
        <v>#DIV/0!</v>
      </c>
      <c r="AY178" s="52">
        <f t="shared" si="146"/>
        <v>0</v>
      </c>
      <c r="AZ178" s="46">
        <v>823.21</v>
      </c>
      <c r="BA178" s="46">
        <v>2105.13</v>
      </c>
      <c r="BB178" s="46">
        <v>2608.0100000000002</v>
      </c>
      <c r="BC178" s="46">
        <v>902.03</v>
      </c>
      <c r="BD178" s="46">
        <v>1781.42</v>
      </c>
      <c r="BE178" s="46">
        <v>1188.47</v>
      </c>
      <c r="BF178" s="46">
        <v>2445034.0299999998</v>
      </c>
      <c r="BG178" s="46">
        <f t="shared" si="147"/>
        <v>4866.91</v>
      </c>
      <c r="BH178" s="46">
        <v>1206.3800000000001</v>
      </c>
      <c r="BI178" s="46">
        <v>3444.44</v>
      </c>
      <c r="BJ178" s="46">
        <v>7006.73</v>
      </c>
      <c r="BK178" s="46">
        <f t="shared" si="135"/>
        <v>1689105.94</v>
      </c>
      <c r="BL178" s="46" t="str">
        <f t="shared" si="148"/>
        <v xml:space="preserve"> </v>
      </c>
      <c r="BM178" s="46" t="e">
        <f t="shared" si="149"/>
        <v>#DIV/0!</v>
      </c>
      <c r="BN178" s="46" t="e">
        <f t="shared" si="150"/>
        <v>#DIV/0!</v>
      </c>
      <c r="BO178" s="46" t="e">
        <f t="shared" si="151"/>
        <v>#DIV/0!</v>
      </c>
      <c r="BP178" s="46" t="e">
        <f t="shared" si="152"/>
        <v>#DIV/0!</v>
      </c>
      <c r="BQ178" s="46" t="e">
        <f t="shared" si="153"/>
        <v>#DIV/0!</v>
      </c>
      <c r="BR178" s="46" t="e">
        <f t="shared" si="154"/>
        <v>#DIV/0!</v>
      </c>
      <c r="BS178" s="46" t="str">
        <f t="shared" si="155"/>
        <v xml:space="preserve"> </v>
      </c>
      <c r="BT178" s="46" t="e">
        <f t="shared" si="156"/>
        <v>#DIV/0!</v>
      </c>
      <c r="BU178" s="46" t="e">
        <f t="shared" si="157"/>
        <v>#DIV/0!</v>
      </c>
      <c r="BV178" s="46" t="e">
        <f t="shared" si="158"/>
        <v>#DIV/0!</v>
      </c>
      <c r="BW178" s="46" t="str">
        <f t="shared" si="159"/>
        <v xml:space="preserve"> </v>
      </c>
      <c r="BY178" s="52"/>
      <c r="BZ178" s="293"/>
      <c r="CA178" s="46">
        <f t="shared" si="162"/>
        <v>4727.4413907225207</v>
      </c>
      <c r="CB178" s="46">
        <f t="shared" si="163"/>
        <v>5085.92</v>
      </c>
      <c r="CC178" s="46">
        <f t="shared" si="164"/>
        <v>-358.47860927747934</v>
      </c>
    </row>
    <row r="179" spans="1:81" s="45" customFormat="1" ht="12" customHeight="1">
      <c r="A179" s="284">
        <v>151</v>
      </c>
      <c r="B179" s="64" t="s">
        <v>700</v>
      </c>
      <c r="C179" s="350"/>
      <c r="D179" s="351"/>
      <c r="E179" s="352"/>
      <c r="F179" s="352"/>
      <c r="G179" s="286">
        <f>ROUND(H179+U179+X179+Z179+AB179+AD179+AF179+AH179+AI179+AJ179+AK179+AL179,2)</f>
        <v>2094736.9</v>
      </c>
      <c r="H179" s="280">
        <f>I179+K179+M179+O179+Q179+S179</f>
        <v>0</v>
      </c>
      <c r="I179" s="289">
        <v>0</v>
      </c>
      <c r="J179" s="289">
        <v>0</v>
      </c>
      <c r="K179" s="289">
        <v>0</v>
      </c>
      <c r="L179" s="289">
        <v>0</v>
      </c>
      <c r="M179" s="289">
        <v>0</v>
      </c>
      <c r="N179" s="280">
        <v>0</v>
      </c>
      <c r="O179" s="280">
        <v>0</v>
      </c>
      <c r="P179" s="280">
        <v>0</v>
      </c>
      <c r="Q179" s="280">
        <v>0</v>
      </c>
      <c r="R179" s="280">
        <v>0</v>
      </c>
      <c r="S179" s="280">
        <v>0</v>
      </c>
      <c r="T179" s="290">
        <v>0</v>
      </c>
      <c r="U179" s="280">
        <v>0</v>
      </c>
      <c r="V179" s="280" t="s">
        <v>106</v>
      </c>
      <c r="W179" s="280">
        <v>429.78</v>
      </c>
      <c r="X179" s="280">
        <v>1994203.2</v>
      </c>
      <c r="Y179" s="57">
        <v>0</v>
      </c>
      <c r="Z179" s="57">
        <v>0</v>
      </c>
      <c r="AA179" s="57">
        <v>0</v>
      </c>
      <c r="AB179" s="57">
        <v>0</v>
      </c>
      <c r="AC179" s="57">
        <v>0</v>
      </c>
      <c r="AD179" s="57">
        <v>0</v>
      </c>
      <c r="AE179" s="57">
        <v>0</v>
      </c>
      <c r="AF179" s="57">
        <v>0</v>
      </c>
      <c r="AG179" s="57">
        <v>0</v>
      </c>
      <c r="AH179" s="57">
        <v>0</v>
      </c>
      <c r="AI179" s="57">
        <v>0</v>
      </c>
      <c r="AJ179" s="57">
        <v>67022.47</v>
      </c>
      <c r="AK179" s="57">
        <v>33511.230000000003</v>
      </c>
      <c r="AL179" s="57">
        <v>0</v>
      </c>
      <c r="AN179" s="46">
        <f>I179/'Приложение 1'!I177</f>
        <v>0</v>
      </c>
      <c r="AO179" s="46" t="e">
        <f t="shared" si="136"/>
        <v>#DIV/0!</v>
      </c>
      <c r="AP179" s="46" t="e">
        <f t="shared" si="137"/>
        <v>#DIV/0!</v>
      </c>
      <c r="AQ179" s="46" t="e">
        <f t="shared" si="138"/>
        <v>#DIV/0!</v>
      </c>
      <c r="AR179" s="46" t="e">
        <f t="shared" si="139"/>
        <v>#DIV/0!</v>
      </c>
      <c r="AS179" s="46" t="e">
        <f t="shared" si="140"/>
        <v>#DIV/0!</v>
      </c>
      <c r="AT179" s="46" t="e">
        <f t="shared" si="141"/>
        <v>#DIV/0!</v>
      </c>
      <c r="AU179" s="46">
        <f t="shared" si="142"/>
        <v>4640.0558425240824</v>
      </c>
      <c r="AV179" s="46" t="e">
        <f t="shared" si="143"/>
        <v>#DIV/0!</v>
      </c>
      <c r="AW179" s="46" t="e">
        <f t="shared" si="144"/>
        <v>#DIV/0!</v>
      </c>
      <c r="AX179" s="46" t="e">
        <f t="shared" si="145"/>
        <v>#DIV/0!</v>
      </c>
      <c r="AY179" s="52">
        <f t="shared" si="146"/>
        <v>0</v>
      </c>
      <c r="AZ179" s="46">
        <v>823.21</v>
      </c>
      <c r="BA179" s="46">
        <v>2105.13</v>
      </c>
      <c r="BB179" s="46">
        <v>2608.0100000000002</v>
      </c>
      <c r="BC179" s="46">
        <v>902.03</v>
      </c>
      <c r="BD179" s="46">
        <v>1781.42</v>
      </c>
      <c r="BE179" s="46">
        <v>1188.47</v>
      </c>
      <c r="BF179" s="46">
        <v>2445034.0299999998</v>
      </c>
      <c r="BG179" s="46">
        <f t="shared" si="147"/>
        <v>4866.91</v>
      </c>
      <c r="BH179" s="46">
        <v>1206.3800000000001</v>
      </c>
      <c r="BI179" s="46">
        <v>3444.44</v>
      </c>
      <c r="BJ179" s="46">
        <v>7006.73</v>
      </c>
      <c r="BK179" s="46">
        <f t="shared" si="135"/>
        <v>1689105.94</v>
      </c>
      <c r="BL179" s="46" t="str">
        <f t="shared" si="148"/>
        <v xml:space="preserve"> </v>
      </c>
      <c r="BM179" s="46" t="e">
        <f t="shared" si="149"/>
        <v>#DIV/0!</v>
      </c>
      <c r="BN179" s="46" t="e">
        <f t="shared" si="150"/>
        <v>#DIV/0!</v>
      </c>
      <c r="BO179" s="46" t="e">
        <f t="shared" si="151"/>
        <v>#DIV/0!</v>
      </c>
      <c r="BP179" s="46" t="e">
        <f t="shared" si="152"/>
        <v>#DIV/0!</v>
      </c>
      <c r="BQ179" s="46" t="e">
        <f t="shared" si="153"/>
        <v>#DIV/0!</v>
      </c>
      <c r="BR179" s="46" t="e">
        <f t="shared" si="154"/>
        <v>#DIV/0!</v>
      </c>
      <c r="BS179" s="46" t="str">
        <f t="shared" si="155"/>
        <v xml:space="preserve"> </v>
      </c>
      <c r="BT179" s="46" t="e">
        <f t="shared" si="156"/>
        <v>#DIV/0!</v>
      </c>
      <c r="BU179" s="46" t="e">
        <f t="shared" si="157"/>
        <v>#DIV/0!</v>
      </c>
      <c r="BV179" s="46" t="e">
        <f t="shared" si="158"/>
        <v>#DIV/0!</v>
      </c>
      <c r="BW179" s="46" t="str">
        <f t="shared" si="159"/>
        <v xml:space="preserve"> </v>
      </c>
      <c r="BY179" s="52"/>
      <c r="BZ179" s="293"/>
      <c r="CA179" s="46">
        <f t="shared" si="162"/>
        <v>4873.9748243287268</v>
      </c>
      <c r="CB179" s="46">
        <f t="shared" si="163"/>
        <v>5085.92</v>
      </c>
      <c r="CC179" s="46">
        <f t="shared" si="164"/>
        <v>-211.94517567127332</v>
      </c>
    </row>
    <row r="180" spans="1:81" s="45" customFormat="1" ht="12" customHeight="1">
      <c r="A180" s="284">
        <v>152</v>
      </c>
      <c r="B180" s="64" t="s">
        <v>702</v>
      </c>
      <c r="C180" s="350"/>
      <c r="D180" s="351"/>
      <c r="E180" s="352"/>
      <c r="F180" s="352"/>
      <c r="G180" s="286">
        <f>ROUND(H180+U180+X180+Z180+AB180+AD180+AF180+AH180+AI180+AJ180+AK180+AL180,2)</f>
        <v>3671977.73</v>
      </c>
      <c r="H180" s="280">
        <f>I180+K180+M180+O180+Q180+S180</f>
        <v>0</v>
      </c>
      <c r="I180" s="289">
        <v>0</v>
      </c>
      <c r="J180" s="289">
        <v>0</v>
      </c>
      <c r="K180" s="289">
        <v>0</v>
      </c>
      <c r="L180" s="289">
        <v>0</v>
      </c>
      <c r="M180" s="289">
        <v>0</v>
      </c>
      <c r="N180" s="280">
        <v>0</v>
      </c>
      <c r="O180" s="280">
        <v>0</v>
      </c>
      <c r="P180" s="280">
        <v>0</v>
      </c>
      <c r="Q180" s="280">
        <v>0</v>
      </c>
      <c r="R180" s="280">
        <v>0</v>
      </c>
      <c r="S180" s="280">
        <v>0</v>
      </c>
      <c r="T180" s="290">
        <v>0</v>
      </c>
      <c r="U180" s="280">
        <v>0</v>
      </c>
      <c r="V180" s="280" t="s">
        <v>106</v>
      </c>
      <c r="W180" s="280">
        <v>743.85</v>
      </c>
      <c r="X180" s="280">
        <v>3618385.2</v>
      </c>
      <c r="Y180" s="57">
        <v>0</v>
      </c>
      <c r="Z180" s="57">
        <v>0</v>
      </c>
      <c r="AA180" s="57">
        <v>0</v>
      </c>
      <c r="AB180" s="57">
        <v>0</v>
      </c>
      <c r="AC180" s="57">
        <v>0</v>
      </c>
      <c r="AD180" s="57">
        <v>0</v>
      </c>
      <c r="AE180" s="57">
        <v>0</v>
      </c>
      <c r="AF180" s="57">
        <v>0</v>
      </c>
      <c r="AG180" s="57">
        <v>0</v>
      </c>
      <c r="AH180" s="57">
        <v>0</v>
      </c>
      <c r="AI180" s="57">
        <v>0</v>
      </c>
      <c r="AJ180" s="57">
        <v>35728.35</v>
      </c>
      <c r="AK180" s="57">
        <v>17864.18</v>
      </c>
      <c r="AL180" s="57">
        <v>0</v>
      </c>
      <c r="AN180" s="46">
        <f>I180/'Приложение 1'!I178</f>
        <v>0</v>
      </c>
      <c r="AO180" s="46" t="e">
        <f t="shared" si="136"/>
        <v>#DIV/0!</v>
      </c>
      <c r="AP180" s="46" t="e">
        <f t="shared" si="137"/>
        <v>#DIV/0!</v>
      </c>
      <c r="AQ180" s="46" t="e">
        <f t="shared" si="138"/>
        <v>#DIV/0!</v>
      </c>
      <c r="AR180" s="46" t="e">
        <f t="shared" si="139"/>
        <v>#DIV/0!</v>
      </c>
      <c r="AS180" s="46" t="e">
        <f t="shared" si="140"/>
        <v>#DIV/0!</v>
      </c>
      <c r="AT180" s="46" t="e">
        <f t="shared" si="141"/>
        <v>#DIV/0!</v>
      </c>
      <c r="AU180" s="46">
        <f t="shared" si="142"/>
        <v>4864.4016938898976</v>
      </c>
      <c r="AV180" s="46" t="e">
        <f t="shared" si="143"/>
        <v>#DIV/0!</v>
      </c>
      <c r="AW180" s="46" t="e">
        <f t="shared" si="144"/>
        <v>#DIV/0!</v>
      </c>
      <c r="AX180" s="46" t="e">
        <f t="shared" si="145"/>
        <v>#DIV/0!</v>
      </c>
      <c r="AY180" s="52">
        <f t="shared" si="146"/>
        <v>0</v>
      </c>
      <c r="AZ180" s="46">
        <v>823.21</v>
      </c>
      <c r="BA180" s="46">
        <v>2105.13</v>
      </c>
      <c r="BB180" s="46">
        <v>2608.0100000000002</v>
      </c>
      <c r="BC180" s="46">
        <v>902.03</v>
      </c>
      <c r="BD180" s="46">
        <v>1781.42</v>
      </c>
      <c r="BE180" s="46">
        <v>1188.47</v>
      </c>
      <c r="BF180" s="46">
        <v>2445034.0299999998</v>
      </c>
      <c r="BG180" s="46">
        <f t="shared" si="147"/>
        <v>4866.91</v>
      </c>
      <c r="BH180" s="46">
        <v>1206.3800000000001</v>
      </c>
      <c r="BI180" s="46">
        <v>3444.44</v>
      </c>
      <c r="BJ180" s="46">
        <v>7006.73</v>
      </c>
      <c r="BK180" s="46">
        <f t="shared" si="135"/>
        <v>1689105.94</v>
      </c>
      <c r="BL180" s="46" t="str">
        <f t="shared" si="148"/>
        <v xml:space="preserve"> </v>
      </c>
      <c r="BM180" s="46" t="e">
        <f t="shared" si="149"/>
        <v>#DIV/0!</v>
      </c>
      <c r="BN180" s="46" t="e">
        <f t="shared" si="150"/>
        <v>#DIV/0!</v>
      </c>
      <c r="BO180" s="46" t="e">
        <f t="shared" si="151"/>
        <v>#DIV/0!</v>
      </c>
      <c r="BP180" s="46" t="e">
        <f t="shared" si="152"/>
        <v>#DIV/0!</v>
      </c>
      <c r="BQ180" s="46" t="e">
        <f t="shared" si="153"/>
        <v>#DIV/0!</v>
      </c>
      <c r="BR180" s="46" t="e">
        <f t="shared" si="154"/>
        <v>#DIV/0!</v>
      </c>
      <c r="BS180" s="46" t="str">
        <f t="shared" si="155"/>
        <v xml:space="preserve"> </v>
      </c>
      <c r="BT180" s="46" t="e">
        <f t="shared" si="156"/>
        <v>#DIV/0!</v>
      </c>
      <c r="BU180" s="46" t="e">
        <f t="shared" si="157"/>
        <v>#DIV/0!</v>
      </c>
      <c r="BV180" s="46" t="e">
        <f t="shared" si="158"/>
        <v>#DIV/0!</v>
      </c>
      <c r="BW180" s="46" t="str">
        <f t="shared" si="159"/>
        <v xml:space="preserve"> </v>
      </c>
      <c r="BY180" s="52"/>
      <c r="BZ180" s="293"/>
      <c r="CA180" s="46">
        <f t="shared" si="162"/>
        <v>4936.4491900248704</v>
      </c>
      <c r="CB180" s="46">
        <f t="shared" si="163"/>
        <v>5085.92</v>
      </c>
      <c r="CC180" s="46">
        <f t="shared" si="164"/>
        <v>-149.47080997512967</v>
      </c>
    </row>
    <row r="181" spans="1:81" s="45" customFormat="1" ht="12" customHeight="1">
      <c r="A181" s="284">
        <v>153</v>
      </c>
      <c r="B181" s="64" t="s">
        <v>980</v>
      </c>
      <c r="C181" s="350"/>
      <c r="D181" s="351"/>
      <c r="E181" s="352"/>
      <c r="F181" s="352"/>
      <c r="G181" s="286">
        <f>ROUND(H181+U181+X181+Z181+AB181+AD181+AF181+AH181+AI181+AJ181+AK181+AL181,2)</f>
        <v>3868174.91</v>
      </c>
      <c r="H181" s="280">
        <f>I181+K181+M181+O181+Q181+S181</f>
        <v>0</v>
      </c>
      <c r="I181" s="289">
        <v>0</v>
      </c>
      <c r="J181" s="289">
        <v>0</v>
      </c>
      <c r="K181" s="289">
        <v>0</v>
      </c>
      <c r="L181" s="289">
        <v>0</v>
      </c>
      <c r="M181" s="289">
        <v>0</v>
      </c>
      <c r="N181" s="280">
        <v>0</v>
      </c>
      <c r="O181" s="280">
        <v>0</v>
      </c>
      <c r="P181" s="280">
        <v>0</v>
      </c>
      <c r="Q181" s="280">
        <v>0</v>
      </c>
      <c r="R181" s="280">
        <v>0</v>
      </c>
      <c r="S181" s="280">
        <v>0</v>
      </c>
      <c r="T181" s="290">
        <v>0</v>
      </c>
      <c r="U181" s="280">
        <v>0</v>
      </c>
      <c r="V181" s="280" t="s">
        <v>106</v>
      </c>
      <c r="W181" s="280">
        <v>810</v>
      </c>
      <c r="X181" s="280">
        <v>3769404</v>
      </c>
      <c r="Y181" s="57">
        <v>0</v>
      </c>
      <c r="Z181" s="57">
        <v>0</v>
      </c>
      <c r="AA181" s="57">
        <v>0</v>
      </c>
      <c r="AB181" s="57">
        <v>0</v>
      </c>
      <c r="AC181" s="57">
        <v>0</v>
      </c>
      <c r="AD181" s="57">
        <v>0</v>
      </c>
      <c r="AE181" s="57">
        <v>0</v>
      </c>
      <c r="AF181" s="57">
        <v>0</v>
      </c>
      <c r="AG181" s="57">
        <v>0</v>
      </c>
      <c r="AH181" s="57">
        <v>0</v>
      </c>
      <c r="AI181" s="57">
        <v>0</v>
      </c>
      <c r="AJ181" s="57">
        <v>65847.27</v>
      </c>
      <c r="AK181" s="57">
        <v>32923.64</v>
      </c>
      <c r="AL181" s="57">
        <v>0</v>
      </c>
      <c r="AN181" s="46">
        <f>I181/'Приложение 1'!I179</f>
        <v>0</v>
      </c>
      <c r="AO181" s="46" t="e">
        <f t="shared" si="136"/>
        <v>#DIV/0!</v>
      </c>
      <c r="AP181" s="46" t="e">
        <f t="shared" si="137"/>
        <v>#DIV/0!</v>
      </c>
      <c r="AQ181" s="46" t="e">
        <f t="shared" si="138"/>
        <v>#DIV/0!</v>
      </c>
      <c r="AR181" s="46" t="e">
        <f t="shared" si="139"/>
        <v>#DIV/0!</v>
      </c>
      <c r="AS181" s="46" t="e">
        <f t="shared" si="140"/>
        <v>#DIV/0!</v>
      </c>
      <c r="AT181" s="46" t="e">
        <f t="shared" si="141"/>
        <v>#DIV/0!</v>
      </c>
      <c r="AU181" s="46">
        <f t="shared" si="142"/>
        <v>4653.5851851851849</v>
      </c>
      <c r="AV181" s="46" t="e">
        <f t="shared" si="143"/>
        <v>#DIV/0!</v>
      </c>
      <c r="AW181" s="46" t="e">
        <f t="shared" si="144"/>
        <v>#DIV/0!</v>
      </c>
      <c r="AX181" s="46" t="e">
        <f t="shared" si="145"/>
        <v>#DIV/0!</v>
      </c>
      <c r="AY181" s="52">
        <f t="shared" si="146"/>
        <v>0</v>
      </c>
      <c r="AZ181" s="46">
        <v>823.21</v>
      </c>
      <c r="BA181" s="46">
        <v>2105.13</v>
      </c>
      <c r="BB181" s="46">
        <v>2608.0100000000002</v>
      </c>
      <c r="BC181" s="46">
        <v>902.03</v>
      </c>
      <c r="BD181" s="46">
        <v>1781.42</v>
      </c>
      <c r="BE181" s="46">
        <v>1188.47</v>
      </c>
      <c r="BF181" s="46">
        <v>2445034.0299999998</v>
      </c>
      <c r="BG181" s="46">
        <f t="shared" si="147"/>
        <v>4866.91</v>
      </c>
      <c r="BH181" s="46">
        <v>1206.3800000000001</v>
      </c>
      <c r="BI181" s="46">
        <v>3444.44</v>
      </c>
      <c r="BJ181" s="46">
        <v>7006.73</v>
      </c>
      <c r="BK181" s="46">
        <f t="shared" si="135"/>
        <v>1689105.94</v>
      </c>
      <c r="BL181" s="46" t="str">
        <f t="shared" si="148"/>
        <v xml:space="preserve"> </v>
      </c>
      <c r="BM181" s="46" t="e">
        <f t="shared" si="149"/>
        <v>#DIV/0!</v>
      </c>
      <c r="BN181" s="46" t="e">
        <f t="shared" si="150"/>
        <v>#DIV/0!</v>
      </c>
      <c r="BO181" s="46" t="e">
        <f t="shared" si="151"/>
        <v>#DIV/0!</v>
      </c>
      <c r="BP181" s="46" t="e">
        <f t="shared" si="152"/>
        <v>#DIV/0!</v>
      </c>
      <c r="BQ181" s="46" t="e">
        <f t="shared" si="153"/>
        <v>#DIV/0!</v>
      </c>
      <c r="BR181" s="46" t="e">
        <f t="shared" si="154"/>
        <v>#DIV/0!</v>
      </c>
      <c r="BS181" s="46" t="str">
        <f t="shared" si="155"/>
        <v xml:space="preserve"> </v>
      </c>
      <c r="BT181" s="46" t="e">
        <f t="shared" si="156"/>
        <v>#DIV/0!</v>
      </c>
      <c r="BU181" s="46" t="e">
        <f t="shared" si="157"/>
        <v>#DIV/0!</v>
      </c>
      <c r="BV181" s="46" t="e">
        <f t="shared" si="158"/>
        <v>#DIV/0!</v>
      </c>
      <c r="BW181" s="46" t="str">
        <f t="shared" si="159"/>
        <v xml:space="preserve"> </v>
      </c>
      <c r="BY181" s="52"/>
      <c r="BZ181" s="293"/>
      <c r="CA181" s="46">
        <f t="shared" si="162"/>
        <v>4775.5245802469135</v>
      </c>
      <c r="CB181" s="46">
        <f t="shared" si="163"/>
        <v>5085.92</v>
      </c>
      <c r="CC181" s="46">
        <f t="shared" si="164"/>
        <v>-310.39541975308657</v>
      </c>
    </row>
    <row r="182" spans="1:81" s="45" customFormat="1" ht="12" customHeight="1">
      <c r="A182" s="284">
        <v>154</v>
      </c>
      <c r="B182" s="64" t="s">
        <v>981</v>
      </c>
      <c r="C182" s="350"/>
      <c r="D182" s="351"/>
      <c r="E182" s="352"/>
      <c r="F182" s="352"/>
      <c r="G182" s="286">
        <f>ROUND(H182+U182+X182+Z182+AB182+AD182+AF182+AH182+AI182+AJ182+AK182+AL182,2)</f>
        <v>2433115.58</v>
      </c>
      <c r="H182" s="280">
        <f>I182+K182+M182+O182+Q182+S182</f>
        <v>0</v>
      </c>
      <c r="I182" s="289">
        <v>0</v>
      </c>
      <c r="J182" s="289">
        <v>0</v>
      </c>
      <c r="K182" s="289">
        <v>0</v>
      </c>
      <c r="L182" s="289">
        <v>0</v>
      </c>
      <c r="M182" s="289">
        <v>0</v>
      </c>
      <c r="N182" s="280">
        <v>0</v>
      </c>
      <c r="O182" s="280">
        <v>0</v>
      </c>
      <c r="P182" s="280">
        <v>0</v>
      </c>
      <c r="Q182" s="280">
        <v>0</v>
      </c>
      <c r="R182" s="280">
        <v>0</v>
      </c>
      <c r="S182" s="280">
        <v>0</v>
      </c>
      <c r="T182" s="290">
        <v>0</v>
      </c>
      <c r="U182" s="280">
        <v>0</v>
      </c>
      <c r="V182" s="280" t="s">
        <v>105</v>
      </c>
      <c r="W182" s="280">
        <v>671</v>
      </c>
      <c r="X182" s="280">
        <v>2333335.2000000002</v>
      </c>
      <c r="Y182" s="57">
        <v>0</v>
      </c>
      <c r="Z182" s="57">
        <v>0</v>
      </c>
      <c r="AA182" s="57">
        <v>0</v>
      </c>
      <c r="AB182" s="57">
        <v>0</v>
      </c>
      <c r="AC182" s="57">
        <v>0</v>
      </c>
      <c r="AD182" s="57">
        <v>0</v>
      </c>
      <c r="AE182" s="57">
        <v>0</v>
      </c>
      <c r="AF182" s="57">
        <v>0</v>
      </c>
      <c r="AG182" s="57">
        <v>0</v>
      </c>
      <c r="AH182" s="57">
        <v>0</v>
      </c>
      <c r="AI182" s="57">
        <v>0</v>
      </c>
      <c r="AJ182" s="57">
        <v>66520.25</v>
      </c>
      <c r="AK182" s="57">
        <v>33260.129999999997</v>
      </c>
      <c r="AL182" s="57">
        <v>0</v>
      </c>
      <c r="AN182" s="46">
        <f>I182/'Приложение 1'!I180</f>
        <v>0</v>
      </c>
      <c r="AO182" s="46" t="e">
        <f t="shared" si="136"/>
        <v>#DIV/0!</v>
      </c>
      <c r="AP182" s="46" t="e">
        <f t="shared" si="137"/>
        <v>#DIV/0!</v>
      </c>
      <c r="AQ182" s="46" t="e">
        <f t="shared" si="138"/>
        <v>#DIV/0!</v>
      </c>
      <c r="AR182" s="46" t="e">
        <f t="shared" si="139"/>
        <v>#DIV/0!</v>
      </c>
      <c r="AS182" s="46" t="e">
        <f t="shared" si="140"/>
        <v>#DIV/0!</v>
      </c>
      <c r="AT182" s="46" t="e">
        <f t="shared" si="141"/>
        <v>#DIV/0!</v>
      </c>
      <c r="AU182" s="46">
        <f t="shared" si="142"/>
        <v>3477.3997019374069</v>
      </c>
      <c r="AV182" s="46" t="e">
        <f t="shared" si="143"/>
        <v>#DIV/0!</v>
      </c>
      <c r="AW182" s="46" t="e">
        <f t="shared" si="144"/>
        <v>#DIV/0!</v>
      </c>
      <c r="AX182" s="46" t="e">
        <f t="shared" si="145"/>
        <v>#DIV/0!</v>
      </c>
      <c r="AY182" s="52">
        <f t="shared" si="146"/>
        <v>0</v>
      </c>
      <c r="AZ182" s="46">
        <v>823.21</v>
      </c>
      <c r="BA182" s="46">
        <v>2105.13</v>
      </c>
      <c r="BB182" s="46">
        <v>2608.0100000000002</v>
      </c>
      <c r="BC182" s="46">
        <v>902.03</v>
      </c>
      <c r="BD182" s="46">
        <v>1781.42</v>
      </c>
      <c r="BE182" s="46">
        <v>1188.47</v>
      </c>
      <c r="BF182" s="46">
        <v>2445034.0299999998</v>
      </c>
      <c r="BG182" s="46">
        <f t="shared" si="147"/>
        <v>5070.2</v>
      </c>
      <c r="BH182" s="46">
        <v>1206.3800000000001</v>
      </c>
      <c r="BI182" s="46">
        <v>3444.44</v>
      </c>
      <c r="BJ182" s="46">
        <v>7006.73</v>
      </c>
      <c r="BK182" s="46">
        <f t="shared" si="135"/>
        <v>1689105.94</v>
      </c>
      <c r="BL182" s="46" t="str">
        <f t="shared" si="148"/>
        <v xml:space="preserve"> </v>
      </c>
      <c r="BM182" s="46" t="e">
        <f t="shared" si="149"/>
        <v>#DIV/0!</v>
      </c>
      <c r="BN182" s="46" t="e">
        <f t="shared" si="150"/>
        <v>#DIV/0!</v>
      </c>
      <c r="BO182" s="46" t="e">
        <f t="shared" si="151"/>
        <v>#DIV/0!</v>
      </c>
      <c r="BP182" s="46" t="e">
        <f t="shared" si="152"/>
        <v>#DIV/0!</v>
      </c>
      <c r="BQ182" s="46" t="e">
        <f t="shared" si="153"/>
        <v>#DIV/0!</v>
      </c>
      <c r="BR182" s="46" t="e">
        <f t="shared" si="154"/>
        <v>#DIV/0!</v>
      </c>
      <c r="BS182" s="46" t="str">
        <f t="shared" si="155"/>
        <v xml:space="preserve"> </v>
      </c>
      <c r="BT182" s="46" t="e">
        <f t="shared" si="156"/>
        <v>#DIV/0!</v>
      </c>
      <c r="BU182" s="46" t="e">
        <f t="shared" si="157"/>
        <v>#DIV/0!</v>
      </c>
      <c r="BV182" s="46" t="e">
        <f t="shared" si="158"/>
        <v>#DIV/0!</v>
      </c>
      <c r="BW182" s="46" t="str">
        <f t="shared" si="159"/>
        <v xml:space="preserve"> </v>
      </c>
      <c r="BY182" s="52"/>
      <c r="BZ182" s="293"/>
      <c r="CA182" s="46">
        <f t="shared" si="162"/>
        <v>3626.103695976155</v>
      </c>
      <c r="CB182" s="46">
        <f t="shared" si="163"/>
        <v>5298.36</v>
      </c>
      <c r="CC182" s="46">
        <f t="shared" si="164"/>
        <v>-1672.2563040238447</v>
      </c>
    </row>
    <row r="183" spans="1:81" s="45" customFormat="1" ht="43.5" customHeight="1">
      <c r="A183" s="344" t="s">
        <v>84</v>
      </c>
      <c r="B183" s="344"/>
      <c r="C183" s="57">
        <f>SUM(C178:C180)</f>
        <v>0</v>
      </c>
      <c r="D183" s="345"/>
      <c r="E183" s="280"/>
      <c r="F183" s="280"/>
      <c r="G183" s="57">
        <f>ROUND(SUM(G178:G182),2)</f>
        <v>14696320.710000001</v>
      </c>
      <c r="H183" s="57">
        <f t="shared" ref="H183:U183" si="229">ROUND(SUM(H178:H182),2)</f>
        <v>0</v>
      </c>
      <c r="I183" s="57">
        <f t="shared" si="229"/>
        <v>0</v>
      </c>
      <c r="J183" s="57">
        <f t="shared" si="229"/>
        <v>0</v>
      </c>
      <c r="K183" s="57">
        <f t="shared" si="229"/>
        <v>0</v>
      </c>
      <c r="L183" s="57">
        <f t="shared" si="229"/>
        <v>0</v>
      </c>
      <c r="M183" s="57">
        <f t="shared" si="229"/>
        <v>0</v>
      </c>
      <c r="N183" s="57">
        <f t="shared" si="229"/>
        <v>0</v>
      </c>
      <c r="O183" s="57">
        <f t="shared" si="229"/>
        <v>0</v>
      </c>
      <c r="P183" s="57">
        <f t="shared" si="229"/>
        <v>0</v>
      </c>
      <c r="Q183" s="57">
        <f t="shared" si="229"/>
        <v>0</v>
      </c>
      <c r="R183" s="57">
        <f t="shared" si="229"/>
        <v>0</v>
      </c>
      <c r="S183" s="57">
        <f t="shared" si="229"/>
        <v>0</v>
      </c>
      <c r="T183" s="353">
        <f t="shared" si="229"/>
        <v>0</v>
      </c>
      <c r="U183" s="57">
        <f t="shared" si="229"/>
        <v>0</v>
      </c>
      <c r="V183" s="280" t="s">
        <v>66</v>
      </c>
      <c r="W183" s="57">
        <f>SUM(W178:W182)</f>
        <v>3210.6</v>
      </c>
      <c r="X183" s="57">
        <f t="shared" ref="X183:AL183" si="230">SUM(X178:X182)</f>
        <v>14271968.399999999</v>
      </c>
      <c r="Y183" s="57">
        <f t="shared" si="230"/>
        <v>0</v>
      </c>
      <c r="Z183" s="57">
        <f t="shared" si="230"/>
        <v>0</v>
      </c>
      <c r="AA183" s="57">
        <f t="shared" si="230"/>
        <v>0</v>
      </c>
      <c r="AB183" s="57">
        <f t="shared" si="230"/>
        <v>0</v>
      </c>
      <c r="AC183" s="57">
        <f t="shared" si="230"/>
        <v>0</v>
      </c>
      <c r="AD183" s="57">
        <f t="shared" si="230"/>
        <v>0</v>
      </c>
      <c r="AE183" s="57">
        <f t="shared" si="230"/>
        <v>0</v>
      </c>
      <c r="AF183" s="57">
        <f t="shared" si="230"/>
        <v>0</v>
      </c>
      <c r="AG183" s="57">
        <f t="shared" si="230"/>
        <v>0</v>
      </c>
      <c r="AH183" s="57">
        <f t="shared" si="230"/>
        <v>0</v>
      </c>
      <c r="AI183" s="57">
        <f t="shared" si="230"/>
        <v>0</v>
      </c>
      <c r="AJ183" s="57">
        <f t="shared" si="230"/>
        <v>282901.53000000003</v>
      </c>
      <c r="AK183" s="57">
        <f t="shared" si="230"/>
        <v>141450.78</v>
      </c>
      <c r="AL183" s="57">
        <f t="shared" si="230"/>
        <v>0</v>
      </c>
      <c r="AN183" s="46">
        <f>I183/'Приложение 1'!I181</f>
        <v>0</v>
      </c>
      <c r="AO183" s="46" t="e">
        <f t="shared" si="136"/>
        <v>#DIV/0!</v>
      </c>
      <c r="AP183" s="46" t="e">
        <f t="shared" si="137"/>
        <v>#DIV/0!</v>
      </c>
      <c r="AQ183" s="46" t="e">
        <f t="shared" si="138"/>
        <v>#DIV/0!</v>
      </c>
      <c r="AR183" s="46" t="e">
        <f t="shared" si="139"/>
        <v>#DIV/0!</v>
      </c>
      <c r="AS183" s="46" t="e">
        <f t="shared" si="140"/>
        <v>#DIV/0!</v>
      </c>
      <c r="AT183" s="46" t="e">
        <f t="shared" si="141"/>
        <v>#DIV/0!</v>
      </c>
      <c r="AU183" s="46">
        <f t="shared" si="142"/>
        <v>4445.2651840777426</v>
      </c>
      <c r="AV183" s="46" t="e">
        <f t="shared" si="143"/>
        <v>#DIV/0!</v>
      </c>
      <c r="AW183" s="46" t="e">
        <f t="shared" si="144"/>
        <v>#DIV/0!</v>
      </c>
      <c r="AX183" s="46" t="e">
        <f t="shared" si="145"/>
        <v>#DIV/0!</v>
      </c>
      <c r="AY183" s="52">
        <f t="shared" si="146"/>
        <v>0</v>
      </c>
      <c r="AZ183" s="46">
        <v>823.21</v>
      </c>
      <c r="BA183" s="46">
        <v>2105.13</v>
      </c>
      <c r="BB183" s="46">
        <v>2608.0100000000002</v>
      </c>
      <c r="BC183" s="46">
        <v>902.03</v>
      </c>
      <c r="BD183" s="46">
        <v>1781.42</v>
      </c>
      <c r="BE183" s="46">
        <v>1188.47</v>
      </c>
      <c r="BF183" s="46">
        <v>2445034.0299999998</v>
      </c>
      <c r="BG183" s="46">
        <f t="shared" si="147"/>
        <v>4866.91</v>
      </c>
      <c r="BH183" s="46">
        <v>1206.3800000000001</v>
      </c>
      <c r="BI183" s="46">
        <v>3444.44</v>
      </c>
      <c r="BJ183" s="46">
        <v>7006.73</v>
      </c>
      <c r="BK183" s="46">
        <f t="shared" si="135"/>
        <v>1689105.94</v>
      </c>
      <c r="BL183" s="46" t="str">
        <f t="shared" si="148"/>
        <v xml:space="preserve"> </v>
      </c>
      <c r="BM183" s="46" t="e">
        <f t="shared" si="149"/>
        <v>#DIV/0!</v>
      </c>
      <c r="BN183" s="46" t="e">
        <f t="shared" si="150"/>
        <v>#DIV/0!</v>
      </c>
      <c r="BO183" s="46" t="e">
        <f t="shared" si="151"/>
        <v>#DIV/0!</v>
      </c>
      <c r="BP183" s="46" t="e">
        <f t="shared" si="152"/>
        <v>#DIV/0!</v>
      </c>
      <c r="BQ183" s="46" t="e">
        <f t="shared" si="153"/>
        <v>#DIV/0!</v>
      </c>
      <c r="BR183" s="46" t="e">
        <f t="shared" si="154"/>
        <v>#DIV/0!</v>
      </c>
      <c r="BS183" s="46" t="str">
        <f t="shared" si="155"/>
        <v xml:space="preserve"> </v>
      </c>
      <c r="BT183" s="46" t="e">
        <f t="shared" si="156"/>
        <v>#DIV/0!</v>
      </c>
      <c r="BU183" s="46" t="e">
        <f t="shared" si="157"/>
        <v>#DIV/0!</v>
      </c>
      <c r="BV183" s="46" t="e">
        <f t="shared" si="158"/>
        <v>#DIV/0!</v>
      </c>
      <c r="BW183" s="46" t="str">
        <f t="shared" si="159"/>
        <v xml:space="preserve"> </v>
      </c>
      <c r="BY183" s="52"/>
      <c r="BZ183" s="293"/>
      <c r="CA183" s="46">
        <f t="shared" si="162"/>
        <v>4577.437460287797</v>
      </c>
      <c r="CB183" s="46">
        <f t="shared" si="163"/>
        <v>5085.92</v>
      </c>
      <c r="CC183" s="46">
        <f t="shared" si="164"/>
        <v>-508.48253971220311</v>
      </c>
    </row>
    <row r="184" spans="1:81" s="45" customFormat="1" ht="12" customHeight="1">
      <c r="A184" s="354" t="s">
        <v>68</v>
      </c>
      <c r="B184" s="354"/>
      <c r="C184" s="355"/>
      <c r="D184" s="355"/>
      <c r="E184" s="355"/>
      <c r="F184" s="355"/>
      <c r="G184" s="354"/>
      <c r="H184" s="354"/>
      <c r="I184" s="354"/>
      <c r="J184" s="355"/>
      <c r="K184" s="354"/>
      <c r="L184" s="355"/>
      <c r="M184" s="354"/>
      <c r="N184" s="355"/>
      <c r="O184" s="354"/>
      <c r="P184" s="355"/>
      <c r="Q184" s="354"/>
      <c r="R184" s="355"/>
      <c r="S184" s="354"/>
      <c r="T184" s="354"/>
      <c r="U184" s="354"/>
      <c r="V184" s="354"/>
      <c r="W184" s="354"/>
      <c r="X184" s="354"/>
      <c r="Y184" s="354"/>
      <c r="Z184" s="354"/>
      <c r="AA184" s="354"/>
      <c r="AB184" s="354"/>
      <c r="AC184" s="354"/>
      <c r="AD184" s="354"/>
      <c r="AE184" s="354"/>
      <c r="AF184" s="354"/>
      <c r="AG184" s="354"/>
      <c r="AH184" s="354"/>
      <c r="AI184" s="354"/>
      <c r="AJ184" s="354"/>
      <c r="AK184" s="354"/>
      <c r="AL184" s="354"/>
      <c r="AN184" s="46" t="e">
        <f>I184/'Приложение 1'!I182</f>
        <v>#DIV/0!</v>
      </c>
      <c r="AO184" s="46" t="e">
        <f t="shared" si="136"/>
        <v>#DIV/0!</v>
      </c>
      <c r="AP184" s="46" t="e">
        <f t="shared" si="137"/>
        <v>#DIV/0!</v>
      </c>
      <c r="AQ184" s="46" t="e">
        <f t="shared" si="138"/>
        <v>#DIV/0!</v>
      </c>
      <c r="AR184" s="46" t="e">
        <f t="shared" si="139"/>
        <v>#DIV/0!</v>
      </c>
      <c r="AS184" s="46" t="e">
        <f t="shared" si="140"/>
        <v>#DIV/0!</v>
      </c>
      <c r="AT184" s="46" t="e">
        <f t="shared" si="141"/>
        <v>#DIV/0!</v>
      </c>
      <c r="AU184" s="46" t="e">
        <f t="shared" si="142"/>
        <v>#DIV/0!</v>
      </c>
      <c r="AV184" s="46" t="e">
        <f t="shared" si="143"/>
        <v>#DIV/0!</v>
      </c>
      <c r="AW184" s="46" t="e">
        <f t="shared" si="144"/>
        <v>#DIV/0!</v>
      </c>
      <c r="AX184" s="46" t="e">
        <f t="shared" si="145"/>
        <v>#DIV/0!</v>
      </c>
      <c r="AY184" s="52">
        <f t="shared" si="146"/>
        <v>0</v>
      </c>
      <c r="AZ184" s="46">
        <v>823.21</v>
      </c>
      <c r="BA184" s="46">
        <v>2105.13</v>
      </c>
      <c r="BB184" s="46">
        <v>2608.0100000000002</v>
      </c>
      <c r="BC184" s="46">
        <v>902.03</v>
      </c>
      <c r="BD184" s="46">
        <v>1781.42</v>
      </c>
      <c r="BE184" s="46">
        <v>1188.47</v>
      </c>
      <c r="BF184" s="46">
        <v>2445034.0299999998</v>
      </c>
      <c r="BG184" s="46">
        <f t="shared" si="147"/>
        <v>4866.91</v>
      </c>
      <c r="BH184" s="46">
        <v>1206.3800000000001</v>
      </c>
      <c r="BI184" s="46">
        <v>3444.44</v>
      </c>
      <c r="BJ184" s="46">
        <v>7006.73</v>
      </c>
      <c r="BK184" s="46">
        <f t="shared" si="135"/>
        <v>1689105.94</v>
      </c>
      <c r="BL184" s="46" t="e">
        <f t="shared" si="148"/>
        <v>#DIV/0!</v>
      </c>
      <c r="BM184" s="46" t="e">
        <f t="shared" si="149"/>
        <v>#DIV/0!</v>
      </c>
      <c r="BN184" s="46" t="e">
        <f t="shared" si="150"/>
        <v>#DIV/0!</v>
      </c>
      <c r="BO184" s="46" t="e">
        <f t="shared" si="151"/>
        <v>#DIV/0!</v>
      </c>
      <c r="BP184" s="46" t="e">
        <f t="shared" si="152"/>
        <v>#DIV/0!</v>
      </c>
      <c r="BQ184" s="46" t="e">
        <f t="shared" si="153"/>
        <v>#DIV/0!</v>
      </c>
      <c r="BR184" s="46" t="e">
        <f t="shared" si="154"/>
        <v>#DIV/0!</v>
      </c>
      <c r="BS184" s="46" t="e">
        <f t="shared" si="155"/>
        <v>#DIV/0!</v>
      </c>
      <c r="BT184" s="46" t="e">
        <f t="shared" si="156"/>
        <v>#DIV/0!</v>
      </c>
      <c r="BU184" s="46" t="e">
        <f t="shared" si="157"/>
        <v>#DIV/0!</v>
      </c>
      <c r="BV184" s="46" t="e">
        <f t="shared" si="158"/>
        <v>#DIV/0!</v>
      </c>
      <c r="BW184" s="46" t="str">
        <f t="shared" si="159"/>
        <v xml:space="preserve"> </v>
      </c>
      <c r="BY184" s="52" t="e">
        <f t="shared" si="220"/>
        <v>#DIV/0!</v>
      </c>
      <c r="BZ184" s="293" t="e">
        <f t="shared" si="221"/>
        <v>#DIV/0!</v>
      </c>
      <c r="CA184" s="46" t="e">
        <f t="shared" si="162"/>
        <v>#DIV/0!</v>
      </c>
      <c r="CB184" s="46">
        <f t="shared" si="163"/>
        <v>5085.92</v>
      </c>
      <c r="CC184" s="46" t="e">
        <f t="shared" si="164"/>
        <v>#DIV/0!</v>
      </c>
    </row>
    <row r="185" spans="1:81" s="45" customFormat="1" ht="12" customHeight="1">
      <c r="A185" s="284">
        <v>155</v>
      </c>
      <c r="B185" s="64" t="s">
        <v>222</v>
      </c>
      <c r="C185" s="280">
        <v>1055</v>
      </c>
      <c r="D185" s="295"/>
      <c r="E185" s="280"/>
      <c r="F185" s="280"/>
      <c r="G185" s="286">
        <f t="shared" ref="G185:G192" si="231">ROUND(H185+U185+X185+Z185+AB185+AD185+AF185+AH185+AI185+AJ185+AK185+AL185,2)</f>
        <v>3486787.49</v>
      </c>
      <c r="H185" s="280">
        <f t="shared" ref="H185:H192" si="232">I185+K185+M185+O185+Q185+S185</f>
        <v>171212</v>
      </c>
      <c r="I185" s="286">
        <v>0</v>
      </c>
      <c r="J185" s="289">
        <v>0</v>
      </c>
      <c r="K185" s="289">
        <v>0</v>
      </c>
      <c r="L185" s="289">
        <v>0</v>
      </c>
      <c r="M185" s="286">
        <v>0</v>
      </c>
      <c r="N185" s="280">
        <v>0</v>
      </c>
      <c r="O185" s="280">
        <v>0</v>
      </c>
      <c r="P185" s="280">
        <v>0</v>
      </c>
      <c r="Q185" s="280">
        <v>0</v>
      </c>
      <c r="R185" s="280">
        <v>200</v>
      </c>
      <c r="S185" s="280">
        <f>ROUND(R185*856.06,2)</f>
        <v>171212</v>
      </c>
      <c r="T185" s="290">
        <v>0</v>
      </c>
      <c r="U185" s="280">
        <v>0</v>
      </c>
      <c r="V185" s="280" t="s">
        <v>106</v>
      </c>
      <c r="W185" s="280">
        <v>819</v>
      </c>
      <c r="X185" s="280">
        <f>ROUND(IF(V185="СК",3856.74,3886.86)*W185,2)</f>
        <v>3158670.06</v>
      </c>
      <c r="Y185" s="57">
        <v>0</v>
      </c>
      <c r="Z185" s="57">
        <v>0</v>
      </c>
      <c r="AA185" s="57">
        <v>0</v>
      </c>
      <c r="AB185" s="57">
        <v>0</v>
      </c>
      <c r="AC185" s="57">
        <v>0</v>
      </c>
      <c r="AD185" s="57">
        <v>0</v>
      </c>
      <c r="AE185" s="57">
        <v>0</v>
      </c>
      <c r="AF185" s="57">
        <v>0</v>
      </c>
      <c r="AG185" s="57">
        <v>0</v>
      </c>
      <c r="AH185" s="57">
        <v>0</v>
      </c>
      <c r="AI185" s="280">
        <v>0</v>
      </c>
      <c r="AJ185" s="57">
        <f>ROUND((X185+H185+AI185)/95.5*3,2)</f>
        <v>104603.62</v>
      </c>
      <c r="AK185" s="57">
        <f>ROUND((X185+H185+AI185)/95.5*1.5,2)</f>
        <v>52301.81</v>
      </c>
      <c r="AL185" s="57">
        <v>0</v>
      </c>
      <c r="AN185" s="46">
        <f>I185/'Приложение 1'!I183</f>
        <v>0</v>
      </c>
      <c r="AO185" s="46" t="e">
        <f t="shared" si="136"/>
        <v>#DIV/0!</v>
      </c>
      <c r="AP185" s="46" t="e">
        <f t="shared" si="137"/>
        <v>#DIV/0!</v>
      </c>
      <c r="AQ185" s="46" t="e">
        <f t="shared" si="138"/>
        <v>#DIV/0!</v>
      </c>
      <c r="AR185" s="46" t="e">
        <f t="shared" si="139"/>
        <v>#DIV/0!</v>
      </c>
      <c r="AS185" s="46">
        <f t="shared" si="140"/>
        <v>856.06</v>
      </c>
      <c r="AT185" s="46" t="e">
        <f t="shared" si="141"/>
        <v>#DIV/0!</v>
      </c>
      <c r="AU185" s="46">
        <f t="shared" si="142"/>
        <v>3856.7400000000002</v>
      </c>
      <c r="AV185" s="46" t="e">
        <f t="shared" si="143"/>
        <v>#DIV/0!</v>
      </c>
      <c r="AW185" s="46" t="e">
        <f t="shared" si="144"/>
        <v>#DIV/0!</v>
      </c>
      <c r="AX185" s="46" t="e">
        <f t="shared" si="145"/>
        <v>#DIV/0!</v>
      </c>
      <c r="AY185" s="52">
        <f t="shared" si="146"/>
        <v>0</v>
      </c>
      <c r="AZ185" s="46">
        <v>823.21</v>
      </c>
      <c r="BA185" s="46">
        <v>2105.13</v>
      </c>
      <c r="BB185" s="46">
        <v>2608.0100000000002</v>
      </c>
      <c r="BC185" s="46">
        <v>902.03</v>
      </c>
      <c r="BD185" s="46">
        <v>1781.42</v>
      </c>
      <c r="BE185" s="46">
        <v>1188.47</v>
      </c>
      <c r="BF185" s="46">
        <v>2445034.0299999998</v>
      </c>
      <c r="BG185" s="46">
        <f t="shared" si="147"/>
        <v>4866.91</v>
      </c>
      <c r="BH185" s="46">
        <v>1206.3800000000001</v>
      </c>
      <c r="BI185" s="46">
        <v>3444.44</v>
      </c>
      <c r="BJ185" s="46">
        <v>7006.73</v>
      </c>
      <c r="BK185" s="46">
        <f t="shared" si="135"/>
        <v>1689105.94</v>
      </c>
      <c r="BL185" s="46" t="str">
        <f t="shared" si="148"/>
        <v xml:space="preserve"> </v>
      </c>
      <c r="BM185" s="46" t="e">
        <f t="shared" si="149"/>
        <v>#DIV/0!</v>
      </c>
      <c r="BN185" s="46" t="e">
        <f t="shared" si="150"/>
        <v>#DIV/0!</v>
      </c>
      <c r="BO185" s="46" t="e">
        <f t="shared" si="151"/>
        <v>#DIV/0!</v>
      </c>
      <c r="BP185" s="46" t="e">
        <f t="shared" si="152"/>
        <v>#DIV/0!</v>
      </c>
      <c r="BQ185" s="46" t="str">
        <f t="shared" si="153"/>
        <v xml:space="preserve"> </v>
      </c>
      <c r="BR185" s="46" t="e">
        <f t="shared" si="154"/>
        <v>#DIV/0!</v>
      </c>
      <c r="BS185" s="46" t="str">
        <f t="shared" si="155"/>
        <v xml:space="preserve"> </v>
      </c>
      <c r="BT185" s="46" t="e">
        <f t="shared" si="156"/>
        <v>#DIV/0!</v>
      </c>
      <c r="BU185" s="46" t="e">
        <f t="shared" si="157"/>
        <v>#DIV/0!</v>
      </c>
      <c r="BV185" s="46" t="e">
        <f t="shared" si="158"/>
        <v>#DIV/0!</v>
      </c>
      <c r="BW185" s="46" t="str">
        <f t="shared" si="159"/>
        <v xml:space="preserve"> </v>
      </c>
      <c r="BY185" s="52">
        <f t="shared" si="220"/>
        <v>2.9999998652054356</v>
      </c>
      <c r="BZ185" s="293">
        <f t="shared" si="221"/>
        <v>1.4999999326027178</v>
      </c>
      <c r="CA185" s="46">
        <f t="shared" si="162"/>
        <v>4257.3717826617831</v>
      </c>
      <c r="CB185" s="46">
        <f t="shared" si="163"/>
        <v>5085.92</v>
      </c>
      <c r="CC185" s="46">
        <f t="shared" si="164"/>
        <v>-828.548217338217</v>
      </c>
    </row>
    <row r="186" spans="1:81" s="45" customFormat="1" ht="12" customHeight="1">
      <c r="A186" s="284">
        <v>156</v>
      </c>
      <c r="B186" s="64" t="s">
        <v>716</v>
      </c>
      <c r="C186" s="280">
        <v>400.2</v>
      </c>
      <c r="D186" s="295"/>
      <c r="E186" s="280"/>
      <c r="F186" s="280"/>
      <c r="G186" s="286">
        <f>ROUND(H186+U186+X186+Z186+AB186+AD186+AF186+AH186+AI186+AJ186+AK186+AL186,2)</f>
        <v>2619928.08</v>
      </c>
      <c r="H186" s="280">
        <f>I186+K186+M186+O186+Q186+S186</f>
        <v>0</v>
      </c>
      <c r="I186" s="289">
        <v>0</v>
      </c>
      <c r="J186" s="289">
        <v>0</v>
      </c>
      <c r="K186" s="289">
        <v>0</v>
      </c>
      <c r="L186" s="289">
        <v>0</v>
      </c>
      <c r="M186" s="289">
        <v>0</v>
      </c>
      <c r="N186" s="280">
        <v>0</v>
      </c>
      <c r="O186" s="280">
        <v>0</v>
      </c>
      <c r="P186" s="280">
        <v>0</v>
      </c>
      <c r="Q186" s="280">
        <v>0</v>
      </c>
      <c r="R186" s="280">
        <v>0</v>
      </c>
      <c r="S186" s="280">
        <v>0</v>
      </c>
      <c r="T186" s="290">
        <v>0</v>
      </c>
      <c r="U186" s="280">
        <v>0</v>
      </c>
      <c r="V186" s="296" t="s">
        <v>106</v>
      </c>
      <c r="W186" s="57">
        <v>670.75</v>
      </c>
      <c r="X186" s="280">
        <v>2524519.2000000002</v>
      </c>
      <c r="Y186" s="57">
        <v>0</v>
      </c>
      <c r="Z186" s="57">
        <v>0</v>
      </c>
      <c r="AA186" s="57">
        <v>0</v>
      </c>
      <c r="AB186" s="57">
        <v>0</v>
      </c>
      <c r="AC186" s="57">
        <v>0</v>
      </c>
      <c r="AD186" s="57">
        <v>0</v>
      </c>
      <c r="AE186" s="57">
        <v>0</v>
      </c>
      <c r="AF186" s="57">
        <v>0</v>
      </c>
      <c r="AG186" s="57">
        <v>0</v>
      </c>
      <c r="AH186" s="57">
        <v>0</v>
      </c>
      <c r="AI186" s="57">
        <v>0</v>
      </c>
      <c r="AJ186" s="57">
        <v>63605.919999999998</v>
      </c>
      <c r="AK186" s="57">
        <v>31802.959999999999</v>
      </c>
      <c r="AL186" s="57">
        <v>0</v>
      </c>
      <c r="AN186" s="46">
        <f>I186/'Приложение 1'!I184</f>
        <v>0</v>
      </c>
      <c r="AO186" s="46" t="e">
        <f t="shared" si="136"/>
        <v>#DIV/0!</v>
      </c>
      <c r="AP186" s="46" t="e">
        <f t="shared" si="137"/>
        <v>#DIV/0!</v>
      </c>
      <c r="AQ186" s="46" t="e">
        <f t="shared" si="138"/>
        <v>#DIV/0!</v>
      </c>
      <c r="AR186" s="46" t="e">
        <f t="shared" si="139"/>
        <v>#DIV/0!</v>
      </c>
      <c r="AS186" s="46" t="e">
        <f t="shared" si="140"/>
        <v>#DIV/0!</v>
      </c>
      <c r="AT186" s="46" t="e">
        <f t="shared" si="141"/>
        <v>#DIV/0!</v>
      </c>
      <c r="AU186" s="46">
        <f t="shared" si="142"/>
        <v>3763.7259783824079</v>
      </c>
      <c r="AV186" s="46" t="e">
        <f t="shared" si="143"/>
        <v>#DIV/0!</v>
      </c>
      <c r="AW186" s="46" t="e">
        <f t="shared" si="144"/>
        <v>#DIV/0!</v>
      </c>
      <c r="AX186" s="46" t="e">
        <f t="shared" si="145"/>
        <v>#DIV/0!</v>
      </c>
      <c r="AY186" s="52">
        <f t="shared" si="146"/>
        <v>0</v>
      </c>
      <c r="AZ186" s="46">
        <v>823.21</v>
      </c>
      <c r="BA186" s="46">
        <v>2105.13</v>
      </c>
      <c r="BB186" s="46">
        <v>2608.0100000000002</v>
      </c>
      <c r="BC186" s="46">
        <v>902.03</v>
      </c>
      <c r="BD186" s="46">
        <v>1781.42</v>
      </c>
      <c r="BE186" s="46">
        <v>1188.47</v>
      </c>
      <c r="BF186" s="46">
        <v>2445034.0299999998</v>
      </c>
      <c r="BG186" s="46">
        <f t="shared" si="147"/>
        <v>4866.91</v>
      </c>
      <c r="BH186" s="46">
        <v>1206.3800000000001</v>
      </c>
      <c r="BI186" s="46">
        <v>3444.44</v>
      </c>
      <c r="BJ186" s="46">
        <v>7006.73</v>
      </c>
      <c r="BK186" s="46">
        <f t="shared" si="135"/>
        <v>1689105.94</v>
      </c>
      <c r="BL186" s="46" t="str">
        <f t="shared" si="148"/>
        <v xml:space="preserve"> </v>
      </c>
      <c r="BM186" s="46" t="e">
        <f t="shared" si="149"/>
        <v>#DIV/0!</v>
      </c>
      <c r="BN186" s="46" t="e">
        <f t="shared" si="150"/>
        <v>#DIV/0!</v>
      </c>
      <c r="BO186" s="46" t="e">
        <f t="shared" si="151"/>
        <v>#DIV/0!</v>
      </c>
      <c r="BP186" s="46" t="e">
        <f t="shared" si="152"/>
        <v>#DIV/0!</v>
      </c>
      <c r="BQ186" s="46" t="e">
        <f t="shared" si="153"/>
        <v>#DIV/0!</v>
      </c>
      <c r="BR186" s="46" t="e">
        <f t="shared" si="154"/>
        <v>#DIV/0!</v>
      </c>
      <c r="BS186" s="46" t="str">
        <f t="shared" si="155"/>
        <v xml:space="preserve"> </v>
      </c>
      <c r="BT186" s="46" t="e">
        <f t="shared" si="156"/>
        <v>#DIV/0!</v>
      </c>
      <c r="BU186" s="46" t="e">
        <f t="shared" si="157"/>
        <v>#DIV/0!</v>
      </c>
      <c r="BV186" s="46" t="e">
        <f t="shared" si="158"/>
        <v>#DIV/0!</v>
      </c>
      <c r="BW186" s="46" t="str">
        <f t="shared" si="159"/>
        <v xml:space="preserve"> </v>
      </c>
      <c r="BY186" s="52">
        <f>AJ186/G186*100</f>
        <v>2.4277735135385852</v>
      </c>
      <c r="BZ186" s="293">
        <f>AK186/G186*100</f>
        <v>1.2138867567692926</v>
      </c>
      <c r="CA186" s="46">
        <f t="shared" si="162"/>
        <v>3905.9680655982111</v>
      </c>
      <c r="CB186" s="46">
        <f t="shared" si="163"/>
        <v>5085.92</v>
      </c>
      <c r="CC186" s="46">
        <f t="shared" si="164"/>
        <v>-1179.951934401789</v>
      </c>
    </row>
    <row r="187" spans="1:81" s="45" customFormat="1" ht="12" customHeight="1">
      <c r="A187" s="284">
        <v>157</v>
      </c>
      <c r="B187" s="64" t="s">
        <v>717</v>
      </c>
      <c r="C187" s="280"/>
      <c r="D187" s="295"/>
      <c r="E187" s="280"/>
      <c r="F187" s="280"/>
      <c r="G187" s="286">
        <f t="shared" si="231"/>
        <v>1876863.01</v>
      </c>
      <c r="H187" s="280">
        <f t="shared" si="232"/>
        <v>1273251.6200000001</v>
      </c>
      <c r="I187" s="286">
        <f>ROUND(242.99*'Приложение 1'!J185,2)</f>
        <v>210575.13</v>
      </c>
      <c r="J187" s="289">
        <v>491</v>
      </c>
      <c r="K187" s="289">
        <f>ROUND(J187*1176.73,2)</f>
        <v>577774.43000000005</v>
      </c>
      <c r="L187" s="289">
        <v>125</v>
      </c>
      <c r="M187" s="286">
        <f>ROUND(L187*891.36*0.96,2)</f>
        <v>106963.2</v>
      </c>
      <c r="N187" s="280">
        <v>257.60000000000002</v>
      </c>
      <c r="O187" s="280">
        <f>ROUND(N187*627.71,2)</f>
        <v>161698.1</v>
      </c>
      <c r="P187" s="280">
        <v>0</v>
      </c>
      <c r="Q187" s="280">
        <v>0</v>
      </c>
      <c r="R187" s="280">
        <v>252.6</v>
      </c>
      <c r="S187" s="280">
        <f>ROUND(R187*856.06,2)</f>
        <v>216240.76</v>
      </c>
      <c r="T187" s="290">
        <v>0</v>
      </c>
      <c r="U187" s="280">
        <v>0</v>
      </c>
      <c r="V187" s="280"/>
      <c r="W187" s="280">
        <v>0</v>
      </c>
      <c r="X187" s="280">
        <v>0</v>
      </c>
      <c r="Y187" s="57">
        <v>0</v>
      </c>
      <c r="Z187" s="57">
        <v>0</v>
      </c>
      <c r="AA187" s="57">
        <v>0</v>
      </c>
      <c r="AB187" s="57">
        <v>0</v>
      </c>
      <c r="AC187" s="57">
        <v>0</v>
      </c>
      <c r="AD187" s="57">
        <v>0</v>
      </c>
      <c r="AE187" s="57">
        <v>0</v>
      </c>
      <c r="AF187" s="57">
        <v>0</v>
      </c>
      <c r="AG187" s="57">
        <v>0</v>
      </c>
      <c r="AH187" s="57">
        <v>0</v>
      </c>
      <c r="AI187" s="280">
        <f>ROUND(429276+89876.55,2)</f>
        <v>519152.55</v>
      </c>
      <c r="AJ187" s="57">
        <f>ROUND((X187+H187+AI187)/95.5*3,2)</f>
        <v>56305.89</v>
      </c>
      <c r="AK187" s="57">
        <f>ROUND((X187+H187+AI187)/95.5*1.5,2)</f>
        <v>28152.95</v>
      </c>
      <c r="AL187" s="57">
        <v>0</v>
      </c>
      <c r="AN187" s="46">
        <f>I187/'Приложение 1'!I185</f>
        <v>220.19777266548155</v>
      </c>
      <c r="AO187" s="46">
        <f t="shared" si="136"/>
        <v>1176.73</v>
      </c>
      <c r="AP187" s="46">
        <f t="shared" si="137"/>
        <v>855.7056</v>
      </c>
      <c r="AQ187" s="46">
        <f t="shared" si="138"/>
        <v>627.7100155279503</v>
      </c>
      <c r="AR187" s="46" t="e">
        <f t="shared" si="139"/>
        <v>#DIV/0!</v>
      </c>
      <c r="AS187" s="46">
        <f t="shared" si="140"/>
        <v>856.06001583531281</v>
      </c>
      <c r="AT187" s="46" t="e">
        <f t="shared" si="141"/>
        <v>#DIV/0!</v>
      </c>
      <c r="AU187" s="46" t="e">
        <f t="shared" si="142"/>
        <v>#DIV/0!</v>
      </c>
      <c r="AV187" s="46" t="e">
        <f t="shared" si="143"/>
        <v>#DIV/0!</v>
      </c>
      <c r="AW187" s="46" t="e">
        <f t="shared" si="144"/>
        <v>#DIV/0!</v>
      </c>
      <c r="AX187" s="46" t="e">
        <f t="shared" si="145"/>
        <v>#DIV/0!</v>
      </c>
      <c r="AY187" s="52">
        <f t="shared" si="146"/>
        <v>519152.55</v>
      </c>
      <c r="AZ187" s="46">
        <v>823.21</v>
      </c>
      <c r="BA187" s="46">
        <v>2105.13</v>
      </c>
      <c r="BB187" s="46">
        <v>2608.0100000000002</v>
      </c>
      <c r="BC187" s="46">
        <v>902.03</v>
      </c>
      <c r="BD187" s="46">
        <v>1781.42</v>
      </c>
      <c r="BE187" s="46">
        <v>1188.47</v>
      </c>
      <c r="BF187" s="46">
        <v>2445034.0299999998</v>
      </c>
      <c r="BG187" s="46">
        <f t="shared" si="147"/>
        <v>4866.91</v>
      </c>
      <c r="BH187" s="46">
        <v>1206.3800000000001</v>
      </c>
      <c r="BI187" s="46">
        <v>3444.44</v>
      </c>
      <c r="BJ187" s="46">
        <v>7006.73</v>
      </c>
      <c r="BK187" s="46">
        <f t="shared" si="135"/>
        <v>1689105.94</v>
      </c>
      <c r="BL187" s="46" t="str">
        <f t="shared" si="148"/>
        <v xml:space="preserve"> </v>
      </c>
      <c r="BM187" s="46" t="str">
        <f t="shared" si="149"/>
        <v xml:space="preserve"> </v>
      </c>
      <c r="BN187" s="46" t="str">
        <f t="shared" si="150"/>
        <v xml:space="preserve"> </v>
      </c>
      <c r="BO187" s="46" t="str">
        <f t="shared" si="151"/>
        <v xml:space="preserve"> </v>
      </c>
      <c r="BP187" s="46" t="e">
        <f t="shared" si="152"/>
        <v>#DIV/0!</v>
      </c>
      <c r="BQ187" s="46" t="str">
        <f t="shared" si="153"/>
        <v xml:space="preserve"> </v>
      </c>
      <c r="BR187" s="46" t="e">
        <f t="shared" si="154"/>
        <v>#DIV/0!</v>
      </c>
      <c r="BS187" s="46" t="e">
        <f t="shared" si="155"/>
        <v>#DIV/0!</v>
      </c>
      <c r="BT187" s="46" t="e">
        <f t="shared" si="156"/>
        <v>#DIV/0!</v>
      </c>
      <c r="BU187" s="46" t="e">
        <f t="shared" si="157"/>
        <v>#DIV/0!</v>
      </c>
      <c r="BV187" s="46" t="e">
        <f t="shared" si="158"/>
        <v>#DIV/0!</v>
      </c>
      <c r="BW187" s="46" t="str">
        <f t="shared" si="159"/>
        <v xml:space="preserve"> </v>
      </c>
      <c r="BY187" s="52"/>
      <c r="BZ187" s="293"/>
      <c r="CA187" s="46" t="e">
        <f t="shared" si="162"/>
        <v>#DIV/0!</v>
      </c>
      <c r="CB187" s="46">
        <f t="shared" si="163"/>
        <v>5085.92</v>
      </c>
      <c r="CC187" s="46" t="e">
        <f t="shared" si="164"/>
        <v>#DIV/0!</v>
      </c>
    </row>
    <row r="188" spans="1:81" s="45" customFormat="1" ht="12" customHeight="1">
      <c r="A188" s="284">
        <v>158</v>
      </c>
      <c r="B188" s="64" t="s">
        <v>276</v>
      </c>
      <c r="C188" s="280"/>
      <c r="D188" s="295"/>
      <c r="E188" s="280"/>
      <c r="F188" s="280"/>
      <c r="G188" s="286">
        <f t="shared" si="231"/>
        <v>3419401.74</v>
      </c>
      <c r="H188" s="280">
        <f t="shared" si="232"/>
        <v>0</v>
      </c>
      <c r="I188" s="289">
        <v>0</v>
      </c>
      <c r="J188" s="289">
        <v>0</v>
      </c>
      <c r="K188" s="289">
        <v>0</v>
      </c>
      <c r="L188" s="289">
        <v>0</v>
      </c>
      <c r="M188" s="289">
        <v>0</v>
      </c>
      <c r="N188" s="280">
        <v>0</v>
      </c>
      <c r="O188" s="280">
        <v>0</v>
      </c>
      <c r="P188" s="280">
        <v>0</v>
      </c>
      <c r="Q188" s="280">
        <v>0</v>
      </c>
      <c r="R188" s="280">
        <v>0</v>
      </c>
      <c r="S188" s="280">
        <v>0</v>
      </c>
      <c r="T188" s="290">
        <v>0</v>
      </c>
      <c r="U188" s="280">
        <v>0</v>
      </c>
      <c r="V188" s="280" t="s">
        <v>105</v>
      </c>
      <c r="W188" s="280">
        <v>737</v>
      </c>
      <c r="X188" s="280">
        <v>3277057.2</v>
      </c>
      <c r="Y188" s="57">
        <v>0</v>
      </c>
      <c r="Z188" s="57">
        <v>0</v>
      </c>
      <c r="AA188" s="57">
        <v>0</v>
      </c>
      <c r="AB188" s="57">
        <v>0</v>
      </c>
      <c r="AC188" s="57">
        <v>0</v>
      </c>
      <c r="AD188" s="57">
        <v>0</v>
      </c>
      <c r="AE188" s="57">
        <v>0</v>
      </c>
      <c r="AF188" s="57">
        <v>0</v>
      </c>
      <c r="AG188" s="57">
        <v>0</v>
      </c>
      <c r="AH188" s="57">
        <v>0</v>
      </c>
      <c r="AI188" s="57">
        <v>0</v>
      </c>
      <c r="AJ188" s="57">
        <v>94896.36</v>
      </c>
      <c r="AK188" s="57">
        <v>47448.18</v>
      </c>
      <c r="AL188" s="57">
        <v>0</v>
      </c>
      <c r="AN188" s="46">
        <f>I188/'Приложение 1'!I186</f>
        <v>0</v>
      </c>
      <c r="AO188" s="46" t="e">
        <f t="shared" si="136"/>
        <v>#DIV/0!</v>
      </c>
      <c r="AP188" s="46" t="e">
        <f t="shared" si="137"/>
        <v>#DIV/0!</v>
      </c>
      <c r="AQ188" s="46" t="e">
        <f t="shared" si="138"/>
        <v>#DIV/0!</v>
      </c>
      <c r="AR188" s="46" t="e">
        <f t="shared" si="139"/>
        <v>#DIV/0!</v>
      </c>
      <c r="AS188" s="46" t="e">
        <f t="shared" si="140"/>
        <v>#DIV/0!</v>
      </c>
      <c r="AT188" s="46" t="e">
        <f t="shared" si="141"/>
        <v>#DIV/0!</v>
      </c>
      <c r="AU188" s="46">
        <f t="shared" si="142"/>
        <v>4446.481953867029</v>
      </c>
      <c r="AV188" s="46" t="e">
        <f t="shared" si="143"/>
        <v>#DIV/0!</v>
      </c>
      <c r="AW188" s="46" t="e">
        <f t="shared" si="144"/>
        <v>#DIV/0!</v>
      </c>
      <c r="AX188" s="46" t="e">
        <f t="shared" si="145"/>
        <v>#DIV/0!</v>
      </c>
      <c r="AY188" s="52">
        <f t="shared" si="146"/>
        <v>0</v>
      </c>
      <c r="AZ188" s="46">
        <v>823.21</v>
      </c>
      <c r="BA188" s="46">
        <v>2105.13</v>
      </c>
      <c r="BB188" s="46">
        <v>2608.0100000000002</v>
      </c>
      <c r="BC188" s="46">
        <v>902.03</v>
      </c>
      <c r="BD188" s="46">
        <v>1781.42</v>
      </c>
      <c r="BE188" s="46">
        <v>1188.47</v>
      </c>
      <c r="BF188" s="46">
        <v>2445034.0299999998</v>
      </c>
      <c r="BG188" s="46">
        <f t="shared" si="147"/>
        <v>5070.2</v>
      </c>
      <c r="BH188" s="46">
        <v>1206.3800000000001</v>
      </c>
      <c r="BI188" s="46">
        <v>3444.44</v>
      </c>
      <c r="BJ188" s="46">
        <v>7006.73</v>
      </c>
      <c r="BK188" s="46">
        <f t="shared" si="135"/>
        <v>1689105.94</v>
      </c>
      <c r="BL188" s="46" t="str">
        <f t="shared" si="148"/>
        <v xml:space="preserve"> </v>
      </c>
      <c r="BM188" s="46" t="e">
        <f t="shared" si="149"/>
        <v>#DIV/0!</v>
      </c>
      <c r="BN188" s="46" t="e">
        <f t="shared" si="150"/>
        <v>#DIV/0!</v>
      </c>
      <c r="BO188" s="46" t="e">
        <f t="shared" si="151"/>
        <v>#DIV/0!</v>
      </c>
      <c r="BP188" s="46" t="e">
        <f t="shared" si="152"/>
        <v>#DIV/0!</v>
      </c>
      <c r="BQ188" s="46" t="e">
        <f t="shared" si="153"/>
        <v>#DIV/0!</v>
      </c>
      <c r="BR188" s="46" t="e">
        <f t="shared" si="154"/>
        <v>#DIV/0!</v>
      </c>
      <c r="BS188" s="46" t="str">
        <f t="shared" si="155"/>
        <v xml:space="preserve"> </v>
      </c>
      <c r="BT188" s="46" t="e">
        <f t="shared" si="156"/>
        <v>#DIV/0!</v>
      </c>
      <c r="BU188" s="46" t="e">
        <f t="shared" si="157"/>
        <v>#DIV/0!</v>
      </c>
      <c r="BV188" s="46" t="e">
        <f t="shared" si="158"/>
        <v>#DIV/0!</v>
      </c>
      <c r="BW188" s="46" t="str">
        <f t="shared" si="159"/>
        <v xml:space="preserve"> </v>
      </c>
      <c r="BY188" s="52"/>
      <c r="BZ188" s="293"/>
      <c r="CA188" s="46">
        <f t="shared" si="162"/>
        <v>4639.6224423337862</v>
      </c>
      <c r="CB188" s="46">
        <f t="shared" si="163"/>
        <v>5298.36</v>
      </c>
      <c r="CC188" s="46">
        <f t="shared" si="164"/>
        <v>-658.73755766621343</v>
      </c>
    </row>
    <row r="189" spans="1:81" s="45" customFormat="1" ht="12" customHeight="1">
      <c r="A189" s="284">
        <v>159</v>
      </c>
      <c r="B189" s="64" t="s">
        <v>277</v>
      </c>
      <c r="C189" s="280"/>
      <c r="D189" s="295"/>
      <c r="E189" s="280"/>
      <c r="F189" s="280"/>
      <c r="G189" s="286">
        <f t="shared" si="231"/>
        <v>4931029.17</v>
      </c>
      <c r="H189" s="280">
        <f t="shared" si="232"/>
        <v>0</v>
      </c>
      <c r="I189" s="289">
        <v>0</v>
      </c>
      <c r="J189" s="289">
        <v>0</v>
      </c>
      <c r="K189" s="289">
        <v>0</v>
      </c>
      <c r="L189" s="289">
        <v>0</v>
      </c>
      <c r="M189" s="289">
        <v>0</v>
      </c>
      <c r="N189" s="280">
        <v>0</v>
      </c>
      <c r="O189" s="280">
        <v>0</v>
      </c>
      <c r="P189" s="280">
        <v>0</v>
      </c>
      <c r="Q189" s="280">
        <v>0</v>
      </c>
      <c r="R189" s="280">
        <v>0</v>
      </c>
      <c r="S189" s="280">
        <v>0</v>
      </c>
      <c r="T189" s="290">
        <v>0</v>
      </c>
      <c r="U189" s="280">
        <v>0</v>
      </c>
      <c r="V189" s="280" t="s">
        <v>105</v>
      </c>
      <c r="W189" s="280">
        <v>1031</v>
      </c>
      <c r="X189" s="280">
        <v>4730955.5999999996</v>
      </c>
      <c r="Y189" s="57">
        <v>0</v>
      </c>
      <c r="Z189" s="57">
        <v>0</v>
      </c>
      <c r="AA189" s="57">
        <v>0</v>
      </c>
      <c r="AB189" s="57">
        <v>0</v>
      </c>
      <c r="AC189" s="57">
        <v>0</v>
      </c>
      <c r="AD189" s="57">
        <v>0</v>
      </c>
      <c r="AE189" s="57">
        <v>0</v>
      </c>
      <c r="AF189" s="57">
        <v>0</v>
      </c>
      <c r="AG189" s="57">
        <v>0</v>
      </c>
      <c r="AH189" s="57">
        <v>0</v>
      </c>
      <c r="AI189" s="57">
        <v>0</v>
      </c>
      <c r="AJ189" s="57">
        <v>133382.38</v>
      </c>
      <c r="AK189" s="57">
        <v>66691.19</v>
      </c>
      <c r="AL189" s="57">
        <v>0</v>
      </c>
      <c r="AN189" s="46">
        <f>I189/'Приложение 1'!I187</f>
        <v>0</v>
      </c>
      <c r="AO189" s="46" t="e">
        <f t="shared" si="136"/>
        <v>#DIV/0!</v>
      </c>
      <c r="AP189" s="46" t="e">
        <f t="shared" si="137"/>
        <v>#DIV/0!</v>
      </c>
      <c r="AQ189" s="46" t="e">
        <f t="shared" si="138"/>
        <v>#DIV/0!</v>
      </c>
      <c r="AR189" s="46" t="e">
        <f t="shared" si="139"/>
        <v>#DIV/0!</v>
      </c>
      <c r="AS189" s="46" t="e">
        <f t="shared" si="140"/>
        <v>#DIV/0!</v>
      </c>
      <c r="AT189" s="46" t="e">
        <f t="shared" si="141"/>
        <v>#DIV/0!</v>
      </c>
      <c r="AU189" s="46">
        <f t="shared" si="142"/>
        <v>4588.7057225994176</v>
      </c>
      <c r="AV189" s="46" t="e">
        <f t="shared" si="143"/>
        <v>#DIV/0!</v>
      </c>
      <c r="AW189" s="46" t="e">
        <f t="shared" si="144"/>
        <v>#DIV/0!</v>
      </c>
      <c r="AX189" s="46" t="e">
        <f t="shared" si="145"/>
        <v>#DIV/0!</v>
      </c>
      <c r="AY189" s="52">
        <f t="shared" si="146"/>
        <v>0</v>
      </c>
      <c r="AZ189" s="46">
        <v>823.21</v>
      </c>
      <c r="BA189" s="46">
        <v>2105.13</v>
      </c>
      <c r="BB189" s="46">
        <v>2608.0100000000002</v>
      </c>
      <c r="BC189" s="46">
        <v>902.03</v>
      </c>
      <c r="BD189" s="46">
        <v>1781.42</v>
      </c>
      <c r="BE189" s="46">
        <v>1188.47</v>
      </c>
      <c r="BF189" s="46">
        <v>2445034.0299999998</v>
      </c>
      <c r="BG189" s="46">
        <f t="shared" si="147"/>
        <v>5070.2</v>
      </c>
      <c r="BH189" s="46">
        <v>1206.3800000000001</v>
      </c>
      <c r="BI189" s="46">
        <v>3444.44</v>
      </c>
      <c r="BJ189" s="46">
        <v>7006.73</v>
      </c>
      <c r="BK189" s="46">
        <f t="shared" si="135"/>
        <v>1689105.94</v>
      </c>
      <c r="BL189" s="46" t="str">
        <f t="shared" si="148"/>
        <v xml:space="preserve"> </v>
      </c>
      <c r="BM189" s="46" t="e">
        <f t="shared" si="149"/>
        <v>#DIV/0!</v>
      </c>
      <c r="BN189" s="46" t="e">
        <f t="shared" si="150"/>
        <v>#DIV/0!</v>
      </c>
      <c r="BO189" s="46" t="e">
        <f t="shared" si="151"/>
        <v>#DIV/0!</v>
      </c>
      <c r="BP189" s="46" t="e">
        <f t="shared" si="152"/>
        <v>#DIV/0!</v>
      </c>
      <c r="BQ189" s="46" t="e">
        <f t="shared" si="153"/>
        <v>#DIV/0!</v>
      </c>
      <c r="BR189" s="46" t="e">
        <f t="shared" si="154"/>
        <v>#DIV/0!</v>
      </c>
      <c r="BS189" s="46" t="str">
        <f t="shared" si="155"/>
        <v xml:space="preserve"> </v>
      </c>
      <c r="BT189" s="46" t="e">
        <f t="shared" si="156"/>
        <v>#DIV/0!</v>
      </c>
      <c r="BU189" s="46" t="e">
        <f t="shared" si="157"/>
        <v>#DIV/0!</v>
      </c>
      <c r="BV189" s="46" t="e">
        <f t="shared" si="158"/>
        <v>#DIV/0!</v>
      </c>
      <c r="BW189" s="46" t="str">
        <f t="shared" si="159"/>
        <v xml:space="preserve"> </v>
      </c>
      <c r="BY189" s="52"/>
      <c r="BZ189" s="293"/>
      <c r="CA189" s="46">
        <f t="shared" si="162"/>
        <v>4782.7635014548978</v>
      </c>
      <c r="CB189" s="46">
        <f t="shared" si="163"/>
        <v>5298.36</v>
      </c>
      <c r="CC189" s="46">
        <f t="shared" si="164"/>
        <v>-515.59649854510189</v>
      </c>
    </row>
    <row r="190" spans="1:81" s="45" customFormat="1" ht="12" customHeight="1">
      <c r="A190" s="284">
        <v>160</v>
      </c>
      <c r="B190" s="64" t="s">
        <v>280</v>
      </c>
      <c r="C190" s="280"/>
      <c r="D190" s="295"/>
      <c r="E190" s="280"/>
      <c r="F190" s="280"/>
      <c r="G190" s="286">
        <f t="shared" si="231"/>
        <v>2263269.41</v>
      </c>
      <c r="H190" s="280">
        <f t="shared" si="232"/>
        <v>0</v>
      </c>
      <c r="I190" s="289">
        <v>0</v>
      </c>
      <c r="J190" s="289">
        <v>0</v>
      </c>
      <c r="K190" s="289">
        <v>0</v>
      </c>
      <c r="L190" s="289">
        <v>0</v>
      </c>
      <c r="M190" s="289">
        <v>0</v>
      </c>
      <c r="N190" s="280">
        <v>0</v>
      </c>
      <c r="O190" s="280">
        <v>0</v>
      </c>
      <c r="P190" s="280">
        <v>0</v>
      </c>
      <c r="Q190" s="280">
        <v>0</v>
      </c>
      <c r="R190" s="280">
        <v>0</v>
      </c>
      <c r="S190" s="280">
        <v>0</v>
      </c>
      <c r="T190" s="290">
        <v>0</v>
      </c>
      <c r="U190" s="280">
        <v>0</v>
      </c>
      <c r="V190" s="280" t="s">
        <v>105</v>
      </c>
      <c r="W190" s="280">
        <v>596</v>
      </c>
      <c r="X190" s="280">
        <v>2161987.2000000002</v>
      </c>
      <c r="Y190" s="57">
        <v>0</v>
      </c>
      <c r="Z190" s="57">
        <v>0</v>
      </c>
      <c r="AA190" s="57">
        <v>0</v>
      </c>
      <c r="AB190" s="57">
        <v>0</v>
      </c>
      <c r="AC190" s="57">
        <v>0</v>
      </c>
      <c r="AD190" s="57">
        <v>0</v>
      </c>
      <c r="AE190" s="57">
        <v>0</v>
      </c>
      <c r="AF190" s="57">
        <v>0</v>
      </c>
      <c r="AG190" s="57">
        <v>0</v>
      </c>
      <c r="AH190" s="57">
        <v>0</v>
      </c>
      <c r="AI190" s="57">
        <v>0</v>
      </c>
      <c r="AJ190" s="57">
        <v>67521.47</v>
      </c>
      <c r="AK190" s="57">
        <v>33760.74</v>
      </c>
      <c r="AL190" s="57">
        <v>0</v>
      </c>
      <c r="AN190" s="46">
        <f>I190/'Приложение 1'!I188</f>
        <v>0</v>
      </c>
      <c r="AO190" s="46" t="e">
        <f t="shared" si="136"/>
        <v>#DIV/0!</v>
      </c>
      <c r="AP190" s="46" t="e">
        <f t="shared" si="137"/>
        <v>#DIV/0!</v>
      </c>
      <c r="AQ190" s="46" t="e">
        <f t="shared" si="138"/>
        <v>#DIV/0!</v>
      </c>
      <c r="AR190" s="46" t="e">
        <f t="shared" si="139"/>
        <v>#DIV/0!</v>
      </c>
      <c r="AS190" s="46" t="e">
        <f t="shared" si="140"/>
        <v>#DIV/0!</v>
      </c>
      <c r="AT190" s="46" t="e">
        <f t="shared" si="141"/>
        <v>#DIV/0!</v>
      </c>
      <c r="AU190" s="46">
        <f t="shared" si="142"/>
        <v>3627.495302013423</v>
      </c>
      <c r="AV190" s="46" t="e">
        <f t="shared" si="143"/>
        <v>#DIV/0!</v>
      </c>
      <c r="AW190" s="46" t="e">
        <f t="shared" si="144"/>
        <v>#DIV/0!</v>
      </c>
      <c r="AX190" s="46" t="e">
        <f t="shared" si="145"/>
        <v>#DIV/0!</v>
      </c>
      <c r="AY190" s="52">
        <f t="shared" si="146"/>
        <v>0</v>
      </c>
      <c r="AZ190" s="46">
        <v>823.21</v>
      </c>
      <c r="BA190" s="46">
        <v>2105.13</v>
      </c>
      <c r="BB190" s="46">
        <v>2608.0100000000002</v>
      </c>
      <c r="BC190" s="46">
        <v>902.03</v>
      </c>
      <c r="BD190" s="46">
        <v>1781.42</v>
      </c>
      <c r="BE190" s="46">
        <v>1188.47</v>
      </c>
      <c r="BF190" s="46">
        <v>2445034.0299999998</v>
      </c>
      <c r="BG190" s="46">
        <f t="shared" si="147"/>
        <v>5070.2</v>
      </c>
      <c r="BH190" s="46">
        <v>1206.3800000000001</v>
      </c>
      <c r="BI190" s="46">
        <v>3444.44</v>
      </c>
      <c r="BJ190" s="46">
        <v>7006.73</v>
      </c>
      <c r="BK190" s="46">
        <f t="shared" si="135"/>
        <v>1689105.94</v>
      </c>
      <c r="BL190" s="46" t="str">
        <f t="shared" si="148"/>
        <v xml:space="preserve"> </v>
      </c>
      <c r="BM190" s="46" t="e">
        <f t="shared" si="149"/>
        <v>#DIV/0!</v>
      </c>
      <c r="BN190" s="46" t="e">
        <f t="shared" si="150"/>
        <v>#DIV/0!</v>
      </c>
      <c r="BO190" s="46" t="e">
        <f t="shared" si="151"/>
        <v>#DIV/0!</v>
      </c>
      <c r="BP190" s="46" t="e">
        <f t="shared" si="152"/>
        <v>#DIV/0!</v>
      </c>
      <c r="BQ190" s="46" t="e">
        <f t="shared" si="153"/>
        <v>#DIV/0!</v>
      </c>
      <c r="BR190" s="46" t="e">
        <f t="shared" si="154"/>
        <v>#DIV/0!</v>
      </c>
      <c r="BS190" s="46" t="str">
        <f t="shared" si="155"/>
        <v xml:space="preserve"> </v>
      </c>
      <c r="BT190" s="46" t="e">
        <f t="shared" si="156"/>
        <v>#DIV/0!</v>
      </c>
      <c r="BU190" s="46" t="e">
        <f t="shared" si="157"/>
        <v>#DIV/0!</v>
      </c>
      <c r="BV190" s="46" t="e">
        <f t="shared" si="158"/>
        <v>#DIV/0!</v>
      </c>
      <c r="BW190" s="46" t="str">
        <f t="shared" si="159"/>
        <v xml:space="preserve"> </v>
      </c>
      <c r="BY190" s="52"/>
      <c r="BZ190" s="293"/>
      <c r="CA190" s="46">
        <f t="shared" si="162"/>
        <v>3797.4318959731545</v>
      </c>
      <c r="CB190" s="46">
        <f t="shared" si="163"/>
        <v>5298.36</v>
      </c>
      <c r="CC190" s="46">
        <f t="shared" si="164"/>
        <v>-1500.9281040268452</v>
      </c>
    </row>
    <row r="191" spans="1:81" s="45" customFormat="1" ht="12" customHeight="1">
      <c r="A191" s="284">
        <v>161</v>
      </c>
      <c r="B191" s="64" t="s">
        <v>281</v>
      </c>
      <c r="C191" s="280"/>
      <c r="D191" s="295"/>
      <c r="E191" s="280"/>
      <c r="F191" s="280"/>
      <c r="G191" s="286">
        <f t="shared" si="231"/>
        <v>2265130.61</v>
      </c>
      <c r="H191" s="280">
        <f t="shared" si="232"/>
        <v>0</v>
      </c>
      <c r="I191" s="289">
        <v>0</v>
      </c>
      <c r="J191" s="289">
        <v>0</v>
      </c>
      <c r="K191" s="289">
        <v>0</v>
      </c>
      <c r="L191" s="289">
        <v>0</v>
      </c>
      <c r="M191" s="289">
        <v>0</v>
      </c>
      <c r="N191" s="280">
        <v>0</v>
      </c>
      <c r="O191" s="280">
        <v>0</v>
      </c>
      <c r="P191" s="280">
        <v>0</v>
      </c>
      <c r="Q191" s="280">
        <v>0</v>
      </c>
      <c r="R191" s="280">
        <v>0</v>
      </c>
      <c r="S191" s="280">
        <v>0</v>
      </c>
      <c r="T191" s="290">
        <v>0</v>
      </c>
      <c r="U191" s="280">
        <v>0</v>
      </c>
      <c r="V191" s="280" t="s">
        <v>105</v>
      </c>
      <c r="W191" s="280">
        <v>596</v>
      </c>
      <c r="X191" s="280">
        <v>2163848.4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>
        <v>0</v>
      </c>
      <c r="AE191" s="57">
        <v>0</v>
      </c>
      <c r="AF191" s="57">
        <v>0</v>
      </c>
      <c r="AG191" s="57">
        <v>0</v>
      </c>
      <c r="AH191" s="57">
        <v>0</v>
      </c>
      <c r="AI191" s="57">
        <v>0</v>
      </c>
      <c r="AJ191" s="57">
        <v>67521.47</v>
      </c>
      <c r="AK191" s="57">
        <v>33760.74</v>
      </c>
      <c r="AL191" s="57">
        <v>0</v>
      </c>
      <c r="AN191" s="46">
        <f>I191/'Приложение 1'!I189</f>
        <v>0</v>
      </c>
      <c r="AO191" s="46" t="e">
        <f t="shared" si="136"/>
        <v>#DIV/0!</v>
      </c>
      <c r="AP191" s="46" t="e">
        <f t="shared" si="137"/>
        <v>#DIV/0!</v>
      </c>
      <c r="AQ191" s="46" t="e">
        <f t="shared" si="138"/>
        <v>#DIV/0!</v>
      </c>
      <c r="AR191" s="46" t="e">
        <f t="shared" si="139"/>
        <v>#DIV/0!</v>
      </c>
      <c r="AS191" s="46" t="e">
        <f t="shared" si="140"/>
        <v>#DIV/0!</v>
      </c>
      <c r="AT191" s="46" t="e">
        <f t="shared" si="141"/>
        <v>#DIV/0!</v>
      </c>
      <c r="AU191" s="46">
        <f t="shared" si="142"/>
        <v>3630.618120805369</v>
      </c>
      <c r="AV191" s="46" t="e">
        <f t="shared" si="143"/>
        <v>#DIV/0!</v>
      </c>
      <c r="AW191" s="46" t="e">
        <f t="shared" si="144"/>
        <v>#DIV/0!</v>
      </c>
      <c r="AX191" s="46" t="e">
        <f t="shared" si="145"/>
        <v>#DIV/0!</v>
      </c>
      <c r="AY191" s="52">
        <f t="shared" si="146"/>
        <v>0</v>
      </c>
      <c r="AZ191" s="46">
        <v>823.21</v>
      </c>
      <c r="BA191" s="46">
        <v>2105.13</v>
      </c>
      <c r="BB191" s="46">
        <v>2608.0100000000002</v>
      </c>
      <c r="BC191" s="46">
        <v>902.03</v>
      </c>
      <c r="BD191" s="46">
        <v>1781.42</v>
      </c>
      <c r="BE191" s="46">
        <v>1188.47</v>
      </c>
      <c r="BF191" s="46">
        <v>2445034.0299999998</v>
      </c>
      <c r="BG191" s="46">
        <f t="shared" si="147"/>
        <v>5070.2</v>
      </c>
      <c r="BH191" s="46">
        <v>1206.3800000000001</v>
      </c>
      <c r="BI191" s="46">
        <v>3444.44</v>
      </c>
      <c r="BJ191" s="46">
        <v>7006.73</v>
      </c>
      <c r="BK191" s="46">
        <f t="shared" si="135"/>
        <v>1689105.94</v>
      </c>
      <c r="BL191" s="46" t="str">
        <f t="shared" si="148"/>
        <v xml:space="preserve"> </v>
      </c>
      <c r="BM191" s="46" t="e">
        <f t="shared" si="149"/>
        <v>#DIV/0!</v>
      </c>
      <c r="BN191" s="46" t="e">
        <f t="shared" si="150"/>
        <v>#DIV/0!</v>
      </c>
      <c r="BO191" s="46" t="e">
        <f t="shared" si="151"/>
        <v>#DIV/0!</v>
      </c>
      <c r="BP191" s="46" t="e">
        <f t="shared" si="152"/>
        <v>#DIV/0!</v>
      </c>
      <c r="BQ191" s="46" t="e">
        <f t="shared" si="153"/>
        <v>#DIV/0!</v>
      </c>
      <c r="BR191" s="46" t="e">
        <f t="shared" si="154"/>
        <v>#DIV/0!</v>
      </c>
      <c r="BS191" s="46" t="str">
        <f t="shared" si="155"/>
        <v xml:space="preserve"> </v>
      </c>
      <c r="BT191" s="46" t="e">
        <f t="shared" si="156"/>
        <v>#DIV/0!</v>
      </c>
      <c r="BU191" s="46" t="e">
        <f t="shared" si="157"/>
        <v>#DIV/0!</v>
      </c>
      <c r="BV191" s="46" t="e">
        <f t="shared" si="158"/>
        <v>#DIV/0!</v>
      </c>
      <c r="BW191" s="46" t="str">
        <f t="shared" si="159"/>
        <v xml:space="preserve"> </v>
      </c>
      <c r="BY191" s="52"/>
      <c r="BZ191" s="293"/>
      <c r="CA191" s="46">
        <f t="shared" si="162"/>
        <v>3800.5547147651005</v>
      </c>
      <c r="CB191" s="46">
        <f t="shared" si="163"/>
        <v>5298.36</v>
      </c>
      <c r="CC191" s="46">
        <f t="shared" si="164"/>
        <v>-1497.8052852348992</v>
      </c>
    </row>
    <row r="192" spans="1:81" s="45" customFormat="1" ht="12" customHeight="1">
      <c r="A192" s="284">
        <v>162</v>
      </c>
      <c r="B192" s="64" t="s">
        <v>710</v>
      </c>
      <c r="C192" s="280">
        <v>961.6</v>
      </c>
      <c r="D192" s="295"/>
      <c r="E192" s="280"/>
      <c r="F192" s="280"/>
      <c r="G192" s="286">
        <f t="shared" si="231"/>
        <v>3576658.05</v>
      </c>
      <c r="H192" s="280">
        <f t="shared" si="232"/>
        <v>0</v>
      </c>
      <c r="I192" s="289">
        <v>0</v>
      </c>
      <c r="J192" s="289">
        <v>0</v>
      </c>
      <c r="K192" s="289">
        <v>0</v>
      </c>
      <c r="L192" s="289">
        <v>0</v>
      </c>
      <c r="M192" s="289">
        <v>0</v>
      </c>
      <c r="N192" s="280">
        <v>0</v>
      </c>
      <c r="O192" s="280">
        <v>0</v>
      </c>
      <c r="P192" s="280">
        <v>0</v>
      </c>
      <c r="Q192" s="280">
        <v>0</v>
      </c>
      <c r="R192" s="280">
        <v>0</v>
      </c>
      <c r="S192" s="280">
        <v>0</v>
      </c>
      <c r="T192" s="290">
        <v>0</v>
      </c>
      <c r="U192" s="280">
        <v>0</v>
      </c>
      <c r="V192" s="280" t="s">
        <v>105</v>
      </c>
      <c r="W192" s="280">
        <v>849.9</v>
      </c>
      <c r="X192" s="280">
        <v>3419698.1</v>
      </c>
      <c r="Y192" s="57">
        <v>0</v>
      </c>
      <c r="Z192" s="57">
        <v>0</v>
      </c>
      <c r="AA192" s="57">
        <v>0</v>
      </c>
      <c r="AB192" s="57">
        <v>0</v>
      </c>
      <c r="AC192" s="57">
        <v>0</v>
      </c>
      <c r="AD192" s="57">
        <v>0</v>
      </c>
      <c r="AE192" s="57">
        <v>0</v>
      </c>
      <c r="AF192" s="57">
        <v>0</v>
      </c>
      <c r="AG192" s="57">
        <v>0</v>
      </c>
      <c r="AH192" s="57">
        <v>0</v>
      </c>
      <c r="AI192" s="57">
        <v>0</v>
      </c>
      <c r="AJ192" s="57">
        <v>104639.97</v>
      </c>
      <c r="AK192" s="57">
        <v>52319.98</v>
      </c>
      <c r="AL192" s="57">
        <v>0</v>
      </c>
      <c r="AN192" s="46">
        <f>I192/'Приложение 1'!I190</f>
        <v>0</v>
      </c>
      <c r="AO192" s="46" t="e">
        <f t="shared" si="136"/>
        <v>#DIV/0!</v>
      </c>
      <c r="AP192" s="46" t="e">
        <f t="shared" si="137"/>
        <v>#DIV/0!</v>
      </c>
      <c r="AQ192" s="46" t="e">
        <f t="shared" si="138"/>
        <v>#DIV/0!</v>
      </c>
      <c r="AR192" s="46" t="e">
        <f t="shared" si="139"/>
        <v>#DIV/0!</v>
      </c>
      <c r="AS192" s="46" t="e">
        <f t="shared" si="140"/>
        <v>#DIV/0!</v>
      </c>
      <c r="AT192" s="46" t="e">
        <f t="shared" si="141"/>
        <v>#DIV/0!</v>
      </c>
      <c r="AU192" s="46">
        <f t="shared" si="142"/>
        <v>4023.6476056006591</v>
      </c>
      <c r="AV192" s="46" t="e">
        <f t="shared" si="143"/>
        <v>#DIV/0!</v>
      </c>
      <c r="AW192" s="46" t="e">
        <f t="shared" si="144"/>
        <v>#DIV/0!</v>
      </c>
      <c r="AX192" s="46" t="e">
        <f t="shared" si="145"/>
        <v>#DIV/0!</v>
      </c>
      <c r="AY192" s="52">
        <f t="shared" si="146"/>
        <v>0</v>
      </c>
      <c r="AZ192" s="46">
        <v>823.21</v>
      </c>
      <c r="BA192" s="46">
        <v>2105.13</v>
      </c>
      <c r="BB192" s="46">
        <v>2608.0100000000002</v>
      </c>
      <c r="BC192" s="46">
        <v>902.03</v>
      </c>
      <c r="BD192" s="46">
        <v>1781.42</v>
      </c>
      <c r="BE192" s="46">
        <v>1188.47</v>
      </c>
      <c r="BF192" s="46">
        <v>2445034.0299999998</v>
      </c>
      <c r="BG192" s="46">
        <f t="shared" si="147"/>
        <v>5070.2</v>
      </c>
      <c r="BH192" s="46">
        <v>1206.3800000000001</v>
      </c>
      <c r="BI192" s="46">
        <v>3444.44</v>
      </c>
      <c r="BJ192" s="46">
        <v>7006.73</v>
      </c>
      <c r="BK192" s="46">
        <f t="shared" si="135"/>
        <v>1689105.94</v>
      </c>
      <c r="BL192" s="46" t="str">
        <f t="shared" si="148"/>
        <v xml:space="preserve"> </v>
      </c>
      <c r="BM192" s="46" t="e">
        <f t="shared" si="149"/>
        <v>#DIV/0!</v>
      </c>
      <c r="BN192" s="46" t="e">
        <f t="shared" si="150"/>
        <v>#DIV/0!</v>
      </c>
      <c r="BO192" s="46" t="e">
        <f t="shared" si="151"/>
        <v>#DIV/0!</v>
      </c>
      <c r="BP192" s="46" t="e">
        <f t="shared" si="152"/>
        <v>#DIV/0!</v>
      </c>
      <c r="BQ192" s="46" t="e">
        <f t="shared" si="153"/>
        <v>#DIV/0!</v>
      </c>
      <c r="BR192" s="46" t="e">
        <f t="shared" si="154"/>
        <v>#DIV/0!</v>
      </c>
      <c r="BS192" s="46" t="str">
        <f t="shared" si="155"/>
        <v xml:space="preserve"> </v>
      </c>
      <c r="BT192" s="46" t="e">
        <f t="shared" si="156"/>
        <v>#DIV/0!</v>
      </c>
      <c r="BU192" s="46" t="e">
        <f t="shared" si="157"/>
        <v>#DIV/0!</v>
      </c>
      <c r="BV192" s="46" t="e">
        <f t="shared" si="158"/>
        <v>#DIV/0!</v>
      </c>
      <c r="BW192" s="46" t="str">
        <f t="shared" si="159"/>
        <v xml:space="preserve"> </v>
      </c>
      <c r="BY192" s="52">
        <f t="shared" si="220"/>
        <v>2.9256352868287201</v>
      </c>
      <c r="BZ192" s="293">
        <f t="shared" si="221"/>
        <v>1.462817503619056</v>
      </c>
      <c r="CA192" s="46">
        <f t="shared" si="162"/>
        <v>4208.3280974232266</v>
      </c>
      <c r="CB192" s="46">
        <f t="shared" si="163"/>
        <v>5298.36</v>
      </c>
      <c r="CC192" s="46">
        <f t="shared" si="164"/>
        <v>-1090.0319025767731</v>
      </c>
    </row>
    <row r="193" spans="1:81" s="45" customFormat="1" ht="23.25" customHeight="1">
      <c r="A193" s="308" t="s">
        <v>45</v>
      </c>
      <c r="B193" s="308"/>
      <c r="C193" s="280">
        <f>SUM(C185:C192)</f>
        <v>2416.8000000000002</v>
      </c>
      <c r="D193" s="356"/>
      <c r="E193" s="294"/>
      <c r="F193" s="294"/>
      <c r="G193" s="280">
        <f>ROUND(SUM(G185:G192),2)</f>
        <v>24439067.559999999</v>
      </c>
      <c r="H193" s="280">
        <f>ROUND(SUM(H185:H192),2)</f>
        <v>1444463.62</v>
      </c>
      <c r="I193" s="280">
        <f t="shared" ref="I193:U193" si="233">SUM(I185:I192)</f>
        <v>210575.13</v>
      </c>
      <c r="J193" s="280">
        <f t="shared" si="233"/>
        <v>491</v>
      </c>
      <c r="K193" s="280">
        <f t="shared" si="233"/>
        <v>577774.43000000005</v>
      </c>
      <c r="L193" s="280">
        <f t="shared" si="233"/>
        <v>125</v>
      </c>
      <c r="M193" s="280">
        <f t="shared" si="233"/>
        <v>106963.2</v>
      </c>
      <c r="N193" s="280">
        <f t="shared" si="233"/>
        <v>257.60000000000002</v>
      </c>
      <c r="O193" s="280">
        <f t="shared" si="233"/>
        <v>161698.1</v>
      </c>
      <c r="P193" s="280">
        <f t="shared" si="233"/>
        <v>0</v>
      </c>
      <c r="Q193" s="280">
        <f t="shared" si="233"/>
        <v>0</v>
      </c>
      <c r="R193" s="280">
        <f t="shared" si="233"/>
        <v>452.6</v>
      </c>
      <c r="S193" s="280">
        <f t="shared" si="233"/>
        <v>387452.76</v>
      </c>
      <c r="T193" s="290">
        <f t="shared" si="233"/>
        <v>0</v>
      </c>
      <c r="U193" s="280">
        <f t="shared" si="233"/>
        <v>0</v>
      </c>
      <c r="V193" s="294" t="s">
        <v>66</v>
      </c>
      <c r="W193" s="280">
        <f t="shared" ref="W193:AL193" si="234">SUM(W185:W192)</f>
        <v>5299.65</v>
      </c>
      <c r="X193" s="280">
        <f t="shared" si="234"/>
        <v>21436735.760000002</v>
      </c>
      <c r="Y193" s="280">
        <f t="shared" si="234"/>
        <v>0</v>
      </c>
      <c r="Z193" s="280">
        <f t="shared" si="234"/>
        <v>0</v>
      </c>
      <c r="AA193" s="280">
        <f t="shared" si="234"/>
        <v>0</v>
      </c>
      <c r="AB193" s="280">
        <f t="shared" si="234"/>
        <v>0</v>
      </c>
      <c r="AC193" s="280">
        <f t="shared" si="234"/>
        <v>0</v>
      </c>
      <c r="AD193" s="280">
        <f t="shared" si="234"/>
        <v>0</v>
      </c>
      <c r="AE193" s="280">
        <f t="shared" si="234"/>
        <v>0</v>
      </c>
      <c r="AF193" s="280">
        <f t="shared" si="234"/>
        <v>0</v>
      </c>
      <c r="AG193" s="280">
        <f t="shared" si="234"/>
        <v>0</v>
      </c>
      <c r="AH193" s="280">
        <f t="shared" si="234"/>
        <v>0</v>
      </c>
      <c r="AI193" s="280">
        <f t="shared" si="234"/>
        <v>519152.55</v>
      </c>
      <c r="AJ193" s="280">
        <f t="shared" si="234"/>
        <v>692477.08</v>
      </c>
      <c r="AK193" s="280">
        <f t="shared" si="234"/>
        <v>346238.55</v>
      </c>
      <c r="AL193" s="280">
        <f t="shared" si="234"/>
        <v>0</v>
      </c>
      <c r="AN193" s="46">
        <f>I193/'Приложение 1'!I191</f>
        <v>10.578055527787253</v>
      </c>
      <c r="AO193" s="46">
        <f t="shared" si="136"/>
        <v>1176.73</v>
      </c>
      <c r="AP193" s="46">
        <f t="shared" si="137"/>
        <v>855.7056</v>
      </c>
      <c r="AQ193" s="46">
        <f t="shared" si="138"/>
        <v>627.7100155279503</v>
      </c>
      <c r="AR193" s="46" t="e">
        <f t="shared" si="139"/>
        <v>#DIV/0!</v>
      </c>
      <c r="AS193" s="46">
        <f t="shared" si="140"/>
        <v>856.06000883782588</v>
      </c>
      <c r="AT193" s="46" t="e">
        <f t="shared" si="141"/>
        <v>#DIV/0!</v>
      </c>
      <c r="AU193" s="46">
        <f t="shared" si="142"/>
        <v>4044.9342428273571</v>
      </c>
      <c r="AV193" s="46" t="e">
        <f t="shared" si="143"/>
        <v>#DIV/0!</v>
      </c>
      <c r="AW193" s="46" t="e">
        <f t="shared" si="144"/>
        <v>#DIV/0!</v>
      </c>
      <c r="AX193" s="46" t="e">
        <f t="shared" si="145"/>
        <v>#DIV/0!</v>
      </c>
      <c r="AY193" s="52">
        <f t="shared" si="146"/>
        <v>519152.55</v>
      </c>
      <c r="AZ193" s="46">
        <v>823.21</v>
      </c>
      <c r="BA193" s="46">
        <v>2105.13</v>
      </c>
      <c r="BB193" s="46">
        <v>2608.0100000000002</v>
      </c>
      <c r="BC193" s="46">
        <v>902.03</v>
      </c>
      <c r="BD193" s="46">
        <v>1781.42</v>
      </c>
      <c r="BE193" s="46">
        <v>1188.47</v>
      </c>
      <c r="BF193" s="46">
        <v>2445034.0299999998</v>
      </c>
      <c r="BG193" s="46">
        <f t="shared" si="147"/>
        <v>4866.91</v>
      </c>
      <c r="BH193" s="46">
        <v>1206.3800000000001</v>
      </c>
      <c r="BI193" s="46">
        <v>3444.44</v>
      </c>
      <c r="BJ193" s="46">
        <v>7006.73</v>
      </c>
      <c r="BK193" s="46">
        <f t="shared" si="135"/>
        <v>1689105.94</v>
      </c>
      <c r="BL193" s="46" t="str">
        <f t="shared" si="148"/>
        <v xml:space="preserve"> </v>
      </c>
      <c r="BM193" s="46" t="str">
        <f t="shared" si="149"/>
        <v xml:space="preserve"> </v>
      </c>
      <c r="BN193" s="46" t="str">
        <f t="shared" si="150"/>
        <v xml:space="preserve"> </v>
      </c>
      <c r="BO193" s="46" t="str">
        <f t="shared" si="151"/>
        <v xml:space="preserve"> </v>
      </c>
      <c r="BP193" s="46" t="e">
        <f t="shared" si="152"/>
        <v>#DIV/0!</v>
      </c>
      <c r="BQ193" s="46" t="str">
        <f t="shared" si="153"/>
        <v xml:space="preserve"> </v>
      </c>
      <c r="BR193" s="46" t="e">
        <f t="shared" si="154"/>
        <v>#DIV/0!</v>
      </c>
      <c r="BS193" s="46" t="str">
        <f t="shared" si="155"/>
        <v xml:space="preserve"> </v>
      </c>
      <c r="BT193" s="46" t="e">
        <f t="shared" si="156"/>
        <v>#DIV/0!</v>
      </c>
      <c r="BU193" s="46" t="e">
        <f t="shared" si="157"/>
        <v>#DIV/0!</v>
      </c>
      <c r="BV193" s="46" t="e">
        <f t="shared" si="158"/>
        <v>#DIV/0!</v>
      </c>
      <c r="BW193" s="46" t="str">
        <f t="shared" si="159"/>
        <v xml:space="preserve"> </v>
      </c>
      <c r="BY193" s="52">
        <f t="shared" si="220"/>
        <v>2.8334840447570659</v>
      </c>
      <c r="BZ193" s="293">
        <f t="shared" si="221"/>
        <v>1.4167420632966243</v>
      </c>
      <c r="CA193" s="46">
        <f t="shared" si="162"/>
        <v>4611.4493523157189</v>
      </c>
      <c r="CB193" s="46">
        <f t="shared" si="163"/>
        <v>5085.92</v>
      </c>
      <c r="CC193" s="46">
        <f t="shared" si="164"/>
        <v>-474.47064768428118</v>
      </c>
    </row>
    <row r="194" spans="1:81" s="45" customFormat="1" ht="12" customHeight="1">
      <c r="A194" s="341" t="s">
        <v>86</v>
      </c>
      <c r="B194" s="342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2"/>
      <c r="AB194" s="342"/>
      <c r="AC194" s="342"/>
      <c r="AD194" s="342"/>
      <c r="AE194" s="342"/>
      <c r="AF194" s="342"/>
      <c r="AG194" s="342"/>
      <c r="AH194" s="342"/>
      <c r="AI194" s="342"/>
      <c r="AJ194" s="342"/>
      <c r="AK194" s="342"/>
      <c r="AL194" s="342"/>
      <c r="AN194" s="46" t="e">
        <f>I194/'Приложение 1'!I192</f>
        <v>#DIV/0!</v>
      </c>
      <c r="AO194" s="46" t="e">
        <f t="shared" si="136"/>
        <v>#DIV/0!</v>
      </c>
      <c r="AP194" s="46" t="e">
        <f t="shared" si="137"/>
        <v>#DIV/0!</v>
      </c>
      <c r="AQ194" s="46" t="e">
        <f t="shared" si="138"/>
        <v>#DIV/0!</v>
      </c>
      <c r="AR194" s="46" t="e">
        <f t="shared" si="139"/>
        <v>#DIV/0!</v>
      </c>
      <c r="AS194" s="46" t="e">
        <f t="shared" si="140"/>
        <v>#DIV/0!</v>
      </c>
      <c r="AT194" s="46" t="e">
        <f t="shared" si="141"/>
        <v>#DIV/0!</v>
      </c>
      <c r="AU194" s="46" t="e">
        <f t="shared" si="142"/>
        <v>#DIV/0!</v>
      </c>
      <c r="AV194" s="46" t="e">
        <f t="shared" si="143"/>
        <v>#DIV/0!</v>
      </c>
      <c r="AW194" s="46" t="e">
        <f t="shared" si="144"/>
        <v>#DIV/0!</v>
      </c>
      <c r="AX194" s="46" t="e">
        <f t="shared" si="145"/>
        <v>#DIV/0!</v>
      </c>
      <c r="AY194" s="52">
        <f t="shared" si="146"/>
        <v>0</v>
      </c>
      <c r="AZ194" s="46">
        <v>823.21</v>
      </c>
      <c r="BA194" s="46">
        <v>2105.13</v>
      </c>
      <c r="BB194" s="46">
        <v>2608.0100000000002</v>
      </c>
      <c r="BC194" s="46">
        <v>902.03</v>
      </c>
      <c r="BD194" s="46">
        <v>1781.42</v>
      </c>
      <c r="BE194" s="46">
        <v>1188.47</v>
      </c>
      <c r="BF194" s="46">
        <v>2445034.0299999998</v>
      </c>
      <c r="BG194" s="46">
        <f t="shared" si="147"/>
        <v>4866.91</v>
      </c>
      <c r="BH194" s="46">
        <v>1206.3800000000001</v>
      </c>
      <c r="BI194" s="46">
        <v>3444.44</v>
      </c>
      <c r="BJ194" s="46">
        <v>7006.73</v>
      </c>
      <c r="BK194" s="46">
        <f t="shared" si="135"/>
        <v>1689105.94</v>
      </c>
      <c r="BL194" s="46" t="e">
        <f t="shared" si="148"/>
        <v>#DIV/0!</v>
      </c>
      <c r="BM194" s="46" t="e">
        <f t="shared" si="149"/>
        <v>#DIV/0!</v>
      </c>
      <c r="BN194" s="46" t="e">
        <f t="shared" si="150"/>
        <v>#DIV/0!</v>
      </c>
      <c r="BO194" s="46" t="e">
        <f t="shared" si="151"/>
        <v>#DIV/0!</v>
      </c>
      <c r="BP194" s="46" t="e">
        <f t="shared" si="152"/>
        <v>#DIV/0!</v>
      </c>
      <c r="BQ194" s="46" t="e">
        <f t="shared" si="153"/>
        <v>#DIV/0!</v>
      </c>
      <c r="BR194" s="46" t="e">
        <f t="shared" si="154"/>
        <v>#DIV/0!</v>
      </c>
      <c r="BS194" s="46" t="e">
        <f t="shared" si="155"/>
        <v>#DIV/0!</v>
      </c>
      <c r="BT194" s="46" t="e">
        <f t="shared" si="156"/>
        <v>#DIV/0!</v>
      </c>
      <c r="BU194" s="46" t="e">
        <f t="shared" si="157"/>
        <v>#DIV/0!</v>
      </c>
      <c r="BV194" s="46" t="e">
        <f t="shared" si="158"/>
        <v>#DIV/0!</v>
      </c>
      <c r="BW194" s="46" t="str">
        <f t="shared" si="159"/>
        <v xml:space="preserve"> </v>
      </c>
      <c r="BY194" s="52" t="e">
        <f t="shared" ref="BY194:BY198" si="235">AJ194/G194*100</f>
        <v>#DIV/0!</v>
      </c>
      <c r="BZ194" s="293" t="e">
        <f t="shared" ref="BZ194:BZ198" si="236">AK194/G194*100</f>
        <v>#DIV/0!</v>
      </c>
      <c r="CA194" s="46" t="e">
        <f t="shared" si="162"/>
        <v>#DIV/0!</v>
      </c>
      <c r="CB194" s="46">
        <f t="shared" si="163"/>
        <v>5085.92</v>
      </c>
      <c r="CC194" s="46" t="e">
        <f t="shared" si="164"/>
        <v>#DIV/0!</v>
      </c>
    </row>
    <row r="195" spans="1:81" s="45" customFormat="1" ht="12" customHeight="1">
      <c r="A195" s="343">
        <v>163</v>
      </c>
      <c r="B195" s="64" t="s">
        <v>721</v>
      </c>
      <c r="C195" s="280">
        <v>1332.3</v>
      </c>
      <c r="D195" s="295"/>
      <c r="E195" s="280"/>
      <c r="F195" s="280"/>
      <c r="G195" s="286">
        <f t="shared" ref="G195" si="237">ROUND(H195+U195+X195+Z195+AB195+AD195+AF195+AH195+AI195+AJ195+AK195+AL195,2)</f>
        <v>3683859.97</v>
      </c>
      <c r="H195" s="280">
        <f t="shared" ref="H195" si="238">I195+K195+M195+O195+Q195+S195</f>
        <v>0</v>
      </c>
      <c r="I195" s="289">
        <v>0</v>
      </c>
      <c r="J195" s="289">
        <v>0</v>
      </c>
      <c r="K195" s="289">
        <v>0</v>
      </c>
      <c r="L195" s="289">
        <v>0</v>
      </c>
      <c r="M195" s="289">
        <v>0</v>
      </c>
      <c r="N195" s="280">
        <v>0</v>
      </c>
      <c r="O195" s="280">
        <v>0</v>
      </c>
      <c r="P195" s="280">
        <v>0</v>
      </c>
      <c r="Q195" s="280">
        <v>0</v>
      </c>
      <c r="R195" s="280">
        <v>0</v>
      </c>
      <c r="S195" s="280">
        <v>0</v>
      </c>
      <c r="T195" s="290">
        <v>0</v>
      </c>
      <c r="U195" s="280">
        <v>0</v>
      </c>
      <c r="V195" s="296" t="s">
        <v>106</v>
      </c>
      <c r="W195" s="57">
        <v>835</v>
      </c>
      <c r="X195" s="280">
        <v>3571441.05</v>
      </c>
      <c r="Y195" s="57">
        <v>0</v>
      </c>
      <c r="Z195" s="57">
        <v>0</v>
      </c>
      <c r="AA195" s="57">
        <v>0</v>
      </c>
      <c r="AB195" s="57">
        <v>0</v>
      </c>
      <c r="AC195" s="57">
        <v>0</v>
      </c>
      <c r="AD195" s="57">
        <v>0</v>
      </c>
      <c r="AE195" s="57">
        <v>0</v>
      </c>
      <c r="AF195" s="57">
        <v>0</v>
      </c>
      <c r="AG195" s="57">
        <v>0</v>
      </c>
      <c r="AH195" s="57">
        <v>0</v>
      </c>
      <c r="AI195" s="57">
        <v>0</v>
      </c>
      <c r="AJ195" s="57">
        <v>74945.95</v>
      </c>
      <c r="AK195" s="57">
        <v>37472.97</v>
      </c>
      <c r="AL195" s="57">
        <v>0</v>
      </c>
      <c r="AN195" s="46">
        <f>I195/'Приложение 1'!I193</f>
        <v>0</v>
      </c>
      <c r="AO195" s="46" t="e">
        <f t="shared" si="136"/>
        <v>#DIV/0!</v>
      </c>
      <c r="AP195" s="46" t="e">
        <f t="shared" si="137"/>
        <v>#DIV/0!</v>
      </c>
      <c r="AQ195" s="46" t="e">
        <f t="shared" si="138"/>
        <v>#DIV/0!</v>
      </c>
      <c r="AR195" s="46" t="e">
        <f t="shared" si="139"/>
        <v>#DIV/0!</v>
      </c>
      <c r="AS195" s="46" t="e">
        <f t="shared" si="140"/>
        <v>#DIV/0!</v>
      </c>
      <c r="AT195" s="46" t="e">
        <f t="shared" si="141"/>
        <v>#DIV/0!</v>
      </c>
      <c r="AU195" s="46">
        <f t="shared" si="142"/>
        <v>4277.1749101796404</v>
      </c>
      <c r="AV195" s="46" t="e">
        <f t="shared" si="143"/>
        <v>#DIV/0!</v>
      </c>
      <c r="AW195" s="46" t="e">
        <f t="shared" si="144"/>
        <v>#DIV/0!</v>
      </c>
      <c r="AX195" s="46" t="e">
        <f t="shared" si="145"/>
        <v>#DIV/0!</v>
      </c>
      <c r="AY195" s="52">
        <f t="shared" si="146"/>
        <v>0</v>
      </c>
      <c r="AZ195" s="46">
        <v>823.21</v>
      </c>
      <c r="BA195" s="46">
        <v>2105.13</v>
      </c>
      <c r="BB195" s="46">
        <v>2608.0100000000002</v>
      </c>
      <c r="BC195" s="46">
        <v>902.03</v>
      </c>
      <c r="BD195" s="46">
        <v>1781.42</v>
      </c>
      <c r="BE195" s="46">
        <v>1188.47</v>
      </c>
      <c r="BF195" s="46">
        <v>2445034.0299999998</v>
      </c>
      <c r="BG195" s="46">
        <f t="shared" si="147"/>
        <v>4866.91</v>
      </c>
      <c r="BH195" s="46">
        <v>1206.3800000000001</v>
      </c>
      <c r="BI195" s="46">
        <v>3444.44</v>
      </c>
      <c r="BJ195" s="46">
        <v>7006.73</v>
      </c>
      <c r="BK195" s="46">
        <f t="shared" si="135"/>
        <v>1689105.94</v>
      </c>
      <c r="BL195" s="46" t="str">
        <f t="shared" si="148"/>
        <v xml:space="preserve"> </v>
      </c>
      <c r="BM195" s="46" t="e">
        <f t="shared" si="149"/>
        <v>#DIV/0!</v>
      </c>
      <c r="BN195" s="46" t="e">
        <f t="shared" si="150"/>
        <v>#DIV/0!</v>
      </c>
      <c r="BO195" s="46" t="e">
        <f t="shared" si="151"/>
        <v>#DIV/0!</v>
      </c>
      <c r="BP195" s="46" t="e">
        <f t="shared" si="152"/>
        <v>#DIV/0!</v>
      </c>
      <c r="BQ195" s="46" t="e">
        <f t="shared" si="153"/>
        <v>#DIV/0!</v>
      </c>
      <c r="BR195" s="46" t="e">
        <f t="shared" si="154"/>
        <v>#DIV/0!</v>
      </c>
      <c r="BS195" s="46" t="str">
        <f t="shared" si="155"/>
        <v xml:space="preserve"> </v>
      </c>
      <c r="BT195" s="46" t="e">
        <f t="shared" si="156"/>
        <v>#DIV/0!</v>
      </c>
      <c r="BU195" s="46" t="e">
        <f t="shared" si="157"/>
        <v>#DIV/0!</v>
      </c>
      <c r="BV195" s="46" t="e">
        <f t="shared" si="158"/>
        <v>#DIV/0!</v>
      </c>
      <c r="BW195" s="46" t="str">
        <f t="shared" si="159"/>
        <v xml:space="preserve"> </v>
      </c>
      <c r="BY195" s="52">
        <f t="shared" si="235"/>
        <v>2.0344407933616431</v>
      </c>
      <c r="BZ195" s="293">
        <f t="shared" si="236"/>
        <v>1.0172202609536214</v>
      </c>
      <c r="CA195" s="46">
        <f t="shared" si="162"/>
        <v>4411.8083473053894</v>
      </c>
      <c r="CB195" s="46">
        <f t="shared" si="163"/>
        <v>5085.92</v>
      </c>
      <c r="CC195" s="46">
        <f t="shared" si="164"/>
        <v>-674.11165269461071</v>
      </c>
    </row>
    <row r="196" spans="1:81" s="45" customFormat="1" ht="12" customHeight="1">
      <c r="A196" s="343">
        <v>164</v>
      </c>
      <c r="B196" s="64" t="s">
        <v>722</v>
      </c>
      <c r="C196" s="280"/>
      <c r="D196" s="295"/>
      <c r="E196" s="280"/>
      <c r="F196" s="280"/>
      <c r="G196" s="286">
        <f t="shared" ref="G196" si="239">ROUND(H196+U196+X196+Z196+AB196+AD196+AF196+AH196+AI196+AJ196+AK196+AL196,2)</f>
        <v>2834122.96</v>
      </c>
      <c r="H196" s="280">
        <f t="shared" ref="H196" si="240">I196+K196+M196+O196+Q196+S196</f>
        <v>0</v>
      </c>
      <c r="I196" s="286">
        <v>0</v>
      </c>
      <c r="J196" s="289">
        <v>0</v>
      </c>
      <c r="K196" s="289">
        <v>0</v>
      </c>
      <c r="L196" s="289">
        <v>0</v>
      </c>
      <c r="M196" s="289">
        <v>0</v>
      </c>
      <c r="N196" s="280">
        <v>0</v>
      </c>
      <c r="O196" s="280">
        <v>0</v>
      </c>
      <c r="P196" s="280">
        <v>0</v>
      </c>
      <c r="Q196" s="280">
        <v>0</v>
      </c>
      <c r="R196" s="280">
        <v>0</v>
      </c>
      <c r="S196" s="280">
        <v>0</v>
      </c>
      <c r="T196" s="290">
        <v>0</v>
      </c>
      <c r="U196" s="280">
        <v>0</v>
      </c>
      <c r="V196" s="280" t="s">
        <v>106</v>
      </c>
      <c r="W196" s="280">
        <v>751.1</v>
      </c>
      <c r="X196" s="280">
        <v>2722467.31</v>
      </c>
      <c r="Y196" s="57">
        <v>0</v>
      </c>
      <c r="Z196" s="57">
        <v>0</v>
      </c>
      <c r="AA196" s="57">
        <v>0</v>
      </c>
      <c r="AB196" s="57">
        <v>0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  <c r="AH196" s="57">
        <v>0</v>
      </c>
      <c r="AI196" s="57">
        <v>0</v>
      </c>
      <c r="AJ196" s="57">
        <v>74437.100000000006</v>
      </c>
      <c r="AK196" s="57">
        <v>37218.550000000003</v>
      </c>
      <c r="AL196" s="57">
        <v>0</v>
      </c>
      <c r="AN196" s="46">
        <f>I196/'Приложение 1'!I194</f>
        <v>0</v>
      </c>
      <c r="AO196" s="46" t="e">
        <f t="shared" si="136"/>
        <v>#DIV/0!</v>
      </c>
      <c r="AP196" s="46" t="e">
        <f t="shared" si="137"/>
        <v>#DIV/0!</v>
      </c>
      <c r="AQ196" s="46" t="e">
        <f t="shared" si="138"/>
        <v>#DIV/0!</v>
      </c>
      <c r="AR196" s="46" t="e">
        <f t="shared" si="139"/>
        <v>#DIV/0!</v>
      </c>
      <c r="AS196" s="46" t="e">
        <f t="shared" si="140"/>
        <v>#DIV/0!</v>
      </c>
      <c r="AT196" s="46" t="e">
        <f t="shared" si="141"/>
        <v>#DIV/0!</v>
      </c>
      <c r="AU196" s="46">
        <f t="shared" si="142"/>
        <v>3624.6402742644123</v>
      </c>
      <c r="AV196" s="46" t="e">
        <f t="shared" si="143"/>
        <v>#DIV/0!</v>
      </c>
      <c r="AW196" s="46" t="e">
        <f t="shared" si="144"/>
        <v>#DIV/0!</v>
      </c>
      <c r="AX196" s="46" t="e">
        <f t="shared" si="145"/>
        <v>#DIV/0!</v>
      </c>
      <c r="AY196" s="52">
        <f t="shared" si="146"/>
        <v>0</v>
      </c>
      <c r="AZ196" s="46">
        <v>823.21</v>
      </c>
      <c r="BA196" s="46">
        <v>2105.13</v>
      </c>
      <c r="BB196" s="46">
        <v>2608.0100000000002</v>
      </c>
      <c r="BC196" s="46">
        <v>902.03</v>
      </c>
      <c r="BD196" s="46">
        <v>1781.42</v>
      </c>
      <c r="BE196" s="46">
        <v>1188.47</v>
      </c>
      <c r="BF196" s="46">
        <v>2445034.0299999998</v>
      </c>
      <c r="BG196" s="46">
        <f t="shared" si="147"/>
        <v>4866.91</v>
      </c>
      <c r="BH196" s="46">
        <v>1206.3800000000001</v>
      </c>
      <c r="BI196" s="46">
        <v>3444.44</v>
      </c>
      <c r="BJ196" s="46">
        <v>7006.73</v>
      </c>
      <c r="BK196" s="46">
        <f t="shared" si="135"/>
        <v>1689105.94</v>
      </c>
      <c r="BL196" s="46" t="str">
        <f t="shared" si="148"/>
        <v xml:space="preserve"> </v>
      </c>
      <c r="BM196" s="46" t="e">
        <f t="shared" si="149"/>
        <v>#DIV/0!</v>
      </c>
      <c r="BN196" s="46" t="e">
        <f t="shared" si="150"/>
        <v>#DIV/0!</v>
      </c>
      <c r="BO196" s="46" t="e">
        <f t="shared" si="151"/>
        <v>#DIV/0!</v>
      </c>
      <c r="BP196" s="46" t="e">
        <f t="shared" si="152"/>
        <v>#DIV/0!</v>
      </c>
      <c r="BQ196" s="46" t="e">
        <f t="shared" si="153"/>
        <v>#DIV/0!</v>
      </c>
      <c r="BR196" s="46" t="e">
        <f t="shared" si="154"/>
        <v>#DIV/0!</v>
      </c>
      <c r="BS196" s="46" t="str">
        <f t="shared" si="155"/>
        <v xml:space="preserve"> </v>
      </c>
      <c r="BT196" s="46" t="e">
        <f t="shared" si="156"/>
        <v>#DIV/0!</v>
      </c>
      <c r="BU196" s="46" t="e">
        <f t="shared" si="157"/>
        <v>#DIV/0!</v>
      </c>
      <c r="BV196" s="46" t="e">
        <f t="shared" si="158"/>
        <v>#DIV/0!</v>
      </c>
      <c r="BW196" s="46" t="str">
        <f t="shared" si="159"/>
        <v xml:space="preserve"> </v>
      </c>
      <c r="BY196" s="52"/>
      <c r="BZ196" s="293"/>
      <c r="CA196" s="46">
        <f t="shared" si="162"/>
        <v>3773.2964452136866</v>
      </c>
      <c r="CB196" s="46">
        <f t="shared" si="163"/>
        <v>5085.92</v>
      </c>
      <c r="CC196" s="46">
        <f t="shared" si="164"/>
        <v>-1312.6235547863134</v>
      </c>
    </row>
    <row r="197" spans="1:81" s="45" customFormat="1" ht="12" customHeight="1">
      <c r="A197" s="343">
        <v>165</v>
      </c>
      <c r="B197" s="64" t="s">
        <v>225</v>
      </c>
      <c r="C197" s="280">
        <v>291.39999999999998</v>
      </c>
      <c r="D197" s="295">
        <v>15.3</v>
      </c>
      <c r="E197" s="280"/>
      <c r="F197" s="280"/>
      <c r="G197" s="286">
        <f>ROUND(H197+U197+X197+Z197+AB197+AD197+AF197+AH197+AI197+AJ197+AK197+AL197,2)</f>
        <v>2899029.46</v>
      </c>
      <c r="H197" s="280">
        <f>ROUND(I197+K197+M197+O197+Q197+S197,2)</f>
        <v>0</v>
      </c>
      <c r="I197" s="286">
        <v>0</v>
      </c>
      <c r="J197" s="289">
        <v>0</v>
      </c>
      <c r="K197" s="289">
        <v>0</v>
      </c>
      <c r="L197" s="289">
        <v>0</v>
      </c>
      <c r="M197" s="289">
        <v>0</v>
      </c>
      <c r="N197" s="280">
        <v>0</v>
      </c>
      <c r="O197" s="280">
        <v>0</v>
      </c>
      <c r="P197" s="280">
        <v>0</v>
      </c>
      <c r="Q197" s="280">
        <v>0</v>
      </c>
      <c r="R197" s="280">
        <v>0</v>
      </c>
      <c r="S197" s="280">
        <v>0</v>
      </c>
      <c r="T197" s="290">
        <v>0</v>
      </c>
      <c r="U197" s="280">
        <v>0</v>
      </c>
      <c r="V197" s="280" t="s">
        <v>106</v>
      </c>
      <c r="W197" s="280">
        <v>751.1</v>
      </c>
      <c r="X197" s="280">
        <v>2786919.48</v>
      </c>
      <c r="Y197" s="57">
        <v>0</v>
      </c>
      <c r="Z197" s="57">
        <v>0</v>
      </c>
      <c r="AA197" s="57">
        <v>0</v>
      </c>
      <c r="AB197" s="57">
        <v>0</v>
      </c>
      <c r="AC197" s="57">
        <v>0</v>
      </c>
      <c r="AD197" s="57">
        <v>0</v>
      </c>
      <c r="AE197" s="57">
        <v>0</v>
      </c>
      <c r="AF197" s="57">
        <v>0</v>
      </c>
      <c r="AG197" s="57">
        <v>0</v>
      </c>
      <c r="AH197" s="57">
        <v>0</v>
      </c>
      <c r="AI197" s="57">
        <v>0</v>
      </c>
      <c r="AJ197" s="57">
        <v>74739.990000000005</v>
      </c>
      <c r="AK197" s="57">
        <v>37369.99</v>
      </c>
      <c r="AL197" s="57">
        <v>0</v>
      </c>
      <c r="AN197" s="46">
        <f>I197/'Приложение 1'!I195</f>
        <v>0</v>
      </c>
      <c r="AO197" s="46" t="e">
        <f t="shared" si="136"/>
        <v>#DIV/0!</v>
      </c>
      <c r="AP197" s="46" t="e">
        <f t="shared" si="137"/>
        <v>#DIV/0!</v>
      </c>
      <c r="AQ197" s="46" t="e">
        <f t="shared" si="138"/>
        <v>#DIV/0!</v>
      </c>
      <c r="AR197" s="46" t="e">
        <f t="shared" si="139"/>
        <v>#DIV/0!</v>
      </c>
      <c r="AS197" s="46" t="e">
        <f t="shared" si="140"/>
        <v>#DIV/0!</v>
      </c>
      <c r="AT197" s="46" t="e">
        <f t="shared" si="141"/>
        <v>#DIV/0!</v>
      </c>
      <c r="AU197" s="46">
        <f t="shared" si="142"/>
        <v>3710.4506457196112</v>
      </c>
      <c r="AV197" s="46" t="e">
        <f t="shared" si="143"/>
        <v>#DIV/0!</v>
      </c>
      <c r="AW197" s="46" t="e">
        <f t="shared" si="144"/>
        <v>#DIV/0!</v>
      </c>
      <c r="AX197" s="46" t="e">
        <f t="shared" si="145"/>
        <v>#DIV/0!</v>
      </c>
      <c r="AY197" s="52">
        <f t="shared" si="146"/>
        <v>0</v>
      </c>
      <c r="AZ197" s="46">
        <v>823.21</v>
      </c>
      <c r="BA197" s="46">
        <v>2105.13</v>
      </c>
      <c r="BB197" s="46">
        <v>2608.0100000000002</v>
      </c>
      <c r="BC197" s="46">
        <v>902.03</v>
      </c>
      <c r="BD197" s="46">
        <v>1781.42</v>
      </c>
      <c r="BE197" s="46">
        <v>1188.47</v>
      </c>
      <c r="BF197" s="46">
        <v>2445034.0299999998</v>
      </c>
      <c r="BG197" s="46">
        <f t="shared" si="147"/>
        <v>4866.91</v>
      </c>
      <c r="BH197" s="46">
        <v>1206.3800000000001</v>
      </c>
      <c r="BI197" s="46">
        <v>3444.44</v>
      </c>
      <c r="BJ197" s="46">
        <v>7006.73</v>
      </c>
      <c r="BK197" s="46">
        <f t="shared" si="135"/>
        <v>1689105.94</v>
      </c>
      <c r="BL197" s="46" t="str">
        <f t="shared" si="148"/>
        <v xml:space="preserve"> </v>
      </c>
      <c r="BM197" s="46" t="e">
        <f t="shared" si="149"/>
        <v>#DIV/0!</v>
      </c>
      <c r="BN197" s="46" t="e">
        <f t="shared" si="150"/>
        <v>#DIV/0!</v>
      </c>
      <c r="BO197" s="46" t="e">
        <f t="shared" si="151"/>
        <v>#DIV/0!</v>
      </c>
      <c r="BP197" s="46" t="e">
        <f t="shared" si="152"/>
        <v>#DIV/0!</v>
      </c>
      <c r="BQ197" s="46" t="e">
        <f t="shared" si="153"/>
        <v>#DIV/0!</v>
      </c>
      <c r="BR197" s="46" t="e">
        <f t="shared" si="154"/>
        <v>#DIV/0!</v>
      </c>
      <c r="BS197" s="46" t="str">
        <f t="shared" si="155"/>
        <v xml:space="preserve"> </v>
      </c>
      <c r="BT197" s="46" t="e">
        <f t="shared" si="156"/>
        <v>#DIV/0!</v>
      </c>
      <c r="BU197" s="46" t="e">
        <f t="shared" si="157"/>
        <v>#DIV/0!</v>
      </c>
      <c r="BV197" s="46" t="e">
        <f t="shared" si="158"/>
        <v>#DIV/0!</v>
      </c>
      <c r="BW197" s="46" t="str">
        <f t="shared" si="159"/>
        <v xml:space="preserve"> </v>
      </c>
      <c r="BY197" s="52">
        <f t="shared" ref="BY197" si="241">AJ197/G197*100</f>
        <v>2.5781038458298386</v>
      </c>
      <c r="BZ197" s="293">
        <f t="shared" ref="BZ197" si="242">AK197/G197*100</f>
        <v>1.2890517504434051</v>
      </c>
      <c r="CA197" s="46">
        <f t="shared" si="162"/>
        <v>3859.7117028358407</v>
      </c>
      <c r="CB197" s="46">
        <f t="shared" si="163"/>
        <v>5085.92</v>
      </c>
      <c r="CC197" s="46">
        <f t="shared" si="164"/>
        <v>-1226.2082971641594</v>
      </c>
    </row>
    <row r="198" spans="1:81" s="45" customFormat="1" ht="37.5" customHeight="1">
      <c r="A198" s="357" t="s">
        <v>87</v>
      </c>
      <c r="B198" s="357"/>
      <c r="C198" s="358" t="e">
        <f>SUM(#REF!)</f>
        <v>#REF!</v>
      </c>
      <c r="D198" s="358"/>
      <c r="E198" s="358"/>
      <c r="F198" s="358"/>
      <c r="G198" s="358">
        <f>ROUND(SUM(G195:G197),2)</f>
        <v>9417012.3900000006</v>
      </c>
      <c r="H198" s="358">
        <f t="shared" ref="H198:S198" si="243">ROUND(SUM(H195:H197),2)</f>
        <v>0</v>
      </c>
      <c r="I198" s="358">
        <f t="shared" si="243"/>
        <v>0</v>
      </c>
      <c r="J198" s="358">
        <f t="shared" si="243"/>
        <v>0</v>
      </c>
      <c r="K198" s="358">
        <f t="shared" si="243"/>
        <v>0</v>
      </c>
      <c r="L198" s="358">
        <f t="shared" si="243"/>
        <v>0</v>
      </c>
      <c r="M198" s="358">
        <f t="shared" si="243"/>
        <v>0</v>
      </c>
      <c r="N198" s="358">
        <f t="shared" si="243"/>
        <v>0</v>
      </c>
      <c r="O198" s="358">
        <f t="shared" si="243"/>
        <v>0</v>
      </c>
      <c r="P198" s="358">
        <f t="shared" si="243"/>
        <v>0</v>
      </c>
      <c r="Q198" s="358">
        <f t="shared" si="243"/>
        <v>0</v>
      </c>
      <c r="R198" s="358">
        <f t="shared" si="243"/>
        <v>0</v>
      </c>
      <c r="S198" s="358">
        <f t="shared" si="243"/>
        <v>0</v>
      </c>
      <c r="T198" s="359">
        <f>SUM(T195:T197)</f>
        <v>0</v>
      </c>
      <c r="U198" s="358">
        <f>SUM(U195:U197)</f>
        <v>0</v>
      </c>
      <c r="V198" s="358" t="s">
        <v>66</v>
      </c>
      <c r="W198" s="358">
        <f>SUM(W195:W197)</f>
        <v>2337.1999999999998</v>
      </c>
      <c r="X198" s="358">
        <f>SUM(X195:X197)</f>
        <v>9080827.8399999999</v>
      </c>
      <c r="Y198" s="358">
        <f t="shared" ref="Y198:AL198" si="244">SUM(Y195:Y197)</f>
        <v>0</v>
      </c>
      <c r="Z198" s="358">
        <f t="shared" si="244"/>
        <v>0</v>
      </c>
      <c r="AA198" s="358">
        <f t="shared" si="244"/>
        <v>0</v>
      </c>
      <c r="AB198" s="358">
        <f t="shared" si="244"/>
        <v>0</v>
      </c>
      <c r="AC198" s="358">
        <f t="shared" si="244"/>
        <v>0</v>
      </c>
      <c r="AD198" s="358">
        <f t="shared" si="244"/>
        <v>0</v>
      </c>
      <c r="AE198" s="358">
        <f t="shared" si="244"/>
        <v>0</v>
      </c>
      <c r="AF198" s="358">
        <f t="shared" si="244"/>
        <v>0</v>
      </c>
      <c r="AG198" s="358">
        <f t="shared" si="244"/>
        <v>0</v>
      </c>
      <c r="AH198" s="358">
        <f t="shared" si="244"/>
        <v>0</v>
      </c>
      <c r="AI198" s="358">
        <f t="shared" si="244"/>
        <v>0</v>
      </c>
      <c r="AJ198" s="358">
        <f>SUM(AJ195:AJ197)</f>
        <v>224123.03999999998</v>
      </c>
      <c r="AK198" s="358">
        <f t="shared" si="244"/>
        <v>112061.51000000001</v>
      </c>
      <c r="AL198" s="358">
        <f t="shared" si="244"/>
        <v>0</v>
      </c>
      <c r="AN198" s="46">
        <f>I198/'Приложение 1'!I196</f>
        <v>0</v>
      </c>
      <c r="AO198" s="46" t="e">
        <f t="shared" si="136"/>
        <v>#DIV/0!</v>
      </c>
      <c r="AP198" s="46" t="e">
        <f t="shared" si="137"/>
        <v>#DIV/0!</v>
      </c>
      <c r="AQ198" s="46" t="e">
        <f t="shared" si="138"/>
        <v>#DIV/0!</v>
      </c>
      <c r="AR198" s="46" t="e">
        <f t="shared" si="139"/>
        <v>#DIV/0!</v>
      </c>
      <c r="AS198" s="46" t="e">
        <f t="shared" si="140"/>
        <v>#DIV/0!</v>
      </c>
      <c r="AT198" s="46" t="e">
        <f t="shared" si="141"/>
        <v>#DIV/0!</v>
      </c>
      <c r="AU198" s="46">
        <f t="shared" si="142"/>
        <v>3885.344788635975</v>
      </c>
      <c r="AV198" s="46" t="e">
        <f t="shared" si="143"/>
        <v>#DIV/0!</v>
      </c>
      <c r="AW198" s="46" t="e">
        <f t="shared" si="144"/>
        <v>#DIV/0!</v>
      </c>
      <c r="AX198" s="46" t="e">
        <f t="shared" si="145"/>
        <v>#DIV/0!</v>
      </c>
      <c r="AY198" s="52">
        <f t="shared" si="146"/>
        <v>0</v>
      </c>
      <c r="AZ198" s="46">
        <v>823.21</v>
      </c>
      <c r="BA198" s="46">
        <v>2105.13</v>
      </c>
      <c r="BB198" s="46">
        <v>2608.0100000000002</v>
      </c>
      <c r="BC198" s="46">
        <v>902.03</v>
      </c>
      <c r="BD198" s="46">
        <v>1781.42</v>
      </c>
      <c r="BE198" s="46">
        <v>1188.47</v>
      </c>
      <c r="BF198" s="46">
        <v>2445034.0299999998</v>
      </c>
      <c r="BG198" s="46">
        <f t="shared" si="147"/>
        <v>4866.91</v>
      </c>
      <c r="BH198" s="46">
        <v>1206.3800000000001</v>
      </c>
      <c r="BI198" s="46">
        <v>3444.44</v>
      </c>
      <c r="BJ198" s="46">
        <v>7006.73</v>
      </c>
      <c r="BK198" s="46">
        <f t="shared" si="135"/>
        <v>1689105.94</v>
      </c>
      <c r="BL198" s="46" t="str">
        <f t="shared" si="148"/>
        <v xml:space="preserve"> </v>
      </c>
      <c r="BM198" s="46" t="e">
        <f t="shared" si="149"/>
        <v>#DIV/0!</v>
      </c>
      <c r="BN198" s="46" t="e">
        <f t="shared" si="150"/>
        <v>#DIV/0!</v>
      </c>
      <c r="BO198" s="46" t="e">
        <f t="shared" si="151"/>
        <v>#DIV/0!</v>
      </c>
      <c r="BP198" s="46" t="e">
        <f t="shared" si="152"/>
        <v>#DIV/0!</v>
      </c>
      <c r="BQ198" s="46" t="e">
        <f t="shared" si="153"/>
        <v>#DIV/0!</v>
      </c>
      <c r="BR198" s="46" t="e">
        <f t="shared" si="154"/>
        <v>#DIV/0!</v>
      </c>
      <c r="BS198" s="46" t="str">
        <f t="shared" si="155"/>
        <v xml:space="preserve"> </v>
      </c>
      <c r="BT198" s="46" t="e">
        <f t="shared" si="156"/>
        <v>#DIV/0!</v>
      </c>
      <c r="BU198" s="46" t="e">
        <f t="shared" si="157"/>
        <v>#DIV/0!</v>
      </c>
      <c r="BV198" s="46" t="e">
        <f t="shared" si="158"/>
        <v>#DIV/0!</v>
      </c>
      <c r="BW198" s="46" t="str">
        <f t="shared" si="159"/>
        <v xml:space="preserve"> </v>
      </c>
      <c r="BY198" s="52">
        <f t="shared" si="235"/>
        <v>2.3799803028612132</v>
      </c>
      <c r="BZ198" s="293">
        <f t="shared" si="236"/>
        <v>1.1899900452398151</v>
      </c>
      <c r="CA198" s="46">
        <f t="shared" si="162"/>
        <v>4029.185516857779</v>
      </c>
      <c r="CB198" s="46">
        <f t="shared" si="163"/>
        <v>5085.92</v>
      </c>
      <c r="CC198" s="46">
        <f t="shared" si="164"/>
        <v>-1056.7344831422211</v>
      </c>
    </row>
    <row r="199" spans="1:81" s="45" customFormat="1" ht="12" customHeight="1">
      <c r="A199" s="341" t="s">
        <v>80</v>
      </c>
      <c r="B199" s="342"/>
      <c r="C199" s="342"/>
      <c r="D199" s="342"/>
      <c r="E199" s="342"/>
      <c r="F199" s="342"/>
      <c r="G199" s="342"/>
      <c r="H199" s="342"/>
      <c r="I199" s="342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60"/>
      <c r="AN199" s="46" t="e">
        <f>I199/'Приложение 1'!I197</f>
        <v>#DIV/0!</v>
      </c>
      <c r="AO199" s="46" t="e">
        <f t="shared" si="136"/>
        <v>#DIV/0!</v>
      </c>
      <c r="AP199" s="46" t="e">
        <f t="shared" si="137"/>
        <v>#DIV/0!</v>
      </c>
      <c r="AQ199" s="46" t="e">
        <f t="shared" si="138"/>
        <v>#DIV/0!</v>
      </c>
      <c r="AR199" s="46" t="e">
        <f t="shared" si="139"/>
        <v>#DIV/0!</v>
      </c>
      <c r="AS199" s="46" t="e">
        <f t="shared" si="140"/>
        <v>#DIV/0!</v>
      </c>
      <c r="AT199" s="46" t="e">
        <f t="shared" si="141"/>
        <v>#DIV/0!</v>
      </c>
      <c r="AU199" s="46" t="e">
        <f t="shared" si="142"/>
        <v>#DIV/0!</v>
      </c>
      <c r="AV199" s="46" t="e">
        <f t="shared" si="143"/>
        <v>#DIV/0!</v>
      </c>
      <c r="AW199" s="46" t="e">
        <f t="shared" si="144"/>
        <v>#DIV/0!</v>
      </c>
      <c r="AX199" s="46" t="e">
        <f t="shared" si="145"/>
        <v>#DIV/0!</v>
      </c>
      <c r="AY199" s="52">
        <f t="shared" si="146"/>
        <v>0</v>
      </c>
      <c r="AZ199" s="46">
        <v>823.21</v>
      </c>
      <c r="BA199" s="46">
        <v>2105.13</v>
      </c>
      <c r="BB199" s="46">
        <v>2608.0100000000002</v>
      </c>
      <c r="BC199" s="46">
        <v>902.03</v>
      </c>
      <c r="BD199" s="46">
        <v>1781.42</v>
      </c>
      <c r="BE199" s="46">
        <v>1188.47</v>
      </c>
      <c r="BF199" s="46">
        <v>2445034.0299999998</v>
      </c>
      <c r="BG199" s="46">
        <f t="shared" si="147"/>
        <v>4866.91</v>
      </c>
      <c r="BH199" s="46">
        <v>1206.3800000000001</v>
      </c>
      <c r="BI199" s="46">
        <v>3444.44</v>
      </c>
      <c r="BJ199" s="46">
        <v>7006.73</v>
      </c>
      <c r="BK199" s="46">
        <f t="shared" si="135"/>
        <v>1689105.94</v>
      </c>
      <c r="BL199" s="46" t="e">
        <f t="shared" si="148"/>
        <v>#DIV/0!</v>
      </c>
      <c r="BM199" s="46" t="e">
        <f t="shared" si="149"/>
        <v>#DIV/0!</v>
      </c>
      <c r="BN199" s="46" t="e">
        <f t="shared" si="150"/>
        <v>#DIV/0!</v>
      </c>
      <c r="BO199" s="46" t="e">
        <f t="shared" si="151"/>
        <v>#DIV/0!</v>
      </c>
      <c r="BP199" s="46" t="e">
        <f t="shared" si="152"/>
        <v>#DIV/0!</v>
      </c>
      <c r="BQ199" s="46" t="e">
        <f t="shared" si="153"/>
        <v>#DIV/0!</v>
      </c>
      <c r="BR199" s="46" t="e">
        <f t="shared" si="154"/>
        <v>#DIV/0!</v>
      </c>
      <c r="BS199" s="46" t="e">
        <f t="shared" si="155"/>
        <v>#DIV/0!</v>
      </c>
      <c r="BT199" s="46" t="e">
        <f t="shared" si="156"/>
        <v>#DIV/0!</v>
      </c>
      <c r="BU199" s="46" t="e">
        <f t="shared" si="157"/>
        <v>#DIV/0!</v>
      </c>
      <c r="BV199" s="46" t="e">
        <f t="shared" si="158"/>
        <v>#DIV/0!</v>
      </c>
      <c r="BW199" s="46" t="str">
        <f t="shared" si="159"/>
        <v xml:space="preserve"> </v>
      </c>
      <c r="BY199" s="52" t="e">
        <f t="shared" ref="BY199:BY202" si="245">AJ199/G199*100</f>
        <v>#DIV/0!</v>
      </c>
      <c r="BZ199" s="293" t="e">
        <f t="shared" ref="BZ199:BZ202" si="246">AK199/G199*100</f>
        <v>#DIV/0!</v>
      </c>
      <c r="CA199" s="46" t="e">
        <f t="shared" si="162"/>
        <v>#DIV/0!</v>
      </c>
      <c r="CB199" s="46">
        <f t="shared" si="163"/>
        <v>5085.92</v>
      </c>
      <c r="CC199" s="46" t="e">
        <f t="shared" si="164"/>
        <v>#DIV/0!</v>
      </c>
    </row>
    <row r="200" spans="1:81" s="45" customFormat="1" ht="12" customHeight="1">
      <c r="A200" s="343">
        <v>166</v>
      </c>
      <c r="B200" s="64" t="s">
        <v>740</v>
      </c>
      <c r="C200" s="280">
        <v>424.1</v>
      </c>
      <c r="D200" s="295"/>
      <c r="E200" s="280"/>
      <c r="F200" s="280"/>
      <c r="G200" s="286">
        <f t="shared" ref="G200:G201" si="247">ROUND(H200+U200+X200+Z200+AB200+AD200+AF200+AH200+AI200+AJ200+AK200+AL200,2)</f>
        <v>2104451.9300000002</v>
      </c>
      <c r="H200" s="280">
        <f t="shared" ref="H200:H201" si="248">I200+K200+M200+O200+Q200+S200</f>
        <v>0</v>
      </c>
      <c r="I200" s="289">
        <v>0</v>
      </c>
      <c r="J200" s="289">
        <v>0</v>
      </c>
      <c r="K200" s="289">
        <v>0</v>
      </c>
      <c r="L200" s="289">
        <v>0</v>
      </c>
      <c r="M200" s="289">
        <v>0</v>
      </c>
      <c r="N200" s="280">
        <v>0</v>
      </c>
      <c r="O200" s="280">
        <v>0</v>
      </c>
      <c r="P200" s="280">
        <v>0</v>
      </c>
      <c r="Q200" s="280">
        <v>0</v>
      </c>
      <c r="R200" s="280">
        <v>0</v>
      </c>
      <c r="S200" s="280">
        <v>0</v>
      </c>
      <c r="T200" s="290">
        <v>0</v>
      </c>
      <c r="U200" s="280">
        <v>0</v>
      </c>
      <c r="V200" s="296" t="s">
        <v>106</v>
      </c>
      <c r="W200" s="57">
        <v>489.6</v>
      </c>
      <c r="X200" s="280">
        <v>2002319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  <c r="AD200" s="57">
        <v>0</v>
      </c>
      <c r="AE200" s="57">
        <v>0</v>
      </c>
      <c r="AF200" s="57">
        <v>0</v>
      </c>
      <c r="AG200" s="57">
        <v>0</v>
      </c>
      <c r="AH200" s="57">
        <v>0</v>
      </c>
      <c r="AI200" s="57">
        <v>0</v>
      </c>
      <c r="AJ200" s="57">
        <v>68088.62</v>
      </c>
      <c r="AK200" s="57">
        <v>34044.31</v>
      </c>
      <c r="AL200" s="57">
        <v>0</v>
      </c>
      <c r="AN200" s="46">
        <f>I200/'Приложение 1'!I198</f>
        <v>0</v>
      </c>
      <c r="AO200" s="46" t="e">
        <f t="shared" si="136"/>
        <v>#DIV/0!</v>
      </c>
      <c r="AP200" s="46" t="e">
        <f t="shared" si="137"/>
        <v>#DIV/0!</v>
      </c>
      <c r="AQ200" s="46" t="e">
        <f t="shared" si="138"/>
        <v>#DIV/0!</v>
      </c>
      <c r="AR200" s="46" t="e">
        <f t="shared" si="139"/>
        <v>#DIV/0!</v>
      </c>
      <c r="AS200" s="46" t="e">
        <f t="shared" si="140"/>
        <v>#DIV/0!</v>
      </c>
      <c r="AT200" s="46" t="e">
        <f t="shared" si="141"/>
        <v>#DIV/0!</v>
      </c>
      <c r="AU200" s="46">
        <f t="shared" si="142"/>
        <v>4089.7038398692807</v>
      </c>
      <c r="AV200" s="46" t="e">
        <f t="shared" si="143"/>
        <v>#DIV/0!</v>
      </c>
      <c r="AW200" s="46" t="e">
        <f t="shared" si="144"/>
        <v>#DIV/0!</v>
      </c>
      <c r="AX200" s="46" t="e">
        <f t="shared" si="145"/>
        <v>#DIV/0!</v>
      </c>
      <c r="AY200" s="52">
        <f t="shared" si="146"/>
        <v>0</v>
      </c>
      <c r="AZ200" s="46">
        <v>823.21</v>
      </c>
      <c r="BA200" s="46">
        <v>2105.13</v>
      </c>
      <c r="BB200" s="46">
        <v>2608.0100000000002</v>
      </c>
      <c r="BC200" s="46">
        <v>902.03</v>
      </c>
      <c r="BD200" s="46">
        <v>1781.42</v>
      </c>
      <c r="BE200" s="46">
        <v>1188.47</v>
      </c>
      <c r="BF200" s="46">
        <v>2445034.0299999998</v>
      </c>
      <c r="BG200" s="46">
        <f t="shared" si="147"/>
        <v>4866.91</v>
      </c>
      <c r="BH200" s="46">
        <v>1206.3800000000001</v>
      </c>
      <c r="BI200" s="46">
        <v>3444.44</v>
      </c>
      <c r="BJ200" s="46">
        <v>7006.73</v>
      </c>
      <c r="BK200" s="46">
        <f t="shared" si="135"/>
        <v>1689105.94</v>
      </c>
      <c r="BL200" s="46" t="str">
        <f t="shared" si="148"/>
        <v xml:space="preserve"> </v>
      </c>
      <c r="BM200" s="46" t="e">
        <f t="shared" si="149"/>
        <v>#DIV/0!</v>
      </c>
      <c r="BN200" s="46" t="e">
        <f t="shared" si="150"/>
        <v>#DIV/0!</v>
      </c>
      <c r="BO200" s="46" t="e">
        <f t="shared" si="151"/>
        <v>#DIV/0!</v>
      </c>
      <c r="BP200" s="46" t="e">
        <f t="shared" si="152"/>
        <v>#DIV/0!</v>
      </c>
      <c r="BQ200" s="46" t="e">
        <f t="shared" si="153"/>
        <v>#DIV/0!</v>
      </c>
      <c r="BR200" s="46" t="e">
        <f t="shared" si="154"/>
        <v>#DIV/0!</v>
      </c>
      <c r="BS200" s="46" t="str">
        <f t="shared" si="155"/>
        <v xml:space="preserve"> </v>
      </c>
      <c r="BT200" s="46" t="e">
        <f t="shared" si="156"/>
        <v>#DIV/0!</v>
      </c>
      <c r="BU200" s="46" t="e">
        <f t="shared" si="157"/>
        <v>#DIV/0!</v>
      </c>
      <c r="BV200" s="46" t="e">
        <f t="shared" si="158"/>
        <v>#DIV/0!</v>
      </c>
      <c r="BW200" s="46" t="str">
        <f t="shared" si="159"/>
        <v xml:space="preserve"> </v>
      </c>
      <c r="BY200" s="52">
        <f t="shared" si="245"/>
        <v>3.2354561788446263</v>
      </c>
      <c r="BZ200" s="293">
        <f t="shared" si="246"/>
        <v>1.6177280894223132</v>
      </c>
      <c r="CA200" s="46">
        <f t="shared" si="162"/>
        <v>4298.3086805555558</v>
      </c>
      <c r="CB200" s="46">
        <f t="shared" si="163"/>
        <v>5085.92</v>
      </c>
      <c r="CC200" s="46">
        <f t="shared" si="164"/>
        <v>-787.61131944444423</v>
      </c>
    </row>
    <row r="201" spans="1:81" s="45" customFormat="1" ht="12" customHeight="1">
      <c r="A201" s="343">
        <v>167</v>
      </c>
      <c r="B201" s="64" t="s">
        <v>741</v>
      </c>
      <c r="C201" s="280"/>
      <c r="D201" s="295"/>
      <c r="E201" s="280"/>
      <c r="F201" s="280"/>
      <c r="G201" s="286">
        <f t="shared" si="247"/>
        <v>1019005.93</v>
      </c>
      <c r="H201" s="280">
        <f t="shared" si="248"/>
        <v>0</v>
      </c>
      <c r="I201" s="289">
        <v>0</v>
      </c>
      <c r="J201" s="289">
        <v>0</v>
      </c>
      <c r="K201" s="289">
        <v>0</v>
      </c>
      <c r="L201" s="289">
        <v>0</v>
      </c>
      <c r="M201" s="289">
        <v>0</v>
      </c>
      <c r="N201" s="280">
        <v>0</v>
      </c>
      <c r="O201" s="280">
        <v>0</v>
      </c>
      <c r="P201" s="280">
        <v>0</v>
      </c>
      <c r="Q201" s="280">
        <v>0</v>
      </c>
      <c r="R201" s="280">
        <v>0</v>
      </c>
      <c r="S201" s="280">
        <v>0</v>
      </c>
      <c r="T201" s="290">
        <v>0</v>
      </c>
      <c r="U201" s="280">
        <v>0</v>
      </c>
      <c r="V201" s="296" t="s">
        <v>105</v>
      </c>
      <c r="W201" s="57">
        <v>353</v>
      </c>
      <c r="X201" s="280">
        <v>916873</v>
      </c>
      <c r="Y201" s="57">
        <v>0</v>
      </c>
      <c r="Z201" s="57">
        <v>0</v>
      </c>
      <c r="AA201" s="57">
        <v>0</v>
      </c>
      <c r="AB201" s="57">
        <v>0</v>
      </c>
      <c r="AC201" s="57">
        <v>0</v>
      </c>
      <c r="AD201" s="57">
        <v>0</v>
      </c>
      <c r="AE201" s="57">
        <v>0</v>
      </c>
      <c r="AF201" s="57">
        <v>0</v>
      </c>
      <c r="AG201" s="57">
        <v>0</v>
      </c>
      <c r="AH201" s="57">
        <v>0</v>
      </c>
      <c r="AI201" s="57">
        <v>0</v>
      </c>
      <c r="AJ201" s="57">
        <v>68088.62</v>
      </c>
      <c r="AK201" s="57">
        <v>34044.31</v>
      </c>
      <c r="AL201" s="57">
        <v>0</v>
      </c>
      <c r="AN201" s="46">
        <f>I201/'Приложение 1'!I199</f>
        <v>0</v>
      </c>
      <c r="AO201" s="46" t="e">
        <f t="shared" si="136"/>
        <v>#DIV/0!</v>
      </c>
      <c r="AP201" s="46" t="e">
        <f t="shared" si="137"/>
        <v>#DIV/0!</v>
      </c>
      <c r="AQ201" s="46" t="e">
        <f t="shared" si="138"/>
        <v>#DIV/0!</v>
      </c>
      <c r="AR201" s="46" t="e">
        <f t="shared" si="139"/>
        <v>#DIV/0!</v>
      </c>
      <c r="AS201" s="46" t="e">
        <f t="shared" si="140"/>
        <v>#DIV/0!</v>
      </c>
      <c r="AT201" s="46" t="e">
        <f t="shared" si="141"/>
        <v>#DIV/0!</v>
      </c>
      <c r="AU201" s="46">
        <f t="shared" si="142"/>
        <v>2597.3739376770536</v>
      </c>
      <c r="AV201" s="46" t="e">
        <f t="shared" si="143"/>
        <v>#DIV/0!</v>
      </c>
      <c r="AW201" s="46" t="e">
        <f t="shared" si="144"/>
        <v>#DIV/0!</v>
      </c>
      <c r="AX201" s="46" t="e">
        <f t="shared" si="145"/>
        <v>#DIV/0!</v>
      </c>
      <c r="AY201" s="52">
        <f t="shared" si="146"/>
        <v>0</v>
      </c>
      <c r="AZ201" s="46">
        <v>823.21</v>
      </c>
      <c r="BA201" s="46">
        <v>2105.13</v>
      </c>
      <c r="BB201" s="46">
        <v>2608.0100000000002</v>
      </c>
      <c r="BC201" s="46">
        <v>902.03</v>
      </c>
      <c r="BD201" s="46">
        <v>1781.42</v>
      </c>
      <c r="BE201" s="46">
        <v>1188.47</v>
      </c>
      <c r="BF201" s="46">
        <v>2445034.0299999998</v>
      </c>
      <c r="BG201" s="46">
        <f t="shared" si="147"/>
        <v>5070.2</v>
      </c>
      <c r="BH201" s="46">
        <v>1206.3800000000001</v>
      </c>
      <c r="BI201" s="46">
        <v>3444.44</v>
      </c>
      <c r="BJ201" s="46">
        <v>7006.73</v>
      </c>
      <c r="BK201" s="46">
        <f t="shared" si="135"/>
        <v>1689105.94</v>
      </c>
      <c r="BL201" s="46" t="str">
        <f t="shared" si="148"/>
        <v xml:space="preserve"> </v>
      </c>
      <c r="BM201" s="46" t="e">
        <f t="shared" si="149"/>
        <v>#DIV/0!</v>
      </c>
      <c r="BN201" s="46" t="e">
        <f t="shared" si="150"/>
        <v>#DIV/0!</v>
      </c>
      <c r="BO201" s="46" t="e">
        <f t="shared" si="151"/>
        <v>#DIV/0!</v>
      </c>
      <c r="BP201" s="46" t="e">
        <f t="shared" si="152"/>
        <v>#DIV/0!</v>
      </c>
      <c r="BQ201" s="46" t="e">
        <f t="shared" si="153"/>
        <v>#DIV/0!</v>
      </c>
      <c r="BR201" s="46" t="e">
        <f t="shared" si="154"/>
        <v>#DIV/0!</v>
      </c>
      <c r="BS201" s="46" t="str">
        <f t="shared" si="155"/>
        <v xml:space="preserve"> </v>
      </c>
      <c r="BT201" s="46" t="e">
        <f t="shared" si="156"/>
        <v>#DIV/0!</v>
      </c>
      <c r="BU201" s="46" t="e">
        <f t="shared" si="157"/>
        <v>#DIV/0!</v>
      </c>
      <c r="BV201" s="46" t="e">
        <f t="shared" si="158"/>
        <v>#DIV/0!</v>
      </c>
      <c r="BW201" s="46" t="str">
        <f t="shared" si="159"/>
        <v xml:space="preserve"> </v>
      </c>
      <c r="BY201" s="52"/>
      <c r="BZ201" s="293"/>
      <c r="CA201" s="46">
        <f t="shared" si="162"/>
        <v>2886.7023512747878</v>
      </c>
      <c r="CB201" s="46">
        <f t="shared" si="163"/>
        <v>5298.36</v>
      </c>
      <c r="CC201" s="46">
        <f t="shared" si="164"/>
        <v>-2411.6576487252119</v>
      </c>
    </row>
    <row r="202" spans="1:81" s="45" customFormat="1" ht="43.5" customHeight="1">
      <c r="A202" s="361" t="s">
        <v>81</v>
      </c>
      <c r="B202" s="361"/>
      <c r="C202" s="336" t="e">
        <f>SUM(#REF!)</f>
        <v>#REF!</v>
      </c>
      <c r="D202" s="362"/>
      <c r="E202" s="336"/>
      <c r="F202" s="336"/>
      <c r="G202" s="336">
        <f t="shared" ref="G202:U202" si="249">ROUND(SUM(G200:G201),2)</f>
        <v>3123457.86</v>
      </c>
      <c r="H202" s="336">
        <f t="shared" si="249"/>
        <v>0</v>
      </c>
      <c r="I202" s="336">
        <f t="shared" si="249"/>
        <v>0</v>
      </c>
      <c r="J202" s="336">
        <f t="shared" si="249"/>
        <v>0</v>
      </c>
      <c r="K202" s="336">
        <f t="shared" si="249"/>
        <v>0</v>
      </c>
      <c r="L202" s="336">
        <f t="shared" si="249"/>
        <v>0</v>
      </c>
      <c r="M202" s="336">
        <f t="shared" si="249"/>
        <v>0</v>
      </c>
      <c r="N202" s="336">
        <f t="shared" si="249"/>
        <v>0</v>
      </c>
      <c r="O202" s="336">
        <f t="shared" si="249"/>
        <v>0</v>
      </c>
      <c r="P202" s="336">
        <f t="shared" si="249"/>
        <v>0</v>
      </c>
      <c r="Q202" s="336">
        <f t="shared" si="249"/>
        <v>0</v>
      </c>
      <c r="R202" s="336">
        <f t="shared" si="249"/>
        <v>0</v>
      </c>
      <c r="S202" s="336">
        <f t="shared" si="249"/>
        <v>0</v>
      </c>
      <c r="T202" s="363">
        <f t="shared" si="249"/>
        <v>0</v>
      </c>
      <c r="U202" s="336">
        <f t="shared" si="249"/>
        <v>0</v>
      </c>
      <c r="V202" s="336" t="s">
        <v>66</v>
      </c>
      <c r="W202" s="336">
        <f t="shared" ref="W202:AL202" si="250">ROUND(SUM(W200:W201),2)</f>
        <v>842.6</v>
      </c>
      <c r="X202" s="336">
        <f t="shared" si="250"/>
        <v>2919192</v>
      </c>
      <c r="Y202" s="336">
        <f t="shared" si="250"/>
        <v>0</v>
      </c>
      <c r="Z202" s="336">
        <f t="shared" si="250"/>
        <v>0</v>
      </c>
      <c r="AA202" s="336">
        <f t="shared" si="250"/>
        <v>0</v>
      </c>
      <c r="AB202" s="336">
        <f t="shared" si="250"/>
        <v>0</v>
      </c>
      <c r="AC202" s="336">
        <f t="shared" si="250"/>
        <v>0</v>
      </c>
      <c r="AD202" s="336">
        <f t="shared" si="250"/>
        <v>0</v>
      </c>
      <c r="AE202" s="336">
        <f t="shared" si="250"/>
        <v>0</v>
      </c>
      <c r="AF202" s="336">
        <f t="shared" si="250"/>
        <v>0</v>
      </c>
      <c r="AG202" s="336">
        <f t="shared" si="250"/>
        <v>0</v>
      </c>
      <c r="AH202" s="336">
        <f t="shared" si="250"/>
        <v>0</v>
      </c>
      <c r="AI202" s="336">
        <f t="shared" si="250"/>
        <v>0</v>
      </c>
      <c r="AJ202" s="336">
        <f t="shared" si="250"/>
        <v>136177.24</v>
      </c>
      <c r="AK202" s="336">
        <f t="shared" si="250"/>
        <v>68088.62</v>
      </c>
      <c r="AL202" s="336">
        <f t="shared" si="250"/>
        <v>0</v>
      </c>
      <c r="AN202" s="46">
        <f>I202/'Приложение 1'!I200</f>
        <v>0</v>
      </c>
      <c r="AO202" s="46" t="e">
        <f t="shared" si="136"/>
        <v>#DIV/0!</v>
      </c>
      <c r="AP202" s="46" t="e">
        <f t="shared" si="137"/>
        <v>#DIV/0!</v>
      </c>
      <c r="AQ202" s="46" t="e">
        <f t="shared" si="138"/>
        <v>#DIV/0!</v>
      </c>
      <c r="AR202" s="46" t="e">
        <f t="shared" si="139"/>
        <v>#DIV/0!</v>
      </c>
      <c r="AS202" s="46" t="e">
        <f t="shared" si="140"/>
        <v>#DIV/0!</v>
      </c>
      <c r="AT202" s="46" t="e">
        <f t="shared" si="141"/>
        <v>#DIV/0!</v>
      </c>
      <c r="AU202" s="46">
        <f t="shared" si="142"/>
        <v>3464.5051032518395</v>
      </c>
      <c r="AV202" s="46" t="e">
        <f t="shared" si="143"/>
        <v>#DIV/0!</v>
      </c>
      <c r="AW202" s="46" t="e">
        <f t="shared" si="144"/>
        <v>#DIV/0!</v>
      </c>
      <c r="AX202" s="46" t="e">
        <f t="shared" si="145"/>
        <v>#DIV/0!</v>
      </c>
      <c r="AY202" s="52">
        <f t="shared" si="146"/>
        <v>0</v>
      </c>
      <c r="AZ202" s="46">
        <v>823.21</v>
      </c>
      <c r="BA202" s="46">
        <v>2105.13</v>
      </c>
      <c r="BB202" s="46">
        <v>2608.0100000000002</v>
      </c>
      <c r="BC202" s="46">
        <v>902.03</v>
      </c>
      <c r="BD202" s="46">
        <v>1781.42</v>
      </c>
      <c r="BE202" s="46">
        <v>1188.47</v>
      </c>
      <c r="BF202" s="46">
        <v>2445034.0299999998</v>
      </c>
      <c r="BG202" s="46">
        <f t="shared" si="147"/>
        <v>4866.91</v>
      </c>
      <c r="BH202" s="46">
        <v>1206.3800000000001</v>
      </c>
      <c r="BI202" s="46">
        <v>3444.44</v>
      </c>
      <c r="BJ202" s="46">
        <v>7006.73</v>
      </c>
      <c r="BK202" s="46">
        <f t="shared" si="135"/>
        <v>1689105.94</v>
      </c>
      <c r="BL202" s="46" t="str">
        <f t="shared" si="148"/>
        <v xml:space="preserve"> </v>
      </c>
      <c r="BM202" s="46" t="e">
        <f t="shared" si="149"/>
        <v>#DIV/0!</v>
      </c>
      <c r="BN202" s="46" t="e">
        <f t="shared" si="150"/>
        <v>#DIV/0!</v>
      </c>
      <c r="BO202" s="46" t="e">
        <f t="shared" si="151"/>
        <v>#DIV/0!</v>
      </c>
      <c r="BP202" s="46" t="e">
        <f t="shared" si="152"/>
        <v>#DIV/0!</v>
      </c>
      <c r="BQ202" s="46" t="e">
        <f t="shared" si="153"/>
        <v>#DIV/0!</v>
      </c>
      <c r="BR202" s="46" t="e">
        <f t="shared" si="154"/>
        <v>#DIV/0!</v>
      </c>
      <c r="BS202" s="46" t="str">
        <f t="shared" si="155"/>
        <v xml:space="preserve"> </v>
      </c>
      <c r="BT202" s="46" t="e">
        <f t="shared" si="156"/>
        <v>#DIV/0!</v>
      </c>
      <c r="BU202" s="46" t="e">
        <f t="shared" si="157"/>
        <v>#DIV/0!</v>
      </c>
      <c r="BV202" s="46" t="e">
        <f t="shared" si="158"/>
        <v>#DIV/0!</v>
      </c>
      <c r="BW202" s="46" t="str">
        <f t="shared" si="159"/>
        <v xml:space="preserve"> </v>
      </c>
      <c r="BY202" s="52">
        <f t="shared" si="245"/>
        <v>4.3598231864732124</v>
      </c>
      <c r="BZ202" s="293">
        <f t="shared" si="246"/>
        <v>2.1799115932366062</v>
      </c>
      <c r="CA202" s="46">
        <f t="shared" si="162"/>
        <v>3706.9283883218604</v>
      </c>
      <c r="CB202" s="46">
        <f t="shared" si="163"/>
        <v>5085.92</v>
      </c>
      <c r="CC202" s="46">
        <f t="shared" si="164"/>
        <v>-1378.9916116781396</v>
      </c>
    </row>
    <row r="203" spans="1:81" s="45" customFormat="1" ht="12" customHeight="1">
      <c r="A203" s="364" t="s">
        <v>46</v>
      </c>
      <c r="B203" s="365"/>
      <c r="C203" s="365"/>
      <c r="D203" s="365"/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  <c r="Y203" s="365"/>
      <c r="Z203" s="365"/>
      <c r="AA203" s="365"/>
      <c r="AB203" s="365"/>
      <c r="AC203" s="365"/>
      <c r="AD203" s="365"/>
      <c r="AE203" s="365"/>
      <c r="AF203" s="365"/>
      <c r="AG203" s="365"/>
      <c r="AH203" s="365"/>
      <c r="AI203" s="365"/>
      <c r="AJ203" s="365"/>
      <c r="AK203" s="365"/>
      <c r="AL203" s="366"/>
      <c r="AN203" s="46" t="e">
        <f>I203/'Приложение 1'!I201</f>
        <v>#DIV/0!</v>
      </c>
      <c r="AO203" s="46" t="e">
        <f t="shared" si="136"/>
        <v>#DIV/0!</v>
      </c>
      <c r="AP203" s="46" t="e">
        <f t="shared" si="137"/>
        <v>#DIV/0!</v>
      </c>
      <c r="AQ203" s="46" t="e">
        <f t="shared" si="138"/>
        <v>#DIV/0!</v>
      </c>
      <c r="AR203" s="46" t="e">
        <f t="shared" si="139"/>
        <v>#DIV/0!</v>
      </c>
      <c r="AS203" s="46" t="e">
        <f t="shared" si="140"/>
        <v>#DIV/0!</v>
      </c>
      <c r="AT203" s="46" t="e">
        <f t="shared" si="141"/>
        <v>#DIV/0!</v>
      </c>
      <c r="AU203" s="46" t="e">
        <f t="shared" si="142"/>
        <v>#DIV/0!</v>
      </c>
      <c r="AV203" s="46" t="e">
        <f t="shared" si="143"/>
        <v>#DIV/0!</v>
      </c>
      <c r="AW203" s="46" t="e">
        <f t="shared" si="144"/>
        <v>#DIV/0!</v>
      </c>
      <c r="AX203" s="46" t="e">
        <f t="shared" si="145"/>
        <v>#DIV/0!</v>
      </c>
      <c r="AY203" s="52">
        <f t="shared" si="146"/>
        <v>0</v>
      </c>
      <c r="AZ203" s="46">
        <v>823.21</v>
      </c>
      <c r="BA203" s="46">
        <v>2105.13</v>
      </c>
      <c r="BB203" s="46">
        <v>2608.0100000000002</v>
      </c>
      <c r="BC203" s="46">
        <v>902.03</v>
      </c>
      <c r="BD203" s="46">
        <v>1781.42</v>
      </c>
      <c r="BE203" s="46">
        <v>1188.47</v>
      </c>
      <c r="BF203" s="46">
        <v>2445034.0299999998</v>
      </c>
      <c r="BG203" s="46">
        <f t="shared" si="147"/>
        <v>4866.91</v>
      </c>
      <c r="BH203" s="46">
        <v>1206.3800000000001</v>
      </c>
      <c r="BI203" s="46">
        <v>3444.44</v>
      </c>
      <c r="BJ203" s="46">
        <v>7006.73</v>
      </c>
      <c r="BK203" s="46">
        <f t="shared" si="135"/>
        <v>1689105.94</v>
      </c>
      <c r="BL203" s="46" t="e">
        <f t="shared" si="148"/>
        <v>#DIV/0!</v>
      </c>
      <c r="BM203" s="46" t="e">
        <f t="shared" si="149"/>
        <v>#DIV/0!</v>
      </c>
      <c r="BN203" s="46" t="e">
        <f t="shared" si="150"/>
        <v>#DIV/0!</v>
      </c>
      <c r="BO203" s="46" t="e">
        <f t="shared" si="151"/>
        <v>#DIV/0!</v>
      </c>
      <c r="BP203" s="46" t="e">
        <f t="shared" si="152"/>
        <v>#DIV/0!</v>
      </c>
      <c r="BQ203" s="46" t="e">
        <f t="shared" si="153"/>
        <v>#DIV/0!</v>
      </c>
      <c r="BR203" s="46" t="e">
        <f t="shared" si="154"/>
        <v>#DIV/0!</v>
      </c>
      <c r="BS203" s="46" t="e">
        <f t="shared" si="155"/>
        <v>#DIV/0!</v>
      </c>
      <c r="BT203" s="46" t="e">
        <f t="shared" si="156"/>
        <v>#DIV/0!</v>
      </c>
      <c r="BU203" s="46" t="e">
        <f t="shared" si="157"/>
        <v>#DIV/0!</v>
      </c>
      <c r="BV203" s="46" t="e">
        <f t="shared" si="158"/>
        <v>#DIV/0!</v>
      </c>
      <c r="BW203" s="46" t="str">
        <f t="shared" si="159"/>
        <v xml:space="preserve"> </v>
      </c>
      <c r="BY203" s="52"/>
      <c r="BZ203" s="293"/>
      <c r="CA203" s="46" t="e">
        <f t="shared" si="162"/>
        <v>#DIV/0!</v>
      </c>
      <c r="CB203" s="46">
        <f t="shared" si="163"/>
        <v>5085.92</v>
      </c>
      <c r="CC203" s="46" t="e">
        <f t="shared" si="164"/>
        <v>#DIV/0!</v>
      </c>
    </row>
    <row r="204" spans="1:81" s="45" customFormat="1" ht="12" customHeight="1">
      <c r="A204" s="284">
        <v>168</v>
      </c>
      <c r="B204" s="64" t="s">
        <v>742</v>
      </c>
      <c r="C204" s="358">
        <v>590.20000000000005</v>
      </c>
      <c r="D204" s="295"/>
      <c r="E204" s="280"/>
      <c r="F204" s="280"/>
      <c r="G204" s="286">
        <f>ROUND(H204+U204+X204+Z204+AB204+AD204+AF204+AH204+AI204+AJ204+AK204+AL204,2)</f>
        <v>4245865.93</v>
      </c>
      <c r="H204" s="280">
        <f>I204+K204+M204+O204+Q204+S204</f>
        <v>0</v>
      </c>
      <c r="I204" s="289">
        <v>0</v>
      </c>
      <c r="J204" s="289">
        <v>0</v>
      </c>
      <c r="K204" s="289">
        <v>0</v>
      </c>
      <c r="L204" s="289">
        <v>0</v>
      </c>
      <c r="M204" s="289">
        <v>0</v>
      </c>
      <c r="N204" s="280">
        <v>0</v>
      </c>
      <c r="O204" s="280">
        <v>0</v>
      </c>
      <c r="P204" s="280">
        <v>0</v>
      </c>
      <c r="Q204" s="280">
        <v>0</v>
      </c>
      <c r="R204" s="280">
        <v>0</v>
      </c>
      <c r="S204" s="280">
        <v>0</v>
      </c>
      <c r="T204" s="290">
        <v>0</v>
      </c>
      <c r="U204" s="280">
        <v>0</v>
      </c>
      <c r="V204" s="280" t="s">
        <v>105</v>
      </c>
      <c r="W204" s="280">
        <v>855.7</v>
      </c>
      <c r="X204" s="280">
        <v>4081140.4</v>
      </c>
      <c r="Y204" s="57">
        <v>0</v>
      </c>
      <c r="Z204" s="57">
        <v>0</v>
      </c>
      <c r="AA204" s="57">
        <v>0</v>
      </c>
      <c r="AB204" s="57">
        <v>0</v>
      </c>
      <c r="AC204" s="57">
        <v>0</v>
      </c>
      <c r="AD204" s="57">
        <v>0</v>
      </c>
      <c r="AE204" s="57">
        <v>0</v>
      </c>
      <c r="AF204" s="57">
        <v>0</v>
      </c>
      <c r="AG204" s="57">
        <v>0</v>
      </c>
      <c r="AH204" s="57">
        <v>0</v>
      </c>
      <c r="AI204" s="57">
        <v>0</v>
      </c>
      <c r="AJ204" s="57">
        <v>109817.02</v>
      </c>
      <c r="AK204" s="57">
        <v>54908.51</v>
      </c>
      <c r="AL204" s="57">
        <v>0</v>
      </c>
      <c r="AN204" s="46">
        <f>I204/'Приложение 1'!I202</f>
        <v>0</v>
      </c>
      <c r="AO204" s="46" t="e">
        <f t="shared" si="136"/>
        <v>#DIV/0!</v>
      </c>
      <c r="AP204" s="46" t="e">
        <f t="shared" si="137"/>
        <v>#DIV/0!</v>
      </c>
      <c r="AQ204" s="46" t="e">
        <f t="shared" si="138"/>
        <v>#DIV/0!</v>
      </c>
      <c r="AR204" s="46" t="e">
        <f t="shared" si="139"/>
        <v>#DIV/0!</v>
      </c>
      <c r="AS204" s="46" t="e">
        <f t="shared" si="140"/>
        <v>#DIV/0!</v>
      </c>
      <c r="AT204" s="46" t="e">
        <f t="shared" si="141"/>
        <v>#DIV/0!</v>
      </c>
      <c r="AU204" s="46">
        <f t="shared" si="142"/>
        <v>4769.3588874605584</v>
      </c>
      <c r="AV204" s="46" t="e">
        <f t="shared" si="143"/>
        <v>#DIV/0!</v>
      </c>
      <c r="AW204" s="46" t="e">
        <f t="shared" si="144"/>
        <v>#DIV/0!</v>
      </c>
      <c r="AX204" s="46" t="e">
        <f t="shared" si="145"/>
        <v>#DIV/0!</v>
      </c>
      <c r="AY204" s="52">
        <f t="shared" si="146"/>
        <v>0</v>
      </c>
      <c r="AZ204" s="46">
        <v>823.21</v>
      </c>
      <c r="BA204" s="46">
        <v>2105.13</v>
      </c>
      <c r="BB204" s="46">
        <v>2608.0100000000002</v>
      </c>
      <c r="BC204" s="46">
        <v>902.03</v>
      </c>
      <c r="BD204" s="46">
        <v>1781.42</v>
      </c>
      <c r="BE204" s="46">
        <v>1188.47</v>
      </c>
      <c r="BF204" s="46">
        <v>2445034.0299999998</v>
      </c>
      <c r="BG204" s="46">
        <f t="shared" si="147"/>
        <v>5070.2</v>
      </c>
      <c r="BH204" s="46">
        <v>1206.3800000000001</v>
      </c>
      <c r="BI204" s="46">
        <v>3444.44</v>
      </c>
      <c r="BJ204" s="46">
        <v>7006.73</v>
      </c>
      <c r="BK204" s="46">
        <f t="shared" si="135"/>
        <v>1689105.94</v>
      </c>
      <c r="BL204" s="46" t="str">
        <f t="shared" si="148"/>
        <v xml:space="preserve"> </v>
      </c>
      <c r="BM204" s="46" t="e">
        <f t="shared" si="149"/>
        <v>#DIV/0!</v>
      </c>
      <c r="BN204" s="46" t="e">
        <f t="shared" si="150"/>
        <v>#DIV/0!</v>
      </c>
      <c r="BO204" s="46" t="e">
        <f t="shared" si="151"/>
        <v>#DIV/0!</v>
      </c>
      <c r="BP204" s="46" t="e">
        <f t="shared" si="152"/>
        <v>#DIV/0!</v>
      </c>
      <c r="BQ204" s="46" t="e">
        <f t="shared" si="153"/>
        <v>#DIV/0!</v>
      </c>
      <c r="BR204" s="46" t="e">
        <f t="shared" si="154"/>
        <v>#DIV/0!</v>
      </c>
      <c r="BS204" s="46" t="str">
        <f t="shared" si="155"/>
        <v xml:space="preserve"> </v>
      </c>
      <c r="BT204" s="46" t="e">
        <f t="shared" si="156"/>
        <v>#DIV/0!</v>
      </c>
      <c r="BU204" s="46" t="e">
        <f t="shared" si="157"/>
        <v>#DIV/0!</v>
      </c>
      <c r="BV204" s="46" t="e">
        <f t="shared" si="158"/>
        <v>#DIV/0!</v>
      </c>
      <c r="BW204" s="46" t="str">
        <f t="shared" si="159"/>
        <v xml:space="preserve"> </v>
      </c>
      <c r="BY204" s="52"/>
      <c r="BZ204" s="293"/>
      <c r="CA204" s="46">
        <f t="shared" si="162"/>
        <v>4961.862720579642</v>
      </c>
      <c r="CB204" s="46">
        <f t="shared" si="163"/>
        <v>5298.36</v>
      </c>
      <c r="CC204" s="46">
        <f t="shared" si="164"/>
        <v>-336.4972794203577</v>
      </c>
    </row>
    <row r="205" spans="1:81" s="45" customFormat="1" ht="12" customHeight="1">
      <c r="A205" s="284">
        <v>169</v>
      </c>
      <c r="B205" s="64" t="s">
        <v>743</v>
      </c>
      <c r="C205" s="358">
        <v>590.20000000000005</v>
      </c>
      <c r="D205" s="295"/>
      <c r="E205" s="280"/>
      <c r="F205" s="280"/>
      <c r="G205" s="286">
        <f>ROUND(H205+U205+X205+Z205+AB205+AD205+AF205+AH205+AI205+AJ205+AK205+AL205,2)</f>
        <v>4245865.93</v>
      </c>
      <c r="H205" s="280">
        <f>I205+K205+M205+O205+Q205+S205</f>
        <v>0</v>
      </c>
      <c r="I205" s="289">
        <v>0</v>
      </c>
      <c r="J205" s="289">
        <v>0</v>
      </c>
      <c r="K205" s="289">
        <v>0</v>
      </c>
      <c r="L205" s="289">
        <v>0</v>
      </c>
      <c r="M205" s="289">
        <v>0</v>
      </c>
      <c r="N205" s="280">
        <v>0</v>
      </c>
      <c r="O205" s="280">
        <v>0</v>
      </c>
      <c r="P205" s="280">
        <v>0</v>
      </c>
      <c r="Q205" s="280">
        <v>0</v>
      </c>
      <c r="R205" s="280">
        <v>0</v>
      </c>
      <c r="S205" s="280">
        <v>0</v>
      </c>
      <c r="T205" s="290">
        <v>0</v>
      </c>
      <c r="U205" s="280">
        <v>0</v>
      </c>
      <c r="V205" s="280" t="s">
        <v>105</v>
      </c>
      <c r="W205" s="280">
        <v>855.7</v>
      </c>
      <c r="X205" s="280">
        <v>4081140.4</v>
      </c>
      <c r="Y205" s="57">
        <v>0</v>
      </c>
      <c r="Z205" s="57">
        <v>0</v>
      </c>
      <c r="AA205" s="57">
        <v>0</v>
      </c>
      <c r="AB205" s="57">
        <v>0</v>
      </c>
      <c r="AC205" s="57">
        <v>0</v>
      </c>
      <c r="AD205" s="57">
        <v>0</v>
      </c>
      <c r="AE205" s="57">
        <v>0</v>
      </c>
      <c r="AF205" s="57">
        <v>0</v>
      </c>
      <c r="AG205" s="57">
        <v>0</v>
      </c>
      <c r="AH205" s="57">
        <v>0</v>
      </c>
      <c r="AI205" s="57">
        <v>0</v>
      </c>
      <c r="AJ205" s="57">
        <v>109817.02</v>
      </c>
      <c r="AK205" s="57">
        <v>54908.51</v>
      </c>
      <c r="AL205" s="57">
        <v>0</v>
      </c>
      <c r="AN205" s="46">
        <f>I205/'Приложение 1'!I203</f>
        <v>0</v>
      </c>
      <c r="AO205" s="46" t="e">
        <f t="shared" si="136"/>
        <v>#DIV/0!</v>
      </c>
      <c r="AP205" s="46" t="e">
        <f t="shared" si="137"/>
        <v>#DIV/0!</v>
      </c>
      <c r="AQ205" s="46" t="e">
        <f t="shared" si="138"/>
        <v>#DIV/0!</v>
      </c>
      <c r="AR205" s="46" t="e">
        <f t="shared" si="139"/>
        <v>#DIV/0!</v>
      </c>
      <c r="AS205" s="46" t="e">
        <f t="shared" si="140"/>
        <v>#DIV/0!</v>
      </c>
      <c r="AT205" s="46" t="e">
        <f t="shared" si="141"/>
        <v>#DIV/0!</v>
      </c>
      <c r="AU205" s="46">
        <f t="shared" si="142"/>
        <v>4769.3588874605584</v>
      </c>
      <c r="AV205" s="46" t="e">
        <f t="shared" si="143"/>
        <v>#DIV/0!</v>
      </c>
      <c r="AW205" s="46" t="e">
        <f t="shared" si="144"/>
        <v>#DIV/0!</v>
      </c>
      <c r="AX205" s="46" t="e">
        <f t="shared" si="145"/>
        <v>#DIV/0!</v>
      </c>
      <c r="AY205" s="52">
        <f t="shared" si="146"/>
        <v>0</v>
      </c>
      <c r="AZ205" s="46">
        <v>823.21</v>
      </c>
      <c r="BA205" s="46">
        <v>2105.13</v>
      </c>
      <c r="BB205" s="46">
        <v>2608.0100000000002</v>
      </c>
      <c r="BC205" s="46">
        <v>902.03</v>
      </c>
      <c r="BD205" s="46">
        <v>1781.42</v>
      </c>
      <c r="BE205" s="46">
        <v>1188.47</v>
      </c>
      <c r="BF205" s="46">
        <v>2445034.0299999998</v>
      </c>
      <c r="BG205" s="46">
        <f t="shared" si="147"/>
        <v>5070.2</v>
      </c>
      <c r="BH205" s="46">
        <v>1206.3800000000001</v>
      </c>
      <c r="BI205" s="46">
        <v>3444.44</v>
      </c>
      <c r="BJ205" s="46">
        <v>7006.73</v>
      </c>
      <c r="BK205" s="46">
        <f t="shared" si="135"/>
        <v>1689105.94</v>
      </c>
      <c r="BL205" s="46" t="str">
        <f t="shared" si="148"/>
        <v xml:space="preserve"> </v>
      </c>
      <c r="BM205" s="46" t="e">
        <f t="shared" si="149"/>
        <v>#DIV/0!</v>
      </c>
      <c r="BN205" s="46" t="e">
        <f t="shared" si="150"/>
        <v>#DIV/0!</v>
      </c>
      <c r="BO205" s="46" t="e">
        <f t="shared" si="151"/>
        <v>#DIV/0!</v>
      </c>
      <c r="BP205" s="46" t="e">
        <f t="shared" si="152"/>
        <v>#DIV/0!</v>
      </c>
      <c r="BQ205" s="46" t="e">
        <f t="shared" si="153"/>
        <v>#DIV/0!</v>
      </c>
      <c r="BR205" s="46" t="e">
        <f t="shared" si="154"/>
        <v>#DIV/0!</v>
      </c>
      <c r="BS205" s="46" t="str">
        <f t="shared" si="155"/>
        <v xml:space="preserve"> </v>
      </c>
      <c r="BT205" s="46" t="e">
        <f t="shared" si="156"/>
        <v>#DIV/0!</v>
      </c>
      <c r="BU205" s="46" t="e">
        <f t="shared" si="157"/>
        <v>#DIV/0!</v>
      </c>
      <c r="BV205" s="46" t="e">
        <f t="shared" si="158"/>
        <v>#DIV/0!</v>
      </c>
      <c r="BW205" s="46" t="str">
        <f t="shared" si="159"/>
        <v xml:space="preserve"> </v>
      </c>
      <c r="BY205" s="52"/>
      <c r="BZ205" s="293"/>
      <c r="CA205" s="46">
        <f t="shared" si="162"/>
        <v>4961.862720579642</v>
      </c>
      <c r="CB205" s="46">
        <f t="shared" si="163"/>
        <v>5298.36</v>
      </c>
      <c r="CC205" s="46">
        <f t="shared" si="164"/>
        <v>-336.4972794203577</v>
      </c>
    </row>
    <row r="206" spans="1:81" s="45" customFormat="1" ht="12" customHeight="1">
      <c r="A206" s="284">
        <v>170</v>
      </c>
      <c r="B206" s="64" t="s">
        <v>989</v>
      </c>
      <c r="C206" s="358">
        <v>590.20000000000005</v>
      </c>
      <c r="D206" s="295"/>
      <c r="E206" s="280"/>
      <c r="F206" s="280"/>
      <c r="G206" s="286">
        <f>ROUND(H206+U206+X206+Z206+AB206+AD206+AF206+AH206+AI206+AJ206+AK206+AL206,2)</f>
        <v>7768496.8700000001</v>
      </c>
      <c r="H206" s="280">
        <f>I206+K206+M206+O206+Q206+S206</f>
        <v>0</v>
      </c>
      <c r="I206" s="289">
        <v>0</v>
      </c>
      <c r="J206" s="289">
        <v>0</v>
      </c>
      <c r="K206" s="289">
        <v>0</v>
      </c>
      <c r="L206" s="289">
        <v>0</v>
      </c>
      <c r="M206" s="289">
        <v>0</v>
      </c>
      <c r="N206" s="280">
        <v>0</v>
      </c>
      <c r="O206" s="280">
        <v>0</v>
      </c>
      <c r="P206" s="280">
        <v>0</v>
      </c>
      <c r="Q206" s="280">
        <v>0</v>
      </c>
      <c r="R206" s="280">
        <v>0</v>
      </c>
      <c r="S206" s="280">
        <v>0</v>
      </c>
      <c r="T206" s="290">
        <v>0</v>
      </c>
      <c r="U206" s="280">
        <v>0</v>
      </c>
      <c r="V206" s="280" t="s">
        <v>105</v>
      </c>
      <c r="W206" s="280">
        <v>1632</v>
      </c>
      <c r="X206" s="280">
        <v>7493331.5999999996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  <c r="AD206" s="57">
        <v>0</v>
      </c>
      <c r="AE206" s="57">
        <v>0</v>
      </c>
      <c r="AF206" s="57">
        <v>0</v>
      </c>
      <c r="AG206" s="57">
        <v>0</v>
      </c>
      <c r="AH206" s="57">
        <v>0</v>
      </c>
      <c r="AI206" s="57">
        <v>0</v>
      </c>
      <c r="AJ206" s="57">
        <v>183443.51</v>
      </c>
      <c r="AK206" s="57">
        <v>91721.76</v>
      </c>
      <c r="AL206" s="57">
        <v>0</v>
      </c>
      <c r="AN206" s="46">
        <f>I206/'Приложение 1'!I204</f>
        <v>0</v>
      </c>
      <c r="AO206" s="46" t="e">
        <f t="shared" si="136"/>
        <v>#DIV/0!</v>
      </c>
      <c r="AP206" s="46" t="e">
        <f t="shared" si="137"/>
        <v>#DIV/0!</v>
      </c>
      <c r="AQ206" s="46" t="e">
        <f t="shared" si="138"/>
        <v>#DIV/0!</v>
      </c>
      <c r="AR206" s="46" t="e">
        <f t="shared" si="139"/>
        <v>#DIV/0!</v>
      </c>
      <c r="AS206" s="46" t="e">
        <f t="shared" si="140"/>
        <v>#DIV/0!</v>
      </c>
      <c r="AT206" s="46" t="e">
        <f t="shared" si="141"/>
        <v>#DIV/0!</v>
      </c>
      <c r="AU206" s="46">
        <f t="shared" si="142"/>
        <v>4591.5022058823524</v>
      </c>
      <c r="AV206" s="46" t="e">
        <f t="shared" si="143"/>
        <v>#DIV/0!</v>
      </c>
      <c r="AW206" s="46" t="e">
        <f t="shared" si="144"/>
        <v>#DIV/0!</v>
      </c>
      <c r="AX206" s="46" t="e">
        <f t="shared" si="145"/>
        <v>#DIV/0!</v>
      </c>
      <c r="AY206" s="52">
        <f t="shared" si="146"/>
        <v>0</v>
      </c>
      <c r="AZ206" s="46">
        <v>823.21</v>
      </c>
      <c r="BA206" s="46">
        <v>2105.13</v>
      </c>
      <c r="BB206" s="46">
        <v>2608.0100000000002</v>
      </c>
      <c r="BC206" s="46">
        <v>902.03</v>
      </c>
      <c r="BD206" s="46">
        <v>1781.42</v>
      </c>
      <c r="BE206" s="46">
        <v>1188.47</v>
      </c>
      <c r="BF206" s="46">
        <v>2445034.0299999998</v>
      </c>
      <c r="BG206" s="46">
        <f t="shared" si="147"/>
        <v>5070.2</v>
      </c>
      <c r="BH206" s="46">
        <v>1206.3800000000001</v>
      </c>
      <c r="BI206" s="46">
        <v>3444.44</v>
      </c>
      <c r="BJ206" s="46">
        <v>7006.73</v>
      </c>
      <c r="BK206" s="46">
        <f t="shared" si="135"/>
        <v>1689105.94</v>
      </c>
      <c r="BL206" s="46" t="str">
        <f t="shared" si="148"/>
        <v xml:space="preserve"> </v>
      </c>
      <c r="BM206" s="46" t="e">
        <f t="shared" si="149"/>
        <v>#DIV/0!</v>
      </c>
      <c r="BN206" s="46" t="e">
        <f t="shared" si="150"/>
        <v>#DIV/0!</v>
      </c>
      <c r="BO206" s="46" t="e">
        <f t="shared" si="151"/>
        <v>#DIV/0!</v>
      </c>
      <c r="BP206" s="46" t="e">
        <f t="shared" si="152"/>
        <v>#DIV/0!</v>
      </c>
      <c r="BQ206" s="46" t="e">
        <f t="shared" si="153"/>
        <v>#DIV/0!</v>
      </c>
      <c r="BR206" s="46" t="e">
        <f t="shared" si="154"/>
        <v>#DIV/0!</v>
      </c>
      <c r="BS206" s="46" t="str">
        <f t="shared" si="155"/>
        <v xml:space="preserve"> </v>
      </c>
      <c r="BT206" s="46" t="e">
        <f t="shared" si="156"/>
        <v>#DIV/0!</v>
      </c>
      <c r="BU206" s="46" t="e">
        <f t="shared" si="157"/>
        <v>#DIV/0!</v>
      </c>
      <c r="BV206" s="46" t="e">
        <f t="shared" si="158"/>
        <v>#DIV/0!</v>
      </c>
      <c r="BW206" s="46" t="str">
        <f t="shared" si="159"/>
        <v xml:space="preserve"> </v>
      </c>
      <c r="BY206" s="52"/>
      <c r="BZ206" s="293"/>
      <c r="CA206" s="46">
        <f t="shared" si="162"/>
        <v>4760.1083762254902</v>
      </c>
      <c r="CB206" s="46">
        <f t="shared" si="163"/>
        <v>5298.36</v>
      </c>
      <c r="CC206" s="46">
        <f t="shared" si="164"/>
        <v>-538.25162377450943</v>
      </c>
    </row>
    <row r="207" spans="1:81" s="45" customFormat="1" ht="28.5" customHeight="1">
      <c r="A207" s="361" t="s">
        <v>959</v>
      </c>
      <c r="B207" s="361"/>
      <c r="C207" s="336">
        <f>SUM(C205)</f>
        <v>590.20000000000005</v>
      </c>
      <c r="D207" s="362"/>
      <c r="E207" s="336"/>
      <c r="F207" s="336"/>
      <c r="G207" s="336">
        <f>ROUND(SUM(G204:G206),2)</f>
        <v>16260228.73</v>
      </c>
      <c r="H207" s="336">
        <f t="shared" ref="H207:S207" si="251">ROUND(SUM(H204:H206),2)</f>
        <v>0</v>
      </c>
      <c r="I207" s="336">
        <f t="shared" si="251"/>
        <v>0</v>
      </c>
      <c r="J207" s="336">
        <f t="shared" si="251"/>
        <v>0</v>
      </c>
      <c r="K207" s="336">
        <f t="shared" si="251"/>
        <v>0</v>
      </c>
      <c r="L207" s="336">
        <f t="shared" si="251"/>
        <v>0</v>
      </c>
      <c r="M207" s="336">
        <f t="shared" si="251"/>
        <v>0</v>
      </c>
      <c r="N207" s="336">
        <f t="shared" si="251"/>
        <v>0</v>
      </c>
      <c r="O207" s="336">
        <f t="shared" si="251"/>
        <v>0</v>
      </c>
      <c r="P207" s="336">
        <f t="shared" si="251"/>
        <v>0</v>
      </c>
      <c r="Q207" s="336">
        <f t="shared" si="251"/>
        <v>0</v>
      </c>
      <c r="R207" s="336">
        <f t="shared" si="251"/>
        <v>0</v>
      </c>
      <c r="S207" s="336">
        <f t="shared" si="251"/>
        <v>0</v>
      </c>
      <c r="T207" s="367">
        <f>SUM(T204:T206)</f>
        <v>0</v>
      </c>
      <c r="U207" s="336">
        <f>SUM(U204:U206)</f>
        <v>0</v>
      </c>
      <c r="V207" s="336" t="s">
        <v>66</v>
      </c>
      <c r="W207" s="336">
        <f>SUM(W204:W206)</f>
        <v>3343.4</v>
      </c>
      <c r="X207" s="336">
        <f t="shared" ref="X207:AL207" si="252">SUM(X204:X206)</f>
        <v>15655612.399999999</v>
      </c>
      <c r="Y207" s="336">
        <f t="shared" si="252"/>
        <v>0</v>
      </c>
      <c r="Z207" s="336">
        <f t="shared" si="252"/>
        <v>0</v>
      </c>
      <c r="AA207" s="336">
        <f t="shared" si="252"/>
        <v>0</v>
      </c>
      <c r="AB207" s="336">
        <f t="shared" si="252"/>
        <v>0</v>
      </c>
      <c r="AC207" s="336">
        <f t="shared" si="252"/>
        <v>0</v>
      </c>
      <c r="AD207" s="336">
        <f t="shared" si="252"/>
        <v>0</v>
      </c>
      <c r="AE207" s="336">
        <f t="shared" si="252"/>
        <v>0</v>
      </c>
      <c r="AF207" s="336">
        <f t="shared" si="252"/>
        <v>0</v>
      </c>
      <c r="AG207" s="336">
        <f t="shared" si="252"/>
        <v>0</v>
      </c>
      <c r="AH207" s="336">
        <f t="shared" si="252"/>
        <v>0</v>
      </c>
      <c r="AI207" s="336">
        <f t="shared" si="252"/>
        <v>0</v>
      </c>
      <c r="AJ207" s="336">
        <f t="shared" si="252"/>
        <v>403077.55000000005</v>
      </c>
      <c r="AK207" s="336">
        <f t="shared" si="252"/>
        <v>201538.78</v>
      </c>
      <c r="AL207" s="336">
        <f t="shared" si="252"/>
        <v>0</v>
      </c>
      <c r="AN207" s="46">
        <f>I207/'Приложение 1'!I205</f>
        <v>0</v>
      </c>
      <c r="AO207" s="46" t="e">
        <f t="shared" si="136"/>
        <v>#DIV/0!</v>
      </c>
      <c r="AP207" s="46" t="e">
        <f t="shared" si="137"/>
        <v>#DIV/0!</v>
      </c>
      <c r="AQ207" s="46" t="e">
        <f t="shared" si="138"/>
        <v>#DIV/0!</v>
      </c>
      <c r="AR207" s="46" t="e">
        <f t="shared" si="139"/>
        <v>#DIV/0!</v>
      </c>
      <c r="AS207" s="46" t="e">
        <f t="shared" si="140"/>
        <v>#DIV/0!</v>
      </c>
      <c r="AT207" s="46" t="e">
        <f t="shared" si="141"/>
        <v>#DIV/0!</v>
      </c>
      <c r="AU207" s="46">
        <f t="shared" si="142"/>
        <v>4682.5424418256862</v>
      </c>
      <c r="AV207" s="46" t="e">
        <f t="shared" si="143"/>
        <v>#DIV/0!</v>
      </c>
      <c r="AW207" s="46" t="e">
        <f t="shared" si="144"/>
        <v>#DIV/0!</v>
      </c>
      <c r="AX207" s="46" t="e">
        <f t="shared" si="145"/>
        <v>#DIV/0!</v>
      </c>
      <c r="AY207" s="52">
        <f t="shared" si="146"/>
        <v>0</v>
      </c>
      <c r="AZ207" s="46">
        <v>823.21</v>
      </c>
      <c r="BA207" s="46">
        <v>2105.13</v>
      </c>
      <c r="BB207" s="46">
        <v>2608.0100000000002</v>
      </c>
      <c r="BC207" s="46">
        <v>902.03</v>
      </c>
      <c r="BD207" s="46">
        <v>1781.42</v>
      </c>
      <c r="BE207" s="46">
        <v>1188.47</v>
      </c>
      <c r="BF207" s="46">
        <v>2445034.0299999998</v>
      </c>
      <c r="BG207" s="46">
        <f t="shared" si="147"/>
        <v>4866.91</v>
      </c>
      <c r="BH207" s="46">
        <v>1206.3800000000001</v>
      </c>
      <c r="BI207" s="46">
        <v>3444.44</v>
      </c>
      <c r="BJ207" s="46">
        <v>7006.73</v>
      </c>
      <c r="BK207" s="46">
        <f t="shared" si="135"/>
        <v>1689105.94</v>
      </c>
      <c r="BL207" s="46" t="str">
        <f t="shared" si="148"/>
        <v xml:space="preserve"> </v>
      </c>
      <c r="BM207" s="46" t="e">
        <f t="shared" si="149"/>
        <v>#DIV/0!</v>
      </c>
      <c r="BN207" s="46" t="e">
        <f t="shared" si="150"/>
        <v>#DIV/0!</v>
      </c>
      <c r="BO207" s="46" t="e">
        <f t="shared" si="151"/>
        <v>#DIV/0!</v>
      </c>
      <c r="BP207" s="46" t="e">
        <f t="shared" si="152"/>
        <v>#DIV/0!</v>
      </c>
      <c r="BQ207" s="46" t="e">
        <f t="shared" si="153"/>
        <v>#DIV/0!</v>
      </c>
      <c r="BR207" s="46" t="e">
        <f t="shared" si="154"/>
        <v>#DIV/0!</v>
      </c>
      <c r="BS207" s="46" t="str">
        <f t="shared" si="155"/>
        <v xml:space="preserve"> </v>
      </c>
      <c r="BT207" s="46" t="e">
        <f t="shared" si="156"/>
        <v>#DIV/0!</v>
      </c>
      <c r="BU207" s="46" t="e">
        <f t="shared" si="157"/>
        <v>#DIV/0!</v>
      </c>
      <c r="BV207" s="46" t="e">
        <f t="shared" si="158"/>
        <v>#DIV/0!</v>
      </c>
      <c r="BW207" s="46" t="str">
        <f t="shared" si="159"/>
        <v xml:space="preserve"> </v>
      </c>
      <c r="BY207" s="52"/>
      <c r="BZ207" s="293"/>
      <c r="CA207" s="46">
        <f t="shared" si="162"/>
        <v>4863.3812077525872</v>
      </c>
      <c r="CB207" s="46">
        <f t="shared" si="163"/>
        <v>5085.92</v>
      </c>
      <c r="CC207" s="46">
        <f t="shared" si="164"/>
        <v>-222.53879224741286</v>
      </c>
    </row>
    <row r="208" spans="1:81" s="45" customFormat="1" ht="12" customHeight="1">
      <c r="A208" s="364" t="s">
        <v>47</v>
      </c>
      <c r="B208" s="365"/>
      <c r="C208" s="365"/>
      <c r="D208" s="365"/>
      <c r="E208" s="365"/>
      <c r="F208" s="365"/>
      <c r="G208" s="365"/>
      <c r="H208" s="365"/>
      <c r="I208" s="365"/>
      <c r="J208" s="365"/>
      <c r="K208" s="365"/>
      <c r="L208" s="365"/>
      <c r="M208" s="365"/>
      <c r="N208" s="365"/>
      <c r="O208" s="365"/>
      <c r="P208" s="365"/>
      <c r="Q208" s="365"/>
      <c r="R208" s="365"/>
      <c r="S208" s="365"/>
      <c r="T208" s="365"/>
      <c r="U208" s="365"/>
      <c r="V208" s="365"/>
      <c r="W208" s="365"/>
      <c r="X208" s="365"/>
      <c r="Y208" s="365"/>
      <c r="Z208" s="365"/>
      <c r="AA208" s="365"/>
      <c r="AB208" s="365"/>
      <c r="AC208" s="365"/>
      <c r="AD208" s="365"/>
      <c r="AE208" s="365"/>
      <c r="AF208" s="365"/>
      <c r="AG208" s="365"/>
      <c r="AH208" s="365"/>
      <c r="AI208" s="365"/>
      <c r="AJ208" s="365"/>
      <c r="AK208" s="365"/>
      <c r="AL208" s="366"/>
      <c r="AN208" s="46" t="e">
        <f>I208/'Приложение 1'!I206</f>
        <v>#DIV/0!</v>
      </c>
      <c r="AO208" s="46" t="e">
        <f t="shared" si="136"/>
        <v>#DIV/0!</v>
      </c>
      <c r="AP208" s="46" t="e">
        <f t="shared" si="137"/>
        <v>#DIV/0!</v>
      </c>
      <c r="AQ208" s="46" t="e">
        <f t="shared" si="138"/>
        <v>#DIV/0!</v>
      </c>
      <c r="AR208" s="46" t="e">
        <f t="shared" si="139"/>
        <v>#DIV/0!</v>
      </c>
      <c r="AS208" s="46" t="e">
        <f t="shared" si="140"/>
        <v>#DIV/0!</v>
      </c>
      <c r="AT208" s="46" t="e">
        <f t="shared" si="141"/>
        <v>#DIV/0!</v>
      </c>
      <c r="AU208" s="46" t="e">
        <f t="shared" si="142"/>
        <v>#DIV/0!</v>
      </c>
      <c r="AV208" s="46" t="e">
        <f t="shared" si="143"/>
        <v>#DIV/0!</v>
      </c>
      <c r="AW208" s="46" t="e">
        <f t="shared" si="144"/>
        <v>#DIV/0!</v>
      </c>
      <c r="AX208" s="46" t="e">
        <f t="shared" si="145"/>
        <v>#DIV/0!</v>
      </c>
      <c r="AY208" s="52">
        <f t="shared" si="146"/>
        <v>0</v>
      </c>
      <c r="AZ208" s="46">
        <v>823.21</v>
      </c>
      <c r="BA208" s="46">
        <v>2105.13</v>
      </c>
      <c r="BB208" s="46">
        <v>2608.0100000000002</v>
      </c>
      <c r="BC208" s="46">
        <v>902.03</v>
      </c>
      <c r="BD208" s="46">
        <v>1781.42</v>
      </c>
      <c r="BE208" s="46">
        <v>1188.47</v>
      </c>
      <c r="BF208" s="46">
        <v>2445034.0299999998</v>
      </c>
      <c r="BG208" s="46">
        <f t="shared" si="147"/>
        <v>4866.91</v>
      </c>
      <c r="BH208" s="46">
        <v>1206.3800000000001</v>
      </c>
      <c r="BI208" s="46">
        <v>3444.44</v>
      </c>
      <c r="BJ208" s="46">
        <v>7006.73</v>
      </c>
      <c r="BK208" s="46">
        <f t="shared" si="135"/>
        <v>1689105.94</v>
      </c>
      <c r="BL208" s="46" t="e">
        <f t="shared" si="148"/>
        <v>#DIV/0!</v>
      </c>
      <c r="BM208" s="46" t="e">
        <f t="shared" si="149"/>
        <v>#DIV/0!</v>
      </c>
      <c r="BN208" s="46" t="e">
        <f t="shared" si="150"/>
        <v>#DIV/0!</v>
      </c>
      <c r="BO208" s="46" t="e">
        <f t="shared" si="151"/>
        <v>#DIV/0!</v>
      </c>
      <c r="BP208" s="46" t="e">
        <f t="shared" si="152"/>
        <v>#DIV/0!</v>
      </c>
      <c r="BQ208" s="46" t="e">
        <f t="shared" si="153"/>
        <v>#DIV/0!</v>
      </c>
      <c r="BR208" s="46" t="e">
        <f t="shared" si="154"/>
        <v>#DIV/0!</v>
      </c>
      <c r="BS208" s="46" t="e">
        <f t="shared" si="155"/>
        <v>#DIV/0!</v>
      </c>
      <c r="BT208" s="46" t="e">
        <f t="shared" si="156"/>
        <v>#DIV/0!</v>
      </c>
      <c r="BU208" s="46" t="e">
        <f t="shared" si="157"/>
        <v>#DIV/0!</v>
      </c>
      <c r="BV208" s="46" t="e">
        <f t="shared" si="158"/>
        <v>#DIV/0!</v>
      </c>
      <c r="BW208" s="46" t="str">
        <f t="shared" si="159"/>
        <v xml:space="preserve"> </v>
      </c>
      <c r="BY208" s="52"/>
      <c r="BZ208" s="293"/>
      <c r="CA208" s="46" t="e">
        <f t="shared" si="162"/>
        <v>#DIV/0!</v>
      </c>
      <c r="CB208" s="46">
        <f t="shared" si="163"/>
        <v>5085.92</v>
      </c>
      <c r="CC208" s="46" t="e">
        <f t="shared" si="164"/>
        <v>#DIV/0!</v>
      </c>
    </row>
    <row r="209" spans="1:81" s="45" customFormat="1" ht="12" customHeight="1">
      <c r="A209" s="284">
        <v>171</v>
      </c>
      <c r="B209" s="335" t="s">
        <v>745</v>
      </c>
      <c r="C209" s="358">
        <v>590.20000000000005</v>
      </c>
      <c r="D209" s="295"/>
      <c r="E209" s="280"/>
      <c r="F209" s="280"/>
      <c r="G209" s="286">
        <f t="shared" ref="G209:G214" si="253">ROUND(H209+U209+X209+Z209+AB209+AD209+AF209+AH209+AI209+AJ209+AK209+AL209,2)</f>
        <v>4428533.3899999997</v>
      </c>
      <c r="H209" s="280">
        <f t="shared" ref="H209:H214" si="254">I209+K209+M209+O209+Q209+S209</f>
        <v>0</v>
      </c>
      <c r="I209" s="289">
        <v>0</v>
      </c>
      <c r="J209" s="289">
        <v>0</v>
      </c>
      <c r="K209" s="289">
        <v>0</v>
      </c>
      <c r="L209" s="289">
        <v>0</v>
      </c>
      <c r="M209" s="289">
        <v>0</v>
      </c>
      <c r="N209" s="280">
        <v>0</v>
      </c>
      <c r="O209" s="280">
        <v>0</v>
      </c>
      <c r="P209" s="280">
        <v>0</v>
      </c>
      <c r="Q209" s="280">
        <v>0</v>
      </c>
      <c r="R209" s="280">
        <v>0</v>
      </c>
      <c r="S209" s="280">
        <v>0</v>
      </c>
      <c r="T209" s="290">
        <v>0</v>
      </c>
      <c r="U209" s="280">
        <v>0</v>
      </c>
      <c r="V209" s="280" t="s">
        <v>106</v>
      </c>
      <c r="W209" s="280">
        <v>1130</v>
      </c>
      <c r="X209" s="280">
        <v>4215857</v>
      </c>
      <c r="Y209" s="57">
        <v>0</v>
      </c>
      <c r="Z209" s="57">
        <v>0</v>
      </c>
      <c r="AA209" s="57">
        <v>0</v>
      </c>
      <c r="AB209" s="57">
        <v>0</v>
      </c>
      <c r="AC209" s="57">
        <v>0</v>
      </c>
      <c r="AD209" s="57">
        <v>0</v>
      </c>
      <c r="AE209" s="57">
        <v>0</v>
      </c>
      <c r="AF209" s="57">
        <v>0</v>
      </c>
      <c r="AG209" s="57">
        <v>0</v>
      </c>
      <c r="AH209" s="57">
        <v>0</v>
      </c>
      <c r="AI209" s="57">
        <v>0</v>
      </c>
      <c r="AJ209" s="57">
        <v>141784.26</v>
      </c>
      <c r="AK209" s="57">
        <v>70892.13</v>
      </c>
      <c r="AL209" s="57">
        <v>0</v>
      </c>
      <c r="AN209" s="46">
        <f>I209/'Приложение 1'!I207</f>
        <v>0</v>
      </c>
      <c r="AO209" s="46" t="e">
        <f t="shared" si="136"/>
        <v>#DIV/0!</v>
      </c>
      <c r="AP209" s="46" t="e">
        <f t="shared" si="137"/>
        <v>#DIV/0!</v>
      </c>
      <c r="AQ209" s="46" t="e">
        <f t="shared" si="138"/>
        <v>#DIV/0!</v>
      </c>
      <c r="AR209" s="46" t="e">
        <f t="shared" si="139"/>
        <v>#DIV/0!</v>
      </c>
      <c r="AS209" s="46" t="e">
        <f t="shared" si="140"/>
        <v>#DIV/0!</v>
      </c>
      <c r="AT209" s="46" t="e">
        <f t="shared" si="141"/>
        <v>#DIV/0!</v>
      </c>
      <c r="AU209" s="46">
        <f t="shared" si="142"/>
        <v>3730.8469026548673</v>
      </c>
      <c r="AV209" s="46" t="e">
        <f t="shared" si="143"/>
        <v>#DIV/0!</v>
      </c>
      <c r="AW209" s="46" t="e">
        <f t="shared" si="144"/>
        <v>#DIV/0!</v>
      </c>
      <c r="AX209" s="46" t="e">
        <f t="shared" si="145"/>
        <v>#DIV/0!</v>
      </c>
      <c r="AY209" s="52">
        <f t="shared" si="146"/>
        <v>0</v>
      </c>
      <c r="AZ209" s="46">
        <v>823.21</v>
      </c>
      <c r="BA209" s="46">
        <v>2105.13</v>
      </c>
      <c r="BB209" s="46">
        <v>2608.0100000000002</v>
      </c>
      <c r="BC209" s="46">
        <v>902.03</v>
      </c>
      <c r="BD209" s="46">
        <v>1781.42</v>
      </c>
      <c r="BE209" s="46">
        <v>1188.47</v>
      </c>
      <c r="BF209" s="46">
        <v>2445034.0299999998</v>
      </c>
      <c r="BG209" s="46">
        <f t="shared" si="147"/>
        <v>4866.91</v>
      </c>
      <c r="BH209" s="46">
        <v>1206.3800000000001</v>
      </c>
      <c r="BI209" s="46">
        <v>3444.44</v>
      </c>
      <c r="BJ209" s="46">
        <v>7006.73</v>
      </c>
      <c r="BK209" s="46">
        <f t="shared" si="135"/>
        <v>1689105.94</v>
      </c>
      <c r="BL209" s="46" t="str">
        <f t="shared" si="148"/>
        <v xml:space="preserve"> </v>
      </c>
      <c r="BM209" s="46" t="e">
        <f t="shared" si="149"/>
        <v>#DIV/0!</v>
      </c>
      <c r="BN209" s="46" t="e">
        <f t="shared" si="150"/>
        <v>#DIV/0!</v>
      </c>
      <c r="BO209" s="46" t="e">
        <f t="shared" si="151"/>
        <v>#DIV/0!</v>
      </c>
      <c r="BP209" s="46" t="e">
        <f t="shared" si="152"/>
        <v>#DIV/0!</v>
      </c>
      <c r="BQ209" s="46" t="e">
        <f t="shared" si="153"/>
        <v>#DIV/0!</v>
      </c>
      <c r="BR209" s="46" t="e">
        <f t="shared" si="154"/>
        <v>#DIV/0!</v>
      </c>
      <c r="BS209" s="46" t="str">
        <f t="shared" si="155"/>
        <v xml:space="preserve"> </v>
      </c>
      <c r="BT209" s="46" t="e">
        <f t="shared" si="156"/>
        <v>#DIV/0!</v>
      </c>
      <c r="BU209" s="46" t="e">
        <f t="shared" si="157"/>
        <v>#DIV/0!</v>
      </c>
      <c r="BV209" s="46" t="e">
        <f t="shared" si="158"/>
        <v>#DIV/0!</v>
      </c>
      <c r="BW209" s="46" t="str">
        <f t="shared" si="159"/>
        <v xml:space="preserve"> </v>
      </c>
      <c r="BY209" s="52"/>
      <c r="BZ209" s="293"/>
      <c r="CA209" s="46">
        <f t="shared" si="162"/>
        <v>3919.0560973451325</v>
      </c>
      <c r="CB209" s="46">
        <f t="shared" si="163"/>
        <v>5085.92</v>
      </c>
      <c r="CC209" s="46">
        <f t="shared" si="164"/>
        <v>-1166.8639026548676</v>
      </c>
    </row>
    <row r="210" spans="1:81" s="45" customFormat="1" ht="12" customHeight="1">
      <c r="A210" s="284">
        <v>172</v>
      </c>
      <c r="B210" s="335" t="s">
        <v>747</v>
      </c>
      <c r="C210" s="358">
        <v>590.20000000000005</v>
      </c>
      <c r="D210" s="295"/>
      <c r="E210" s="280"/>
      <c r="F210" s="280"/>
      <c r="G210" s="286">
        <f t="shared" si="253"/>
        <v>2539294.0299999998</v>
      </c>
      <c r="H210" s="280">
        <f t="shared" si="254"/>
        <v>0</v>
      </c>
      <c r="I210" s="289">
        <v>0</v>
      </c>
      <c r="J210" s="289">
        <v>0</v>
      </c>
      <c r="K210" s="289">
        <v>0</v>
      </c>
      <c r="L210" s="289">
        <v>0</v>
      </c>
      <c r="M210" s="289">
        <v>0</v>
      </c>
      <c r="N210" s="280">
        <v>0</v>
      </c>
      <c r="O210" s="280">
        <v>0</v>
      </c>
      <c r="P210" s="280">
        <v>0</v>
      </c>
      <c r="Q210" s="280">
        <v>0</v>
      </c>
      <c r="R210" s="280">
        <v>0</v>
      </c>
      <c r="S210" s="280">
        <v>0</v>
      </c>
      <c r="T210" s="290">
        <v>0</v>
      </c>
      <c r="U210" s="280">
        <v>0</v>
      </c>
      <c r="V210" s="280" t="s">
        <v>106</v>
      </c>
      <c r="W210" s="280">
        <v>592</v>
      </c>
      <c r="X210" s="280">
        <v>2409229</v>
      </c>
      <c r="Y210" s="57">
        <v>0</v>
      </c>
      <c r="Z210" s="57">
        <v>0</v>
      </c>
      <c r="AA210" s="57">
        <v>0</v>
      </c>
      <c r="AB210" s="57">
        <v>0</v>
      </c>
      <c r="AC210" s="57">
        <v>0</v>
      </c>
      <c r="AD210" s="57">
        <v>0</v>
      </c>
      <c r="AE210" s="57">
        <v>0</v>
      </c>
      <c r="AF210" s="57">
        <v>0</v>
      </c>
      <c r="AG210" s="57">
        <v>0</v>
      </c>
      <c r="AH210" s="57">
        <v>0</v>
      </c>
      <c r="AI210" s="57">
        <v>0</v>
      </c>
      <c r="AJ210" s="57">
        <v>86710.02</v>
      </c>
      <c r="AK210" s="57">
        <v>43355.01</v>
      </c>
      <c r="AL210" s="57">
        <v>0</v>
      </c>
      <c r="AN210" s="46">
        <f>I210/'Приложение 1'!I208</f>
        <v>0</v>
      </c>
      <c r="AO210" s="46" t="e">
        <f t="shared" si="136"/>
        <v>#DIV/0!</v>
      </c>
      <c r="AP210" s="46" t="e">
        <f t="shared" si="137"/>
        <v>#DIV/0!</v>
      </c>
      <c r="AQ210" s="46" t="e">
        <f t="shared" si="138"/>
        <v>#DIV/0!</v>
      </c>
      <c r="AR210" s="46" t="e">
        <f t="shared" si="139"/>
        <v>#DIV/0!</v>
      </c>
      <c r="AS210" s="46" t="e">
        <f t="shared" si="140"/>
        <v>#DIV/0!</v>
      </c>
      <c r="AT210" s="46" t="e">
        <f t="shared" si="141"/>
        <v>#DIV/0!</v>
      </c>
      <c r="AU210" s="46">
        <f t="shared" si="142"/>
        <v>4069.6435810810813</v>
      </c>
      <c r="AV210" s="46" t="e">
        <f t="shared" si="143"/>
        <v>#DIV/0!</v>
      </c>
      <c r="AW210" s="46" t="e">
        <f t="shared" si="144"/>
        <v>#DIV/0!</v>
      </c>
      <c r="AX210" s="46" t="e">
        <f t="shared" si="145"/>
        <v>#DIV/0!</v>
      </c>
      <c r="AY210" s="52">
        <f t="shared" si="146"/>
        <v>0</v>
      </c>
      <c r="AZ210" s="46">
        <v>823.21</v>
      </c>
      <c r="BA210" s="46">
        <v>2105.13</v>
      </c>
      <c r="BB210" s="46">
        <v>2608.0100000000002</v>
      </c>
      <c r="BC210" s="46">
        <v>902.03</v>
      </c>
      <c r="BD210" s="46">
        <v>1781.42</v>
      </c>
      <c r="BE210" s="46">
        <v>1188.47</v>
      </c>
      <c r="BF210" s="46">
        <v>2445034.0299999998</v>
      </c>
      <c r="BG210" s="46">
        <f t="shared" si="147"/>
        <v>4866.91</v>
      </c>
      <c r="BH210" s="46">
        <v>1206.3800000000001</v>
      </c>
      <c r="BI210" s="46">
        <v>3444.44</v>
      </c>
      <c r="BJ210" s="46">
        <v>7006.73</v>
      </c>
      <c r="BK210" s="46">
        <f t="shared" ref="BK210:BK274" si="255">111247.63+851785.34+726072.97</f>
        <v>1689105.94</v>
      </c>
      <c r="BL210" s="46" t="str">
        <f t="shared" si="148"/>
        <v xml:space="preserve"> </v>
      </c>
      <c r="BM210" s="46" t="e">
        <f t="shared" si="149"/>
        <v>#DIV/0!</v>
      </c>
      <c r="BN210" s="46" t="e">
        <f t="shared" si="150"/>
        <v>#DIV/0!</v>
      </c>
      <c r="BO210" s="46" t="e">
        <f t="shared" si="151"/>
        <v>#DIV/0!</v>
      </c>
      <c r="BP210" s="46" t="e">
        <f t="shared" si="152"/>
        <v>#DIV/0!</v>
      </c>
      <c r="BQ210" s="46" t="e">
        <f t="shared" si="153"/>
        <v>#DIV/0!</v>
      </c>
      <c r="BR210" s="46" t="e">
        <f t="shared" si="154"/>
        <v>#DIV/0!</v>
      </c>
      <c r="BS210" s="46" t="str">
        <f t="shared" si="155"/>
        <v xml:space="preserve"> </v>
      </c>
      <c r="BT210" s="46" t="e">
        <f t="shared" si="156"/>
        <v>#DIV/0!</v>
      </c>
      <c r="BU210" s="46" t="e">
        <f t="shared" si="157"/>
        <v>#DIV/0!</v>
      </c>
      <c r="BV210" s="46" t="e">
        <f t="shared" si="158"/>
        <v>#DIV/0!</v>
      </c>
      <c r="BW210" s="46" t="str">
        <f t="shared" si="159"/>
        <v xml:space="preserve"> </v>
      </c>
      <c r="BY210" s="52"/>
      <c r="BZ210" s="293"/>
      <c r="CA210" s="46">
        <f t="shared" si="162"/>
        <v>4289.3480236486485</v>
      </c>
      <c r="CB210" s="46">
        <f t="shared" si="163"/>
        <v>5085.92</v>
      </c>
      <c r="CC210" s="46">
        <f t="shared" si="164"/>
        <v>-796.57197635135162</v>
      </c>
    </row>
    <row r="211" spans="1:81" s="45" customFormat="1" ht="12" customHeight="1">
      <c r="A211" s="284">
        <v>173</v>
      </c>
      <c r="B211" s="335" t="s">
        <v>748</v>
      </c>
      <c r="C211" s="358"/>
      <c r="D211" s="295"/>
      <c r="E211" s="280"/>
      <c r="F211" s="280"/>
      <c r="G211" s="286">
        <f t="shared" si="253"/>
        <v>1749806.41</v>
      </c>
      <c r="H211" s="280">
        <f t="shared" si="254"/>
        <v>0</v>
      </c>
      <c r="I211" s="289">
        <v>0</v>
      </c>
      <c r="J211" s="289">
        <v>0</v>
      </c>
      <c r="K211" s="289">
        <v>0</v>
      </c>
      <c r="L211" s="289">
        <v>0</v>
      </c>
      <c r="M211" s="289">
        <v>0</v>
      </c>
      <c r="N211" s="280">
        <v>0</v>
      </c>
      <c r="O211" s="280">
        <v>0</v>
      </c>
      <c r="P211" s="280">
        <v>0</v>
      </c>
      <c r="Q211" s="280">
        <v>0</v>
      </c>
      <c r="R211" s="280">
        <v>0</v>
      </c>
      <c r="S211" s="280">
        <v>0</v>
      </c>
      <c r="T211" s="290">
        <v>0</v>
      </c>
      <c r="U211" s="280">
        <v>0</v>
      </c>
      <c r="V211" s="280" t="s">
        <v>106</v>
      </c>
      <c r="W211" s="280">
        <v>391.9</v>
      </c>
      <c r="X211" s="280">
        <v>1682286</v>
      </c>
      <c r="Y211" s="57">
        <v>0</v>
      </c>
      <c r="Z211" s="57">
        <v>0</v>
      </c>
      <c r="AA211" s="57">
        <v>0</v>
      </c>
      <c r="AB211" s="57">
        <v>0</v>
      </c>
      <c r="AC211" s="57">
        <v>0</v>
      </c>
      <c r="AD211" s="57">
        <v>0</v>
      </c>
      <c r="AE211" s="57">
        <v>0</v>
      </c>
      <c r="AF211" s="57">
        <v>0</v>
      </c>
      <c r="AG211" s="57">
        <v>0</v>
      </c>
      <c r="AH211" s="57">
        <v>0</v>
      </c>
      <c r="AI211" s="57">
        <v>0</v>
      </c>
      <c r="AJ211" s="57">
        <v>45013.61</v>
      </c>
      <c r="AK211" s="57">
        <v>22506.799999999999</v>
      </c>
      <c r="AL211" s="57">
        <v>0</v>
      </c>
      <c r="AN211" s="46">
        <f>I211/'Приложение 1'!I209</f>
        <v>0</v>
      </c>
      <c r="AO211" s="46" t="e">
        <f t="shared" ref="AO211:AO275" si="256">K211/J211</f>
        <v>#DIV/0!</v>
      </c>
      <c r="AP211" s="46" t="e">
        <f t="shared" ref="AP211:AP275" si="257">M211/L211</f>
        <v>#DIV/0!</v>
      </c>
      <c r="AQ211" s="46" t="e">
        <f t="shared" ref="AQ211:AQ275" si="258">O211/N211</f>
        <v>#DIV/0!</v>
      </c>
      <c r="AR211" s="46" t="e">
        <f t="shared" ref="AR211:AR275" si="259">Q211/P211</f>
        <v>#DIV/0!</v>
      </c>
      <c r="AS211" s="46" t="e">
        <f t="shared" ref="AS211:AS275" si="260">S211/R211</f>
        <v>#DIV/0!</v>
      </c>
      <c r="AT211" s="46" t="e">
        <f t="shared" ref="AT211:AT275" si="261">U211/T211</f>
        <v>#DIV/0!</v>
      </c>
      <c r="AU211" s="46">
        <f t="shared" ref="AU211:AU275" si="262">X211/W211</f>
        <v>4292.6409798417963</v>
      </c>
      <c r="AV211" s="46" t="e">
        <f t="shared" ref="AV211:AV275" si="263">Z211/Y211</f>
        <v>#DIV/0!</v>
      </c>
      <c r="AW211" s="46" t="e">
        <f t="shared" ref="AW211:AW275" si="264">AB211/AA211</f>
        <v>#DIV/0!</v>
      </c>
      <c r="AX211" s="46" t="e">
        <f t="shared" ref="AX211:AX275" si="265">AH211/AG211</f>
        <v>#DIV/0!</v>
      </c>
      <c r="AY211" s="52">
        <f t="shared" ref="AY211:AY275" si="266">AI211</f>
        <v>0</v>
      </c>
      <c r="AZ211" s="46">
        <v>823.21</v>
      </c>
      <c r="BA211" s="46">
        <v>2105.13</v>
      </c>
      <c r="BB211" s="46">
        <v>2608.0100000000002</v>
      </c>
      <c r="BC211" s="46">
        <v>902.03</v>
      </c>
      <c r="BD211" s="46">
        <v>1781.42</v>
      </c>
      <c r="BE211" s="46">
        <v>1188.47</v>
      </c>
      <c r="BF211" s="46">
        <v>2445034.0299999998</v>
      </c>
      <c r="BG211" s="46">
        <f t="shared" ref="BG211:BG275" si="267">IF(V211="ПК", 5070.2, 4866.91)</f>
        <v>4866.91</v>
      </c>
      <c r="BH211" s="46">
        <v>1206.3800000000001</v>
      </c>
      <c r="BI211" s="46">
        <v>3444.44</v>
      </c>
      <c r="BJ211" s="46">
        <v>7006.73</v>
      </c>
      <c r="BK211" s="46">
        <f t="shared" si="255"/>
        <v>1689105.94</v>
      </c>
      <c r="BL211" s="46" t="str">
        <f t="shared" ref="BL211:BL275" si="268">IF(AN211&gt;AZ211, "+", " ")</f>
        <v xml:space="preserve"> </v>
      </c>
      <c r="BM211" s="46" t="e">
        <f t="shared" ref="BM211:BM275" si="269">IF(AO211&gt;BA211, "+", " ")</f>
        <v>#DIV/0!</v>
      </c>
      <c r="BN211" s="46" t="e">
        <f t="shared" ref="BN211:BN275" si="270">IF(AP211&gt;BB211, "+", " ")</f>
        <v>#DIV/0!</v>
      </c>
      <c r="BO211" s="46" t="e">
        <f t="shared" ref="BO211:BO275" si="271">IF(AQ211&gt;BC211, "+", " ")</f>
        <v>#DIV/0!</v>
      </c>
      <c r="BP211" s="46" t="e">
        <f t="shared" ref="BP211:BP275" si="272">IF(AR211&gt;BD211, "+", " ")</f>
        <v>#DIV/0!</v>
      </c>
      <c r="BQ211" s="46" t="e">
        <f t="shared" ref="BQ211:BQ275" si="273">IF(AS211&gt;BE211, "+", " ")</f>
        <v>#DIV/0!</v>
      </c>
      <c r="BR211" s="46" t="e">
        <f t="shared" ref="BR211:BR275" si="274">IF(AT211&gt;BF211, "+", " ")</f>
        <v>#DIV/0!</v>
      </c>
      <c r="BS211" s="46" t="str">
        <f t="shared" ref="BS211:BS275" si="275">IF(AU211&gt;BG211, "+", " ")</f>
        <v xml:space="preserve"> </v>
      </c>
      <c r="BT211" s="46" t="e">
        <f t="shared" ref="BT211:BT275" si="276">IF(AV211&gt;BH211, "+", " ")</f>
        <v>#DIV/0!</v>
      </c>
      <c r="BU211" s="46" t="e">
        <f t="shared" ref="BU211:BU275" si="277">IF(AW211&gt;BI211, "+", " ")</f>
        <v>#DIV/0!</v>
      </c>
      <c r="BV211" s="46" t="e">
        <f t="shared" ref="BV211:BV275" si="278">IF(AX211&gt;BJ211, "+", " ")</f>
        <v>#DIV/0!</v>
      </c>
      <c r="BW211" s="46" t="str">
        <f t="shared" ref="BW211:BW275" si="279">IF(AY211&gt;BK211, "+", " ")</f>
        <v xml:space="preserve"> </v>
      </c>
      <c r="BY211" s="52"/>
      <c r="BZ211" s="293"/>
      <c r="CA211" s="46">
        <f t="shared" ref="CA211:CA275" si="280">G211/W211</f>
        <v>4464.930875223271</v>
      </c>
      <c r="CB211" s="46">
        <f t="shared" ref="CB211:CB275" si="281">IF(V211="ПК",5298.36,5085.92)</f>
        <v>5085.92</v>
      </c>
      <c r="CC211" s="46">
        <f t="shared" ref="CC211:CC275" si="282">CA211-CB211</f>
        <v>-620.98912477672911</v>
      </c>
    </row>
    <row r="212" spans="1:81" s="45" customFormat="1" ht="12" customHeight="1">
      <c r="A212" s="284">
        <v>174</v>
      </c>
      <c r="B212" s="335" t="s">
        <v>749</v>
      </c>
      <c r="C212" s="358"/>
      <c r="D212" s="295"/>
      <c r="E212" s="280"/>
      <c r="F212" s="280"/>
      <c r="G212" s="286">
        <f t="shared" si="253"/>
        <v>1412412.25</v>
      </c>
      <c r="H212" s="280">
        <f t="shared" si="254"/>
        <v>0</v>
      </c>
      <c r="I212" s="289">
        <v>0</v>
      </c>
      <c r="J212" s="289">
        <v>0</v>
      </c>
      <c r="K212" s="289">
        <v>0</v>
      </c>
      <c r="L212" s="289">
        <v>0</v>
      </c>
      <c r="M212" s="289">
        <v>0</v>
      </c>
      <c r="N212" s="280">
        <v>0</v>
      </c>
      <c r="O212" s="280">
        <v>0</v>
      </c>
      <c r="P212" s="280">
        <v>0</v>
      </c>
      <c r="Q212" s="280">
        <v>0</v>
      </c>
      <c r="R212" s="280">
        <v>0</v>
      </c>
      <c r="S212" s="280">
        <v>0</v>
      </c>
      <c r="T212" s="290">
        <v>0</v>
      </c>
      <c r="U212" s="280">
        <v>0</v>
      </c>
      <c r="V212" s="280" t="s">
        <v>106</v>
      </c>
      <c r="W212" s="280">
        <v>369</v>
      </c>
      <c r="X212" s="280">
        <v>1343796</v>
      </c>
      <c r="Y212" s="57">
        <v>0</v>
      </c>
      <c r="Z212" s="57">
        <v>0</v>
      </c>
      <c r="AA212" s="57">
        <v>0</v>
      </c>
      <c r="AB212" s="57">
        <v>0</v>
      </c>
      <c r="AC212" s="57">
        <v>0</v>
      </c>
      <c r="AD212" s="57">
        <v>0</v>
      </c>
      <c r="AE212" s="57">
        <v>0</v>
      </c>
      <c r="AF212" s="57">
        <v>0</v>
      </c>
      <c r="AG212" s="57">
        <v>0</v>
      </c>
      <c r="AH212" s="57">
        <v>0</v>
      </c>
      <c r="AI212" s="57">
        <v>0</v>
      </c>
      <c r="AJ212" s="57">
        <v>45744.17</v>
      </c>
      <c r="AK212" s="57">
        <v>22872.080000000002</v>
      </c>
      <c r="AL212" s="57">
        <v>0</v>
      </c>
      <c r="AN212" s="46">
        <f>I212/'Приложение 1'!I210</f>
        <v>0</v>
      </c>
      <c r="AO212" s="46" t="e">
        <f t="shared" si="256"/>
        <v>#DIV/0!</v>
      </c>
      <c r="AP212" s="46" t="e">
        <f t="shared" si="257"/>
        <v>#DIV/0!</v>
      </c>
      <c r="AQ212" s="46" t="e">
        <f t="shared" si="258"/>
        <v>#DIV/0!</v>
      </c>
      <c r="AR212" s="46" t="e">
        <f t="shared" si="259"/>
        <v>#DIV/0!</v>
      </c>
      <c r="AS212" s="46" t="e">
        <f t="shared" si="260"/>
        <v>#DIV/0!</v>
      </c>
      <c r="AT212" s="46" t="e">
        <f t="shared" si="261"/>
        <v>#DIV/0!</v>
      </c>
      <c r="AU212" s="46">
        <f t="shared" si="262"/>
        <v>3641.7235772357722</v>
      </c>
      <c r="AV212" s="46" t="e">
        <f t="shared" si="263"/>
        <v>#DIV/0!</v>
      </c>
      <c r="AW212" s="46" t="e">
        <f t="shared" si="264"/>
        <v>#DIV/0!</v>
      </c>
      <c r="AX212" s="46" t="e">
        <f t="shared" si="265"/>
        <v>#DIV/0!</v>
      </c>
      <c r="AY212" s="52">
        <f t="shared" si="266"/>
        <v>0</v>
      </c>
      <c r="AZ212" s="46">
        <v>823.21</v>
      </c>
      <c r="BA212" s="46">
        <v>2105.13</v>
      </c>
      <c r="BB212" s="46">
        <v>2608.0100000000002</v>
      </c>
      <c r="BC212" s="46">
        <v>902.03</v>
      </c>
      <c r="BD212" s="46">
        <v>1781.42</v>
      </c>
      <c r="BE212" s="46">
        <v>1188.47</v>
      </c>
      <c r="BF212" s="46">
        <v>2445034.0299999998</v>
      </c>
      <c r="BG212" s="46">
        <f t="shared" si="267"/>
        <v>4866.91</v>
      </c>
      <c r="BH212" s="46">
        <v>1206.3800000000001</v>
      </c>
      <c r="BI212" s="46">
        <v>3444.44</v>
      </c>
      <c r="BJ212" s="46">
        <v>7006.73</v>
      </c>
      <c r="BK212" s="46">
        <f t="shared" si="255"/>
        <v>1689105.94</v>
      </c>
      <c r="BL212" s="46" t="str">
        <f t="shared" si="268"/>
        <v xml:space="preserve"> </v>
      </c>
      <c r="BM212" s="46" t="e">
        <f t="shared" si="269"/>
        <v>#DIV/0!</v>
      </c>
      <c r="BN212" s="46" t="e">
        <f t="shared" si="270"/>
        <v>#DIV/0!</v>
      </c>
      <c r="BO212" s="46" t="e">
        <f t="shared" si="271"/>
        <v>#DIV/0!</v>
      </c>
      <c r="BP212" s="46" t="e">
        <f t="shared" si="272"/>
        <v>#DIV/0!</v>
      </c>
      <c r="BQ212" s="46" t="e">
        <f t="shared" si="273"/>
        <v>#DIV/0!</v>
      </c>
      <c r="BR212" s="46" t="e">
        <f t="shared" si="274"/>
        <v>#DIV/0!</v>
      </c>
      <c r="BS212" s="46" t="str">
        <f t="shared" si="275"/>
        <v xml:space="preserve"> </v>
      </c>
      <c r="BT212" s="46" t="e">
        <f t="shared" si="276"/>
        <v>#DIV/0!</v>
      </c>
      <c r="BU212" s="46" t="e">
        <f t="shared" si="277"/>
        <v>#DIV/0!</v>
      </c>
      <c r="BV212" s="46" t="e">
        <f t="shared" si="278"/>
        <v>#DIV/0!</v>
      </c>
      <c r="BW212" s="46" t="str">
        <f t="shared" si="279"/>
        <v xml:space="preserve"> </v>
      </c>
      <c r="BY212" s="52"/>
      <c r="BZ212" s="293"/>
      <c r="CA212" s="46">
        <f t="shared" si="280"/>
        <v>3827.6754742547428</v>
      </c>
      <c r="CB212" s="46">
        <f t="shared" si="281"/>
        <v>5085.92</v>
      </c>
      <c r="CC212" s="46">
        <f t="shared" si="282"/>
        <v>-1258.2445257452573</v>
      </c>
    </row>
    <row r="213" spans="1:81" s="45" customFormat="1" ht="12" customHeight="1">
      <c r="A213" s="284">
        <v>175</v>
      </c>
      <c r="B213" s="335" t="s">
        <v>750</v>
      </c>
      <c r="C213" s="358"/>
      <c r="D213" s="295"/>
      <c r="E213" s="280"/>
      <c r="F213" s="280"/>
      <c r="G213" s="286">
        <f t="shared" si="253"/>
        <v>2110783.79</v>
      </c>
      <c r="H213" s="280">
        <f t="shared" si="254"/>
        <v>0</v>
      </c>
      <c r="I213" s="289">
        <v>0</v>
      </c>
      <c r="J213" s="289">
        <v>0</v>
      </c>
      <c r="K213" s="289">
        <v>0</v>
      </c>
      <c r="L213" s="289">
        <v>0</v>
      </c>
      <c r="M213" s="289">
        <v>0</v>
      </c>
      <c r="N213" s="280">
        <v>0</v>
      </c>
      <c r="O213" s="280">
        <v>0</v>
      </c>
      <c r="P213" s="280">
        <v>0</v>
      </c>
      <c r="Q213" s="280">
        <v>0</v>
      </c>
      <c r="R213" s="280">
        <v>0</v>
      </c>
      <c r="S213" s="280">
        <v>0</v>
      </c>
      <c r="T213" s="290">
        <v>0</v>
      </c>
      <c r="U213" s="280">
        <v>0</v>
      </c>
      <c r="V213" s="280" t="s">
        <v>106</v>
      </c>
      <c r="W213" s="280">
        <v>555</v>
      </c>
      <c r="X213" s="280">
        <v>1998274</v>
      </c>
      <c r="Y213" s="57">
        <v>0</v>
      </c>
      <c r="Z213" s="57">
        <v>0</v>
      </c>
      <c r="AA213" s="57">
        <v>0</v>
      </c>
      <c r="AB213" s="57">
        <v>0</v>
      </c>
      <c r="AC213" s="57">
        <v>0</v>
      </c>
      <c r="AD213" s="57">
        <v>0</v>
      </c>
      <c r="AE213" s="57">
        <v>0</v>
      </c>
      <c r="AF213" s="57">
        <v>0</v>
      </c>
      <c r="AG213" s="57">
        <v>0</v>
      </c>
      <c r="AH213" s="57">
        <v>0</v>
      </c>
      <c r="AI213" s="57">
        <v>0</v>
      </c>
      <c r="AJ213" s="57">
        <v>75006.53</v>
      </c>
      <c r="AK213" s="57">
        <v>37503.26</v>
      </c>
      <c r="AL213" s="57">
        <v>0</v>
      </c>
      <c r="AN213" s="46">
        <f>I213/'Приложение 1'!I211</f>
        <v>0</v>
      </c>
      <c r="AO213" s="46" t="e">
        <f t="shared" si="256"/>
        <v>#DIV/0!</v>
      </c>
      <c r="AP213" s="46" t="e">
        <f t="shared" si="257"/>
        <v>#DIV/0!</v>
      </c>
      <c r="AQ213" s="46" t="e">
        <f t="shared" si="258"/>
        <v>#DIV/0!</v>
      </c>
      <c r="AR213" s="46" t="e">
        <f t="shared" si="259"/>
        <v>#DIV/0!</v>
      </c>
      <c r="AS213" s="46" t="e">
        <f t="shared" si="260"/>
        <v>#DIV/0!</v>
      </c>
      <c r="AT213" s="46" t="e">
        <f t="shared" si="261"/>
        <v>#DIV/0!</v>
      </c>
      <c r="AU213" s="46">
        <f t="shared" si="262"/>
        <v>3600.4936936936938</v>
      </c>
      <c r="AV213" s="46" t="e">
        <f t="shared" si="263"/>
        <v>#DIV/0!</v>
      </c>
      <c r="AW213" s="46" t="e">
        <f t="shared" si="264"/>
        <v>#DIV/0!</v>
      </c>
      <c r="AX213" s="46" t="e">
        <f t="shared" si="265"/>
        <v>#DIV/0!</v>
      </c>
      <c r="AY213" s="52">
        <f t="shared" si="266"/>
        <v>0</v>
      </c>
      <c r="AZ213" s="46">
        <v>823.21</v>
      </c>
      <c r="BA213" s="46">
        <v>2105.13</v>
      </c>
      <c r="BB213" s="46">
        <v>2608.0100000000002</v>
      </c>
      <c r="BC213" s="46">
        <v>902.03</v>
      </c>
      <c r="BD213" s="46">
        <v>1781.42</v>
      </c>
      <c r="BE213" s="46">
        <v>1188.47</v>
      </c>
      <c r="BF213" s="46">
        <v>2445034.0299999998</v>
      </c>
      <c r="BG213" s="46">
        <f t="shared" si="267"/>
        <v>4866.91</v>
      </c>
      <c r="BH213" s="46">
        <v>1206.3800000000001</v>
      </c>
      <c r="BI213" s="46">
        <v>3444.44</v>
      </c>
      <c r="BJ213" s="46">
        <v>7006.73</v>
      </c>
      <c r="BK213" s="46">
        <f t="shared" si="255"/>
        <v>1689105.94</v>
      </c>
      <c r="BL213" s="46" t="str">
        <f t="shared" si="268"/>
        <v xml:space="preserve"> </v>
      </c>
      <c r="BM213" s="46" t="e">
        <f t="shared" si="269"/>
        <v>#DIV/0!</v>
      </c>
      <c r="BN213" s="46" t="e">
        <f t="shared" si="270"/>
        <v>#DIV/0!</v>
      </c>
      <c r="BO213" s="46" t="e">
        <f t="shared" si="271"/>
        <v>#DIV/0!</v>
      </c>
      <c r="BP213" s="46" t="e">
        <f t="shared" si="272"/>
        <v>#DIV/0!</v>
      </c>
      <c r="BQ213" s="46" t="e">
        <f t="shared" si="273"/>
        <v>#DIV/0!</v>
      </c>
      <c r="BR213" s="46" t="e">
        <f t="shared" si="274"/>
        <v>#DIV/0!</v>
      </c>
      <c r="BS213" s="46" t="str">
        <f t="shared" si="275"/>
        <v xml:space="preserve"> </v>
      </c>
      <c r="BT213" s="46" t="e">
        <f t="shared" si="276"/>
        <v>#DIV/0!</v>
      </c>
      <c r="BU213" s="46" t="e">
        <f t="shared" si="277"/>
        <v>#DIV/0!</v>
      </c>
      <c r="BV213" s="46" t="e">
        <f t="shared" si="278"/>
        <v>#DIV/0!</v>
      </c>
      <c r="BW213" s="46" t="str">
        <f t="shared" si="279"/>
        <v xml:space="preserve"> </v>
      </c>
      <c r="BY213" s="52"/>
      <c r="BZ213" s="293"/>
      <c r="CA213" s="46">
        <f t="shared" si="280"/>
        <v>3803.2140360360363</v>
      </c>
      <c r="CB213" s="46">
        <f t="shared" si="281"/>
        <v>5085.92</v>
      </c>
      <c r="CC213" s="46">
        <f t="shared" si="282"/>
        <v>-1282.7059639639638</v>
      </c>
    </row>
    <row r="214" spans="1:81" s="45" customFormat="1" ht="12" customHeight="1">
      <c r="A214" s="284">
        <v>176</v>
      </c>
      <c r="B214" s="335" t="s">
        <v>746</v>
      </c>
      <c r="C214" s="358">
        <v>590.20000000000005</v>
      </c>
      <c r="D214" s="295"/>
      <c r="E214" s="280"/>
      <c r="F214" s="280"/>
      <c r="G214" s="286">
        <f t="shared" si="253"/>
        <v>2473661.63</v>
      </c>
      <c r="H214" s="280">
        <f t="shared" si="254"/>
        <v>0</v>
      </c>
      <c r="I214" s="289">
        <v>0</v>
      </c>
      <c r="J214" s="289">
        <v>0</v>
      </c>
      <c r="K214" s="289">
        <v>0</v>
      </c>
      <c r="L214" s="289">
        <v>0</v>
      </c>
      <c r="M214" s="289">
        <v>0</v>
      </c>
      <c r="N214" s="280">
        <v>0</v>
      </c>
      <c r="O214" s="280">
        <v>0</v>
      </c>
      <c r="P214" s="280">
        <v>0</v>
      </c>
      <c r="Q214" s="280">
        <v>0</v>
      </c>
      <c r="R214" s="280">
        <v>0</v>
      </c>
      <c r="S214" s="280">
        <v>0</v>
      </c>
      <c r="T214" s="290">
        <v>0</v>
      </c>
      <c r="U214" s="280">
        <v>0</v>
      </c>
      <c r="V214" s="280" t="s">
        <v>106</v>
      </c>
      <c r="W214" s="280">
        <v>539.25</v>
      </c>
      <c r="X214" s="280">
        <v>2380001</v>
      </c>
      <c r="Y214" s="57">
        <v>0</v>
      </c>
      <c r="Z214" s="57">
        <v>0</v>
      </c>
      <c r="AA214" s="57">
        <v>0</v>
      </c>
      <c r="AB214" s="57">
        <v>0</v>
      </c>
      <c r="AC214" s="57">
        <v>0</v>
      </c>
      <c r="AD214" s="57">
        <v>0</v>
      </c>
      <c r="AE214" s="57">
        <v>0</v>
      </c>
      <c r="AF214" s="57">
        <v>0</v>
      </c>
      <c r="AG214" s="57">
        <v>0</v>
      </c>
      <c r="AH214" s="57">
        <v>0</v>
      </c>
      <c r="AI214" s="57">
        <v>0</v>
      </c>
      <c r="AJ214" s="57">
        <v>62440.42</v>
      </c>
      <c r="AK214" s="57">
        <v>31220.21</v>
      </c>
      <c r="AL214" s="57">
        <v>0</v>
      </c>
      <c r="AN214" s="46">
        <f>I214/'Приложение 1'!I212</f>
        <v>0</v>
      </c>
      <c r="AO214" s="46" t="e">
        <f t="shared" si="256"/>
        <v>#DIV/0!</v>
      </c>
      <c r="AP214" s="46" t="e">
        <f t="shared" si="257"/>
        <v>#DIV/0!</v>
      </c>
      <c r="AQ214" s="46" t="e">
        <f t="shared" si="258"/>
        <v>#DIV/0!</v>
      </c>
      <c r="AR214" s="46" t="e">
        <f t="shared" si="259"/>
        <v>#DIV/0!</v>
      </c>
      <c r="AS214" s="46" t="e">
        <f t="shared" si="260"/>
        <v>#DIV/0!</v>
      </c>
      <c r="AT214" s="46" t="e">
        <f t="shared" si="261"/>
        <v>#DIV/0!</v>
      </c>
      <c r="AU214" s="46">
        <f t="shared" si="262"/>
        <v>4413.5391747797867</v>
      </c>
      <c r="AV214" s="46" t="e">
        <f t="shared" si="263"/>
        <v>#DIV/0!</v>
      </c>
      <c r="AW214" s="46" t="e">
        <f t="shared" si="264"/>
        <v>#DIV/0!</v>
      </c>
      <c r="AX214" s="46" t="e">
        <f t="shared" si="265"/>
        <v>#DIV/0!</v>
      </c>
      <c r="AY214" s="52">
        <f t="shared" si="266"/>
        <v>0</v>
      </c>
      <c r="AZ214" s="46">
        <v>823.21</v>
      </c>
      <c r="BA214" s="46">
        <v>2105.13</v>
      </c>
      <c r="BB214" s="46">
        <v>2608.0100000000002</v>
      </c>
      <c r="BC214" s="46">
        <v>902.03</v>
      </c>
      <c r="BD214" s="46">
        <v>1781.42</v>
      </c>
      <c r="BE214" s="46">
        <v>1188.47</v>
      </c>
      <c r="BF214" s="46">
        <v>2445034.0299999998</v>
      </c>
      <c r="BG214" s="46">
        <f t="shared" si="267"/>
        <v>4866.91</v>
      </c>
      <c r="BH214" s="46">
        <v>1206.3800000000001</v>
      </c>
      <c r="BI214" s="46">
        <v>3444.44</v>
      </c>
      <c r="BJ214" s="46">
        <v>7006.73</v>
      </c>
      <c r="BK214" s="46">
        <f t="shared" si="255"/>
        <v>1689105.94</v>
      </c>
      <c r="BL214" s="46" t="str">
        <f t="shared" si="268"/>
        <v xml:space="preserve"> </v>
      </c>
      <c r="BM214" s="46" t="e">
        <f t="shared" si="269"/>
        <v>#DIV/0!</v>
      </c>
      <c r="BN214" s="46" t="e">
        <f t="shared" si="270"/>
        <v>#DIV/0!</v>
      </c>
      <c r="BO214" s="46" t="e">
        <f t="shared" si="271"/>
        <v>#DIV/0!</v>
      </c>
      <c r="BP214" s="46" t="e">
        <f t="shared" si="272"/>
        <v>#DIV/0!</v>
      </c>
      <c r="BQ214" s="46" t="e">
        <f t="shared" si="273"/>
        <v>#DIV/0!</v>
      </c>
      <c r="BR214" s="46" t="e">
        <f t="shared" si="274"/>
        <v>#DIV/0!</v>
      </c>
      <c r="BS214" s="46" t="str">
        <f t="shared" si="275"/>
        <v xml:space="preserve"> </v>
      </c>
      <c r="BT214" s="46" t="e">
        <f t="shared" si="276"/>
        <v>#DIV/0!</v>
      </c>
      <c r="BU214" s="46" t="e">
        <f t="shared" si="277"/>
        <v>#DIV/0!</v>
      </c>
      <c r="BV214" s="46" t="e">
        <f t="shared" si="278"/>
        <v>#DIV/0!</v>
      </c>
      <c r="BW214" s="46" t="str">
        <f t="shared" si="279"/>
        <v xml:space="preserve"> </v>
      </c>
      <c r="BY214" s="52"/>
      <c r="BZ214" s="293"/>
      <c r="CA214" s="46">
        <f t="shared" si="280"/>
        <v>4587.2260176170603</v>
      </c>
      <c r="CB214" s="46">
        <f t="shared" si="281"/>
        <v>5085.92</v>
      </c>
      <c r="CC214" s="46">
        <f t="shared" si="282"/>
        <v>-498.69398238293979</v>
      </c>
    </row>
    <row r="215" spans="1:81" s="45" customFormat="1" ht="28.5" customHeight="1">
      <c r="A215" s="361" t="s">
        <v>52</v>
      </c>
      <c r="B215" s="361"/>
      <c r="C215" s="336">
        <f>SUM(C214)</f>
        <v>590.20000000000005</v>
      </c>
      <c r="D215" s="362"/>
      <c r="E215" s="336"/>
      <c r="F215" s="336"/>
      <c r="G215" s="336">
        <f>ROUND(SUM(G209:G214),2)</f>
        <v>14714491.5</v>
      </c>
      <c r="H215" s="336">
        <f>ROUND(SUM(H209:H214),2)</f>
        <v>0</v>
      </c>
      <c r="I215" s="336">
        <f t="shared" ref="I215" si="283">ROUND(SUM(I209:I214),2)</f>
        <v>0</v>
      </c>
      <c r="J215" s="336">
        <f t="shared" ref="J215" si="284">ROUND(SUM(J209:J214),2)</f>
        <v>0</v>
      </c>
      <c r="K215" s="336">
        <f t="shared" ref="K215" si="285">ROUND(SUM(K209:K214),2)</f>
        <v>0</v>
      </c>
      <c r="L215" s="336">
        <f t="shared" ref="L215" si="286">ROUND(SUM(L209:L214),2)</f>
        <v>0</v>
      </c>
      <c r="M215" s="336">
        <f t="shared" ref="M215" si="287">ROUND(SUM(M209:M214),2)</f>
        <v>0</v>
      </c>
      <c r="N215" s="336">
        <f t="shared" ref="N215" si="288">ROUND(SUM(N209:N214),2)</f>
        <v>0</v>
      </c>
      <c r="O215" s="336">
        <f t="shared" ref="O215" si="289">ROUND(SUM(O209:O214),2)</f>
        <v>0</v>
      </c>
      <c r="P215" s="336">
        <f t="shared" ref="P215" si="290">ROUND(SUM(P209:P214),2)</f>
        <v>0</v>
      </c>
      <c r="Q215" s="336">
        <f t="shared" ref="Q215" si="291">ROUND(SUM(Q209:Q214),2)</f>
        <v>0</v>
      </c>
      <c r="R215" s="336">
        <f t="shared" ref="R215" si="292">ROUND(SUM(R209:R214),2)</f>
        <v>0</v>
      </c>
      <c r="S215" s="336">
        <f t="shared" ref="S215" si="293">ROUND(SUM(S209:S214),2)</f>
        <v>0</v>
      </c>
      <c r="T215" s="367">
        <f>SUM(T209:T214)</f>
        <v>0</v>
      </c>
      <c r="U215" s="336">
        <f>SUM(U209:U214)</f>
        <v>0</v>
      </c>
      <c r="V215" s="336" t="s">
        <v>66</v>
      </c>
      <c r="W215" s="336">
        <f>SUM(W209:W214)</f>
        <v>3577.15</v>
      </c>
      <c r="X215" s="336">
        <f>SUM(X209:X214)</f>
        <v>14029443</v>
      </c>
      <c r="Y215" s="336">
        <f t="shared" ref="Y215" si="294">SUM(Y209:Y214)</f>
        <v>0</v>
      </c>
      <c r="Z215" s="336">
        <f t="shared" ref="Z215" si="295">SUM(Z209:Z214)</f>
        <v>0</v>
      </c>
      <c r="AA215" s="336">
        <f t="shared" ref="AA215" si="296">SUM(AA209:AA214)</f>
        <v>0</v>
      </c>
      <c r="AB215" s="336">
        <f t="shared" ref="AB215" si="297">SUM(AB209:AB214)</f>
        <v>0</v>
      </c>
      <c r="AC215" s="336">
        <f t="shared" ref="AC215" si="298">SUM(AC209:AC214)</f>
        <v>0</v>
      </c>
      <c r="AD215" s="336">
        <f t="shared" ref="AD215" si="299">SUM(AD209:AD214)</f>
        <v>0</v>
      </c>
      <c r="AE215" s="336">
        <f t="shared" ref="AE215" si="300">SUM(AE209:AE214)</f>
        <v>0</v>
      </c>
      <c r="AF215" s="336">
        <f t="shared" ref="AF215" si="301">SUM(AF209:AF214)</f>
        <v>0</v>
      </c>
      <c r="AG215" s="336">
        <f t="shared" ref="AG215" si="302">SUM(AG209:AG214)</f>
        <v>0</v>
      </c>
      <c r="AH215" s="336">
        <f t="shared" ref="AH215" si="303">SUM(AH209:AH214)</f>
        <v>0</v>
      </c>
      <c r="AI215" s="336">
        <f t="shared" ref="AI215" si="304">SUM(AI209:AI214)</f>
        <v>0</v>
      </c>
      <c r="AJ215" s="336">
        <f>SUM(AJ209:AJ214)</f>
        <v>456699.00999999995</v>
      </c>
      <c r="AK215" s="336">
        <f>SUM(AK209:AK214)</f>
        <v>228349.49000000002</v>
      </c>
      <c r="AL215" s="336">
        <f t="shared" ref="AL215" si="305">SUM(AL209:AL214)</f>
        <v>0</v>
      </c>
      <c r="AN215" s="46">
        <f>I215/'Приложение 1'!I213</f>
        <v>0</v>
      </c>
      <c r="AO215" s="46" t="e">
        <f t="shared" si="256"/>
        <v>#DIV/0!</v>
      </c>
      <c r="AP215" s="46" t="e">
        <f t="shared" si="257"/>
        <v>#DIV/0!</v>
      </c>
      <c r="AQ215" s="46" t="e">
        <f t="shared" si="258"/>
        <v>#DIV/0!</v>
      </c>
      <c r="AR215" s="46" t="e">
        <f t="shared" si="259"/>
        <v>#DIV/0!</v>
      </c>
      <c r="AS215" s="46" t="e">
        <f t="shared" si="260"/>
        <v>#DIV/0!</v>
      </c>
      <c r="AT215" s="46" t="e">
        <f t="shared" si="261"/>
        <v>#DIV/0!</v>
      </c>
      <c r="AU215" s="46">
        <f t="shared" si="262"/>
        <v>3921.9610583844678</v>
      </c>
      <c r="AV215" s="46" t="e">
        <f t="shared" si="263"/>
        <v>#DIV/0!</v>
      </c>
      <c r="AW215" s="46" t="e">
        <f t="shared" si="264"/>
        <v>#DIV/0!</v>
      </c>
      <c r="AX215" s="46" t="e">
        <f t="shared" si="265"/>
        <v>#DIV/0!</v>
      </c>
      <c r="AY215" s="52">
        <f t="shared" si="266"/>
        <v>0</v>
      </c>
      <c r="AZ215" s="46">
        <v>823.21</v>
      </c>
      <c r="BA215" s="46">
        <v>2105.13</v>
      </c>
      <c r="BB215" s="46">
        <v>2608.0100000000002</v>
      </c>
      <c r="BC215" s="46">
        <v>902.03</v>
      </c>
      <c r="BD215" s="46">
        <v>1781.42</v>
      </c>
      <c r="BE215" s="46">
        <v>1188.47</v>
      </c>
      <c r="BF215" s="46">
        <v>2445034.0299999998</v>
      </c>
      <c r="BG215" s="46">
        <f t="shared" si="267"/>
        <v>4866.91</v>
      </c>
      <c r="BH215" s="46">
        <v>1206.3800000000001</v>
      </c>
      <c r="BI215" s="46">
        <v>3444.44</v>
      </c>
      <c r="BJ215" s="46">
        <v>7006.73</v>
      </c>
      <c r="BK215" s="46">
        <f t="shared" si="255"/>
        <v>1689105.94</v>
      </c>
      <c r="BL215" s="46" t="str">
        <f t="shared" si="268"/>
        <v xml:space="preserve"> </v>
      </c>
      <c r="BM215" s="46" t="e">
        <f t="shared" si="269"/>
        <v>#DIV/0!</v>
      </c>
      <c r="BN215" s="46" t="e">
        <f t="shared" si="270"/>
        <v>#DIV/0!</v>
      </c>
      <c r="BO215" s="46" t="e">
        <f t="shared" si="271"/>
        <v>#DIV/0!</v>
      </c>
      <c r="BP215" s="46" t="e">
        <f t="shared" si="272"/>
        <v>#DIV/0!</v>
      </c>
      <c r="BQ215" s="46" t="e">
        <f t="shared" si="273"/>
        <v>#DIV/0!</v>
      </c>
      <c r="BR215" s="46" t="e">
        <f t="shared" si="274"/>
        <v>#DIV/0!</v>
      </c>
      <c r="BS215" s="46" t="str">
        <f t="shared" si="275"/>
        <v xml:space="preserve"> </v>
      </c>
      <c r="BT215" s="46" t="e">
        <f t="shared" si="276"/>
        <v>#DIV/0!</v>
      </c>
      <c r="BU215" s="46" t="e">
        <f t="shared" si="277"/>
        <v>#DIV/0!</v>
      </c>
      <c r="BV215" s="46" t="e">
        <f t="shared" si="278"/>
        <v>#DIV/0!</v>
      </c>
      <c r="BW215" s="46" t="str">
        <f t="shared" si="279"/>
        <v xml:space="preserve"> </v>
      </c>
      <c r="BY215" s="52"/>
      <c r="BZ215" s="293"/>
      <c r="CA215" s="46">
        <f t="shared" si="280"/>
        <v>4113.4678445130903</v>
      </c>
      <c r="CB215" s="46">
        <f t="shared" si="281"/>
        <v>5085.92</v>
      </c>
      <c r="CC215" s="46">
        <f t="shared" si="282"/>
        <v>-972.45215548690976</v>
      </c>
    </row>
    <row r="216" spans="1:81" s="45" customFormat="1" ht="12" customHeight="1">
      <c r="A216" s="364" t="s">
        <v>49</v>
      </c>
      <c r="B216" s="365"/>
      <c r="C216" s="365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65"/>
      <c r="X216" s="365"/>
      <c r="Y216" s="365"/>
      <c r="Z216" s="365"/>
      <c r="AA216" s="365"/>
      <c r="AB216" s="365"/>
      <c r="AC216" s="365"/>
      <c r="AD216" s="365"/>
      <c r="AE216" s="365"/>
      <c r="AF216" s="365"/>
      <c r="AG216" s="365"/>
      <c r="AH216" s="365"/>
      <c r="AI216" s="365"/>
      <c r="AJ216" s="365"/>
      <c r="AK216" s="365"/>
      <c r="AL216" s="366"/>
      <c r="AN216" s="46" t="e">
        <f>I216/'Приложение 1'!I214</f>
        <v>#DIV/0!</v>
      </c>
      <c r="AO216" s="46" t="e">
        <f t="shared" si="256"/>
        <v>#DIV/0!</v>
      </c>
      <c r="AP216" s="46" t="e">
        <f t="shared" si="257"/>
        <v>#DIV/0!</v>
      </c>
      <c r="AQ216" s="46" t="e">
        <f t="shared" si="258"/>
        <v>#DIV/0!</v>
      </c>
      <c r="AR216" s="46" t="e">
        <f t="shared" si="259"/>
        <v>#DIV/0!</v>
      </c>
      <c r="AS216" s="46" t="e">
        <f t="shared" si="260"/>
        <v>#DIV/0!</v>
      </c>
      <c r="AT216" s="46" t="e">
        <f t="shared" si="261"/>
        <v>#DIV/0!</v>
      </c>
      <c r="AU216" s="46" t="e">
        <f t="shared" si="262"/>
        <v>#DIV/0!</v>
      </c>
      <c r="AV216" s="46" t="e">
        <f t="shared" si="263"/>
        <v>#DIV/0!</v>
      </c>
      <c r="AW216" s="46" t="e">
        <f t="shared" si="264"/>
        <v>#DIV/0!</v>
      </c>
      <c r="AX216" s="46" t="e">
        <f t="shared" si="265"/>
        <v>#DIV/0!</v>
      </c>
      <c r="AY216" s="52">
        <f t="shared" si="266"/>
        <v>0</v>
      </c>
      <c r="AZ216" s="46">
        <v>823.21</v>
      </c>
      <c r="BA216" s="46">
        <v>2105.13</v>
      </c>
      <c r="BB216" s="46">
        <v>2608.0100000000002</v>
      </c>
      <c r="BC216" s="46">
        <v>902.03</v>
      </c>
      <c r="BD216" s="46">
        <v>1781.42</v>
      </c>
      <c r="BE216" s="46">
        <v>1188.47</v>
      </c>
      <c r="BF216" s="46">
        <v>2445034.0299999998</v>
      </c>
      <c r="BG216" s="46">
        <f t="shared" si="267"/>
        <v>4866.91</v>
      </c>
      <c r="BH216" s="46">
        <v>1206.3800000000001</v>
      </c>
      <c r="BI216" s="46">
        <v>3444.44</v>
      </c>
      <c r="BJ216" s="46">
        <v>7006.73</v>
      </c>
      <c r="BK216" s="46">
        <f t="shared" si="255"/>
        <v>1689105.94</v>
      </c>
      <c r="BL216" s="46" t="e">
        <f t="shared" si="268"/>
        <v>#DIV/0!</v>
      </c>
      <c r="BM216" s="46" t="e">
        <f t="shared" si="269"/>
        <v>#DIV/0!</v>
      </c>
      <c r="BN216" s="46" t="e">
        <f t="shared" si="270"/>
        <v>#DIV/0!</v>
      </c>
      <c r="BO216" s="46" t="e">
        <f t="shared" si="271"/>
        <v>#DIV/0!</v>
      </c>
      <c r="BP216" s="46" t="e">
        <f t="shared" si="272"/>
        <v>#DIV/0!</v>
      </c>
      <c r="BQ216" s="46" t="e">
        <f t="shared" si="273"/>
        <v>#DIV/0!</v>
      </c>
      <c r="BR216" s="46" t="e">
        <f t="shared" si="274"/>
        <v>#DIV/0!</v>
      </c>
      <c r="BS216" s="46" t="e">
        <f t="shared" si="275"/>
        <v>#DIV/0!</v>
      </c>
      <c r="BT216" s="46" t="e">
        <f t="shared" si="276"/>
        <v>#DIV/0!</v>
      </c>
      <c r="BU216" s="46" t="e">
        <f t="shared" si="277"/>
        <v>#DIV/0!</v>
      </c>
      <c r="BV216" s="46" t="e">
        <f t="shared" si="278"/>
        <v>#DIV/0!</v>
      </c>
      <c r="BW216" s="46" t="str">
        <f t="shared" si="279"/>
        <v xml:space="preserve"> </v>
      </c>
      <c r="BY216" s="52"/>
      <c r="BZ216" s="293"/>
      <c r="CA216" s="46" t="e">
        <f t="shared" si="280"/>
        <v>#DIV/0!</v>
      </c>
      <c r="CB216" s="46">
        <f t="shared" si="281"/>
        <v>5085.92</v>
      </c>
      <c r="CC216" s="46" t="e">
        <f t="shared" si="282"/>
        <v>#DIV/0!</v>
      </c>
    </row>
    <row r="217" spans="1:81" s="45" customFormat="1" ht="12" customHeight="1">
      <c r="A217" s="284">
        <v>177</v>
      </c>
      <c r="B217" s="64" t="s">
        <v>755</v>
      </c>
      <c r="C217" s="358">
        <v>590.20000000000005</v>
      </c>
      <c r="D217" s="295"/>
      <c r="E217" s="280"/>
      <c r="F217" s="280"/>
      <c r="G217" s="286">
        <f>ROUND(H217+U217+X217+Z217+AB217+AD217+AF217+AH217+AI217+AJ217+AK217+AL217,2)</f>
        <v>3683413.45</v>
      </c>
      <c r="H217" s="280">
        <f>I217+K217+M217+O217+Q217+S217</f>
        <v>0</v>
      </c>
      <c r="I217" s="289">
        <v>0</v>
      </c>
      <c r="J217" s="289">
        <v>0</v>
      </c>
      <c r="K217" s="289">
        <v>0</v>
      </c>
      <c r="L217" s="289">
        <v>0</v>
      </c>
      <c r="M217" s="289">
        <v>0</v>
      </c>
      <c r="N217" s="280">
        <v>0</v>
      </c>
      <c r="O217" s="280">
        <v>0</v>
      </c>
      <c r="P217" s="280">
        <v>0</v>
      </c>
      <c r="Q217" s="280">
        <v>0</v>
      </c>
      <c r="R217" s="280">
        <v>0</v>
      </c>
      <c r="S217" s="280">
        <v>0</v>
      </c>
      <c r="T217" s="290">
        <v>0</v>
      </c>
      <c r="U217" s="280">
        <v>0</v>
      </c>
      <c r="V217" s="280" t="s">
        <v>105</v>
      </c>
      <c r="W217" s="280">
        <v>1023.31</v>
      </c>
      <c r="X217" s="280">
        <v>3516457</v>
      </c>
      <c r="Y217" s="57">
        <v>0</v>
      </c>
      <c r="Z217" s="57">
        <v>0</v>
      </c>
      <c r="AA217" s="57">
        <v>0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7">
        <v>0</v>
      </c>
      <c r="AJ217" s="57">
        <v>111304.3</v>
      </c>
      <c r="AK217" s="57">
        <v>55652.15</v>
      </c>
      <c r="AL217" s="57">
        <v>0</v>
      </c>
      <c r="AN217" s="46">
        <f>I217/'Приложение 1'!I215</f>
        <v>0</v>
      </c>
      <c r="AO217" s="46" t="e">
        <f t="shared" si="256"/>
        <v>#DIV/0!</v>
      </c>
      <c r="AP217" s="46" t="e">
        <f t="shared" si="257"/>
        <v>#DIV/0!</v>
      </c>
      <c r="AQ217" s="46" t="e">
        <f t="shared" si="258"/>
        <v>#DIV/0!</v>
      </c>
      <c r="AR217" s="46" t="e">
        <f t="shared" si="259"/>
        <v>#DIV/0!</v>
      </c>
      <c r="AS217" s="46" t="e">
        <f t="shared" si="260"/>
        <v>#DIV/0!</v>
      </c>
      <c r="AT217" s="46" t="e">
        <f t="shared" si="261"/>
        <v>#DIV/0!</v>
      </c>
      <c r="AU217" s="46">
        <f t="shared" si="262"/>
        <v>3436.3555520809923</v>
      </c>
      <c r="AV217" s="46" t="e">
        <f t="shared" si="263"/>
        <v>#DIV/0!</v>
      </c>
      <c r="AW217" s="46" t="e">
        <f t="shared" si="264"/>
        <v>#DIV/0!</v>
      </c>
      <c r="AX217" s="46" t="e">
        <f t="shared" si="265"/>
        <v>#DIV/0!</v>
      </c>
      <c r="AY217" s="52">
        <f t="shared" si="266"/>
        <v>0</v>
      </c>
      <c r="AZ217" s="46">
        <v>823.21</v>
      </c>
      <c r="BA217" s="46">
        <v>2105.13</v>
      </c>
      <c r="BB217" s="46">
        <v>2608.0100000000002</v>
      </c>
      <c r="BC217" s="46">
        <v>902.03</v>
      </c>
      <c r="BD217" s="46">
        <v>1781.42</v>
      </c>
      <c r="BE217" s="46">
        <v>1188.47</v>
      </c>
      <c r="BF217" s="46">
        <v>2445034.0299999998</v>
      </c>
      <c r="BG217" s="46">
        <f t="shared" si="267"/>
        <v>5070.2</v>
      </c>
      <c r="BH217" s="46">
        <v>1206.3800000000001</v>
      </c>
      <c r="BI217" s="46">
        <v>3444.44</v>
      </c>
      <c r="BJ217" s="46">
        <v>7006.73</v>
      </c>
      <c r="BK217" s="46">
        <f t="shared" si="255"/>
        <v>1689105.94</v>
      </c>
      <c r="BL217" s="46" t="str">
        <f t="shared" si="268"/>
        <v xml:space="preserve"> </v>
      </c>
      <c r="BM217" s="46" t="e">
        <f t="shared" si="269"/>
        <v>#DIV/0!</v>
      </c>
      <c r="BN217" s="46" t="e">
        <f t="shared" si="270"/>
        <v>#DIV/0!</v>
      </c>
      <c r="BO217" s="46" t="e">
        <f t="shared" si="271"/>
        <v>#DIV/0!</v>
      </c>
      <c r="BP217" s="46" t="e">
        <f t="shared" si="272"/>
        <v>#DIV/0!</v>
      </c>
      <c r="BQ217" s="46" t="e">
        <f t="shared" si="273"/>
        <v>#DIV/0!</v>
      </c>
      <c r="BR217" s="46" t="e">
        <f t="shared" si="274"/>
        <v>#DIV/0!</v>
      </c>
      <c r="BS217" s="46" t="str">
        <f t="shared" si="275"/>
        <v xml:space="preserve"> </v>
      </c>
      <c r="BT217" s="46" t="e">
        <f t="shared" si="276"/>
        <v>#DIV/0!</v>
      </c>
      <c r="BU217" s="46" t="e">
        <f t="shared" si="277"/>
        <v>#DIV/0!</v>
      </c>
      <c r="BV217" s="46" t="e">
        <f t="shared" si="278"/>
        <v>#DIV/0!</v>
      </c>
      <c r="BW217" s="46" t="str">
        <f t="shared" si="279"/>
        <v xml:space="preserve"> </v>
      </c>
      <c r="BY217" s="52"/>
      <c r="BZ217" s="293"/>
      <c r="CA217" s="46">
        <f t="shared" si="280"/>
        <v>3599.5088975970139</v>
      </c>
      <c r="CB217" s="46">
        <f t="shared" si="281"/>
        <v>5298.36</v>
      </c>
      <c r="CC217" s="46">
        <f t="shared" si="282"/>
        <v>-1698.8511024029858</v>
      </c>
    </row>
    <row r="218" spans="1:81" s="45" customFormat="1" ht="33.75" customHeight="1">
      <c r="A218" s="361" t="s">
        <v>53</v>
      </c>
      <c r="B218" s="361"/>
      <c r="C218" s="336">
        <f>SUM(C217)</f>
        <v>590.20000000000005</v>
      </c>
      <c r="D218" s="362"/>
      <c r="E218" s="336"/>
      <c r="F218" s="336"/>
      <c r="G218" s="336">
        <f>ROUND(SUM(G217),2)</f>
        <v>3683413.45</v>
      </c>
      <c r="H218" s="336">
        <f t="shared" ref="H218:U218" si="306">SUM(H217)</f>
        <v>0</v>
      </c>
      <c r="I218" s="336">
        <f t="shared" si="306"/>
        <v>0</v>
      </c>
      <c r="J218" s="336">
        <f t="shared" si="306"/>
        <v>0</v>
      </c>
      <c r="K218" s="336">
        <f t="shared" si="306"/>
        <v>0</v>
      </c>
      <c r="L218" s="336">
        <f t="shared" si="306"/>
        <v>0</v>
      </c>
      <c r="M218" s="336">
        <f t="shared" si="306"/>
        <v>0</v>
      </c>
      <c r="N218" s="336">
        <f t="shared" si="306"/>
        <v>0</v>
      </c>
      <c r="O218" s="336">
        <f t="shared" si="306"/>
        <v>0</v>
      </c>
      <c r="P218" s="336">
        <f t="shared" si="306"/>
        <v>0</v>
      </c>
      <c r="Q218" s="336">
        <f t="shared" si="306"/>
        <v>0</v>
      </c>
      <c r="R218" s="336">
        <f t="shared" si="306"/>
        <v>0</v>
      </c>
      <c r="S218" s="336">
        <f t="shared" si="306"/>
        <v>0</v>
      </c>
      <c r="T218" s="367">
        <f t="shared" si="306"/>
        <v>0</v>
      </c>
      <c r="U218" s="336">
        <f t="shared" si="306"/>
        <v>0</v>
      </c>
      <c r="V218" s="336" t="s">
        <v>66</v>
      </c>
      <c r="W218" s="336">
        <f>SUM(W217)</f>
        <v>1023.31</v>
      </c>
      <c r="X218" s="336">
        <f>SUM(X217)</f>
        <v>3516457</v>
      </c>
      <c r="Y218" s="336">
        <f t="shared" ref="Y218:AL218" si="307">SUM(Y217)</f>
        <v>0</v>
      </c>
      <c r="Z218" s="336">
        <f t="shared" si="307"/>
        <v>0</v>
      </c>
      <c r="AA218" s="336">
        <f t="shared" si="307"/>
        <v>0</v>
      </c>
      <c r="AB218" s="336">
        <f t="shared" si="307"/>
        <v>0</v>
      </c>
      <c r="AC218" s="336">
        <f t="shared" si="307"/>
        <v>0</v>
      </c>
      <c r="AD218" s="336">
        <f t="shared" si="307"/>
        <v>0</v>
      </c>
      <c r="AE218" s="336">
        <f t="shared" si="307"/>
        <v>0</v>
      </c>
      <c r="AF218" s="336">
        <f t="shared" si="307"/>
        <v>0</v>
      </c>
      <c r="AG218" s="336">
        <f t="shared" si="307"/>
        <v>0</v>
      </c>
      <c r="AH218" s="336">
        <f t="shared" si="307"/>
        <v>0</v>
      </c>
      <c r="AI218" s="336">
        <f t="shared" si="307"/>
        <v>0</v>
      </c>
      <c r="AJ218" s="336">
        <f t="shared" si="307"/>
        <v>111304.3</v>
      </c>
      <c r="AK218" s="336">
        <f t="shared" si="307"/>
        <v>55652.15</v>
      </c>
      <c r="AL218" s="336">
        <f t="shared" si="307"/>
        <v>0</v>
      </c>
      <c r="AN218" s="46">
        <f>I218/'Приложение 1'!I216</f>
        <v>0</v>
      </c>
      <c r="AO218" s="46" t="e">
        <f t="shared" si="256"/>
        <v>#DIV/0!</v>
      </c>
      <c r="AP218" s="46" t="e">
        <f t="shared" si="257"/>
        <v>#DIV/0!</v>
      </c>
      <c r="AQ218" s="46" t="e">
        <f t="shared" si="258"/>
        <v>#DIV/0!</v>
      </c>
      <c r="AR218" s="46" t="e">
        <f t="shared" si="259"/>
        <v>#DIV/0!</v>
      </c>
      <c r="AS218" s="46" t="e">
        <f t="shared" si="260"/>
        <v>#DIV/0!</v>
      </c>
      <c r="AT218" s="46" t="e">
        <f t="shared" si="261"/>
        <v>#DIV/0!</v>
      </c>
      <c r="AU218" s="46">
        <f t="shared" si="262"/>
        <v>3436.3555520809923</v>
      </c>
      <c r="AV218" s="46" t="e">
        <f t="shared" si="263"/>
        <v>#DIV/0!</v>
      </c>
      <c r="AW218" s="46" t="e">
        <f t="shared" si="264"/>
        <v>#DIV/0!</v>
      </c>
      <c r="AX218" s="46" t="e">
        <f t="shared" si="265"/>
        <v>#DIV/0!</v>
      </c>
      <c r="AY218" s="52">
        <f t="shared" si="266"/>
        <v>0</v>
      </c>
      <c r="AZ218" s="46">
        <v>823.21</v>
      </c>
      <c r="BA218" s="46">
        <v>2105.13</v>
      </c>
      <c r="BB218" s="46">
        <v>2608.0100000000002</v>
      </c>
      <c r="BC218" s="46">
        <v>902.03</v>
      </c>
      <c r="BD218" s="46">
        <v>1781.42</v>
      </c>
      <c r="BE218" s="46">
        <v>1188.47</v>
      </c>
      <c r="BF218" s="46">
        <v>2445034.0299999998</v>
      </c>
      <c r="BG218" s="46">
        <f t="shared" si="267"/>
        <v>4866.91</v>
      </c>
      <c r="BH218" s="46">
        <v>1206.3800000000001</v>
      </c>
      <c r="BI218" s="46">
        <v>3444.44</v>
      </c>
      <c r="BJ218" s="46">
        <v>7006.73</v>
      </c>
      <c r="BK218" s="46">
        <f t="shared" si="255"/>
        <v>1689105.94</v>
      </c>
      <c r="BL218" s="46" t="str">
        <f t="shared" si="268"/>
        <v xml:space="preserve"> </v>
      </c>
      <c r="BM218" s="46" t="e">
        <f t="shared" si="269"/>
        <v>#DIV/0!</v>
      </c>
      <c r="BN218" s="46" t="e">
        <f t="shared" si="270"/>
        <v>#DIV/0!</v>
      </c>
      <c r="BO218" s="46" t="e">
        <f t="shared" si="271"/>
        <v>#DIV/0!</v>
      </c>
      <c r="BP218" s="46" t="e">
        <f t="shared" si="272"/>
        <v>#DIV/0!</v>
      </c>
      <c r="BQ218" s="46" t="e">
        <f t="shared" si="273"/>
        <v>#DIV/0!</v>
      </c>
      <c r="BR218" s="46" t="e">
        <f t="shared" si="274"/>
        <v>#DIV/0!</v>
      </c>
      <c r="BS218" s="46" t="str">
        <f t="shared" si="275"/>
        <v xml:space="preserve"> </v>
      </c>
      <c r="BT218" s="46" t="e">
        <f t="shared" si="276"/>
        <v>#DIV/0!</v>
      </c>
      <c r="BU218" s="46" t="e">
        <f t="shared" si="277"/>
        <v>#DIV/0!</v>
      </c>
      <c r="BV218" s="46" t="e">
        <f t="shared" si="278"/>
        <v>#DIV/0!</v>
      </c>
      <c r="BW218" s="46" t="str">
        <f t="shared" si="279"/>
        <v xml:space="preserve"> </v>
      </c>
      <c r="BY218" s="52"/>
      <c r="BZ218" s="293"/>
      <c r="CA218" s="46">
        <f t="shared" si="280"/>
        <v>3599.5088975970139</v>
      </c>
      <c r="CB218" s="46">
        <f t="shared" si="281"/>
        <v>5085.92</v>
      </c>
      <c r="CC218" s="46">
        <f t="shared" si="282"/>
        <v>-1486.4111024029862</v>
      </c>
    </row>
    <row r="219" spans="1:81" s="45" customFormat="1" ht="12" customHeight="1">
      <c r="A219" s="364" t="s">
        <v>101</v>
      </c>
      <c r="B219" s="365"/>
      <c r="C219" s="365"/>
      <c r="D219" s="365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65"/>
      <c r="X219" s="365"/>
      <c r="Y219" s="365"/>
      <c r="Z219" s="365"/>
      <c r="AA219" s="365"/>
      <c r="AB219" s="365"/>
      <c r="AC219" s="365"/>
      <c r="AD219" s="365"/>
      <c r="AE219" s="365"/>
      <c r="AF219" s="365"/>
      <c r="AG219" s="365"/>
      <c r="AH219" s="365"/>
      <c r="AI219" s="365"/>
      <c r="AJ219" s="365"/>
      <c r="AK219" s="365"/>
      <c r="AL219" s="366"/>
      <c r="AN219" s="46" t="e">
        <f>I219/'Приложение 1'!I217</f>
        <v>#DIV/0!</v>
      </c>
      <c r="AO219" s="46" t="e">
        <f t="shared" si="256"/>
        <v>#DIV/0!</v>
      </c>
      <c r="AP219" s="46" t="e">
        <f t="shared" si="257"/>
        <v>#DIV/0!</v>
      </c>
      <c r="AQ219" s="46" t="e">
        <f t="shared" si="258"/>
        <v>#DIV/0!</v>
      </c>
      <c r="AR219" s="46" t="e">
        <f t="shared" si="259"/>
        <v>#DIV/0!</v>
      </c>
      <c r="AS219" s="46" t="e">
        <f t="shared" si="260"/>
        <v>#DIV/0!</v>
      </c>
      <c r="AT219" s="46" t="e">
        <f t="shared" si="261"/>
        <v>#DIV/0!</v>
      </c>
      <c r="AU219" s="46" t="e">
        <f t="shared" si="262"/>
        <v>#DIV/0!</v>
      </c>
      <c r="AV219" s="46" t="e">
        <f t="shared" si="263"/>
        <v>#DIV/0!</v>
      </c>
      <c r="AW219" s="46" t="e">
        <f t="shared" si="264"/>
        <v>#DIV/0!</v>
      </c>
      <c r="AX219" s="46" t="e">
        <f t="shared" si="265"/>
        <v>#DIV/0!</v>
      </c>
      <c r="AY219" s="52">
        <f t="shared" si="266"/>
        <v>0</v>
      </c>
      <c r="AZ219" s="46">
        <v>823.21</v>
      </c>
      <c r="BA219" s="46">
        <v>2105.13</v>
      </c>
      <c r="BB219" s="46">
        <v>2608.0100000000002</v>
      </c>
      <c r="BC219" s="46">
        <v>902.03</v>
      </c>
      <c r="BD219" s="46">
        <v>1781.42</v>
      </c>
      <c r="BE219" s="46">
        <v>1188.47</v>
      </c>
      <c r="BF219" s="46">
        <v>2445034.0299999998</v>
      </c>
      <c r="BG219" s="46">
        <f t="shared" si="267"/>
        <v>4866.91</v>
      </c>
      <c r="BH219" s="46">
        <v>1206.3800000000001</v>
      </c>
      <c r="BI219" s="46">
        <v>3444.44</v>
      </c>
      <c r="BJ219" s="46">
        <v>7006.73</v>
      </c>
      <c r="BK219" s="46">
        <f t="shared" si="255"/>
        <v>1689105.94</v>
      </c>
      <c r="BL219" s="46" t="e">
        <f t="shared" si="268"/>
        <v>#DIV/0!</v>
      </c>
      <c r="BM219" s="46" t="e">
        <f t="shared" si="269"/>
        <v>#DIV/0!</v>
      </c>
      <c r="BN219" s="46" t="e">
        <f t="shared" si="270"/>
        <v>#DIV/0!</v>
      </c>
      <c r="BO219" s="46" t="e">
        <f t="shared" si="271"/>
        <v>#DIV/0!</v>
      </c>
      <c r="BP219" s="46" t="e">
        <f t="shared" si="272"/>
        <v>#DIV/0!</v>
      </c>
      <c r="BQ219" s="46" t="e">
        <f t="shared" si="273"/>
        <v>#DIV/0!</v>
      </c>
      <c r="BR219" s="46" t="e">
        <f t="shared" si="274"/>
        <v>#DIV/0!</v>
      </c>
      <c r="BS219" s="46" t="e">
        <f t="shared" si="275"/>
        <v>#DIV/0!</v>
      </c>
      <c r="BT219" s="46" t="e">
        <f t="shared" si="276"/>
        <v>#DIV/0!</v>
      </c>
      <c r="BU219" s="46" t="e">
        <f t="shared" si="277"/>
        <v>#DIV/0!</v>
      </c>
      <c r="BV219" s="46" t="e">
        <f t="shared" si="278"/>
        <v>#DIV/0!</v>
      </c>
      <c r="BW219" s="46" t="str">
        <f t="shared" si="279"/>
        <v xml:space="preserve"> </v>
      </c>
      <c r="BY219" s="52"/>
      <c r="BZ219" s="293"/>
      <c r="CA219" s="46" t="e">
        <f t="shared" si="280"/>
        <v>#DIV/0!</v>
      </c>
      <c r="CB219" s="46">
        <f t="shared" si="281"/>
        <v>5085.92</v>
      </c>
      <c r="CC219" s="46" t="e">
        <f t="shared" si="282"/>
        <v>#DIV/0!</v>
      </c>
    </row>
    <row r="220" spans="1:81" s="45" customFormat="1" ht="12" customHeight="1">
      <c r="A220" s="368">
        <v>178</v>
      </c>
      <c r="B220" s="64" t="s">
        <v>777</v>
      </c>
      <c r="C220" s="358">
        <v>590.20000000000005</v>
      </c>
      <c r="D220" s="295"/>
      <c r="E220" s="280"/>
      <c r="F220" s="280"/>
      <c r="G220" s="286">
        <f>ROUND(H220+U220+X220+Z220+AB220+AD220+AF220+AH220+AI220+AJ220+AK220+AL220,2)</f>
        <v>2401924.1800000002</v>
      </c>
      <c r="H220" s="280">
        <f>I220+K220+M220+O220+Q220+S220</f>
        <v>0</v>
      </c>
      <c r="I220" s="289">
        <v>0</v>
      </c>
      <c r="J220" s="289">
        <v>0</v>
      </c>
      <c r="K220" s="289">
        <v>0</v>
      </c>
      <c r="L220" s="289">
        <v>0</v>
      </c>
      <c r="M220" s="289">
        <v>0</v>
      </c>
      <c r="N220" s="280">
        <v>0</v>
      </c>
      <c r="O220" s="280">
        <v>0</v>
      </c>
      <c r="P220" s="280">
        <v>0</v>
      </c>
      <c r="Q220" s="280">
        <v>0</v>
      </c>
      <c r="R220" s="280">
        <v>0</v>
      </c>
      <c r="S220" s="280">
        <v>0</v>
      </c>
      <c r="T220" s="290">
        <v>0</v>
      </c>
      <c r="U220" s="280">
        <v>0</v>
      </c>
      <c r="V220" s="280" t="s">
        <v>106</v>
      </c>
      <c r="W220" s="280">
        <v>522.79999999999995</v>
      </c>
      <c r="X220" s="280">
        <v>2295429.7000000002</v>
      </c>
      <c r="Y220" s="57">
        <v>0</v>
      </c>
      <c r="Z220" s="57">
        <v>0</v>
      </c>
      <c r="AA220" s="57">
        <v>0</v>
      </c>
      <c r="AB220" s="57">
        <v>0</v>
      </c>
      <c r="AC220" s="57">
        <v>0</v>
      </c>
      <c r="AD220" s="57">
        <v>0</v>
      </c>
      <c r="AE220" s="57">
        <v>0</v>
      </c>
      <c r="AF220" s="57">
        <v>0</v>
      </c>
      <c r="AG220" s="57">
        <v>0</v>
      </c>
      <c r="AH220" s="57">
        <v>0</v>
      </c>
      <c r="AI220" s="57">
        <v>0</v>
      </c>
      <c r="AJ220" s="57">
        <v>70996.320000000007</v>
      </c>
      <c r="AK220" s="57">
        <v>35498.160000000003</v>
      </c>
      <c r="AL220" s="57">
        <v>0</v>
      </c>
      <c r="AN220" s="46">
        <f>I220/'Приложение 1'!I218</f>
        <v>0</v>
      </c>
      <c r="AO220" s="46" t="e">
        <f t="shared" si="256"/>
        <v>#DIV/0!</v>
      </c>
      <c r="AP220" s="46" t="e">
        <f t="shared" si="257"/>
        <v>#DIV/0!</v>
      </c>
      <c r="AQ220" s="46" t="e">
        <f t="shared" si="258"/>
        <v>#DIV/0!</v>
      </c>
      <c r="AR220" s="46" t="e">
        <f t="shared" si="259"/>
        <v>#DIV/0!</v>
      </c>
      <c r="AS220" s="46" t="e">
        <f t="shared" si="260"/>
        <v>#DIV/0!</v>
      </c>
      <c r="AT220" s="46" t="e">
        <f t="shared" si="261"/>
        <v>#DIV/0!</v>
      </c>
      <c r="AU220" s="46">
        <f t="shared" si="262"/>
        <v>4390.645944912013</v>
      </c>
      <c r="AV220" s="46" t="e">
        <f t="shared" si="263"/>
        <v>#DIV/0!</v>
      </c>
      <c r="AW220" s="46" t="e">
        <f t="shared" si="264"/>
        <v>#DIV/0!</v>
      </c>
      <c r="AX220" s="46" t="e">
        <f t="shared" si="265"/>
        <v>#DIV/0!</v>
      </c>
      <c r="AY220" s="52">
        <f t="shared" si="266"/>
        <v>0</v>
      </c>
      <c r="AZ220" s="46">
        <v>823.21</v>
      </c>
      <c r="BA220" s="46">
        <v>2105.13</v>
      </c>
      <c r="BB220" s="46">
        <v>2608.0100000000002</v>
      </c>
      <c r="BC220" s="46">
        <v>902.03</v>
      </c>
      <c r="BD220" s="46">
        <v>1781.42</v>
      </c>
      <c r="BE220" s="46">
        <v>1188.47</v>
      </c>
      <c r="BF220" s="46">
        <v>2445034.0299999998</v>
      </c>
      <c r="BG220" s="46">
        <f t="shared" si="267"/>
        <v>4866.91</v>
      </c>
      <c r="BH220" s="46">
        <v>1206.3800000000001</v>
      </c>
      <c r="BI220" s="46">
        <v>3444.44</v>
      </c>
      <c r="BJ220" s="46">
        <v>7006.73</v>
      </c>
      <c r="BK220" s="46">
        <f t="shared" si="255"/>
        <v>1689105.94</v>
      </c>
      <c r="BL220" s="46" t="str">
        <f t="shared" si="268"/>
        <v xml:space="preserve"> </v>
      </c>
      <c r="BM220" s="46" t="e">
        <f t="shared" si="269"/>
        <v>#DIV/0!</v>
      </c>
      <c r="BN220" s="46" t="e">
        <f t="shared" si="270"/>
        <v>#DIV/0!</v>
      </c>
      <c r="BO220" s="46" t="e">
        <f t="shared" si="271"/>
        <v>#DIV/0!</v>
      </c>
      <c r="BP220" s="46" t="e">
        <f t="shared" si="272"/>
        <v>#DIV/0!</v>
      </c>
      <c r="BQ220" s="46" t="e">
        <f t="shared" si="273"/>
        <v>#DIV/0!</v>
      </c>
      <c r="BR220" s="46" t="e">
        <f t="shared" si="274"/>
        <v>#DIV/0!</v>
      </c>
      <c r="BS220" s="46" t="str">
        <f t="shared" si="275"/>
        <v xml:space="preserve"> </v>
      </c>
      <c r="BT220" s="46" t="e">
        <f t="shared" si="276"/>
        <v>#DIV/0!</v>
      </c>
      <c r="BU220" s="46" t="e">
        <f t="shared" si="277"/>
        <v>#DIV/0!</v>
      </c>
      <c r="BV220" s="46" t="e">
        <f t="shared" si="278"/>
        <v>#DIV/0!</v>
      </c>
      <c r="BW220" s="46" t="str">
        <f t="shared" si="279"/>
        <v xml:space="preserve"> </v>
      </c>
      <c r="BY220" s="52"/>
      <c r="BZ220" s="293"/>
      <c r="CA220" s="46">
        <f t="shared" si="280"/>
        <v>4594.3461744452952</v>
      </c>
      <c r="CB220" s="46">
        <f t="shared" si="281"/>
        <v>5085.92</v>
      </c>
      <c r="CC220" s="46">
        <f t="shared" si="282"/>
        <v>-491.57382555470485</v>
      </c>
    </row>
    <row r="221" spans="1:81" s="45" customFormat="1" ht="30.75" customHeight="1">
      <c r="A221" s="361" t="s">
        <v>102</v>
      </c>
      <c r="B221" s="361"/>
      <c r="C221" s="336">
        <f>SUM(C220)</f>
        <v>590.20000000000005</v>
      </c>
      <c r="D221" s="362"/>
      <c r="E221" s="336"/>
      <c r="F221" s="336"/>
      <c r="G221" s="336">
        <f>ROUND(SUM(G220),2)</f>
        <v>2401924.1800000002</v>
      </c>
      <c r="H221" s="336">
        <f t="shared" ref="H221:U221" si="308">SUM(H220)</f>
        <v>0</v>
      </c>
      <c r="I221" s="336">
        <f t="shared" si="308"/>
        <v>0</v>
      </c>
      <c r="J221" s="336">
        <f t="shared" si="308"/>
        <v>0</v>
      </c>
      <c r="K221" s="336">
        <f t="shared" si="308"/>
        <v>0</v>
      </c>
      <c r="L221" s="336">
        <f t="shared" si="308"/>
        <v>0</v>
      </c>
      <c r="M221" s="336">
        <f t="shared" si="308"/>
        <v>0</v>
      </c>
      <c r="N221" s="336">
        <f t="shared" si="308"/>
        <v>0</v>
      </c>
      <c r="O221" s="336">
        <f t="shared" si="308"/>
        <v>0</v>
      </c>
      <c r="P221" s="336">
        <f t="shared" si="308"/>
        <v>0</v>
      </c>
      <c r="Q221" s="336">
        <f t="shared" si="308"/>
        <v>0</v>
      </c>
      <c r="R221" s="336">
        <f t="shared" si="308"/>
        <v>0</v>
      </c>
      <c r="S221" s="336">
        <f t="shared" si="308"/>
        <v>0</v>
      </c>
      <c r="T221" s="367">
        <f t="shared" si="308"/>
        <v>0</v>
      </c>
      <c r="U221" s="336">
        <f t="shared" si="308"/>
        <v>0</v>
      </c>
      <c r="V221" s="336" t="s">
        <v>66</v>
      </c>
      <c r="W221" s="336">
        <f>SUM(W220)</f>
        <v>522.79999999999995</v>
      </c>
      <c r="X221" s="336">
        <f>SUM(X220)</f>
        <v>2295429.7000000002</v>
      </c>
      <c r="Y221" s="336">
        <f t="shared" ref="Y221:AL221" si="309">SUM(Y220)</f>
        <v>0</v>
      </c>
      <c r="Z221" s="336">
        <f t="shared" si="309"/>
        <v>0</v>
      </c>
      <c r="AA221" s="336">
        <f t="shared" si="309"/>
        <v>0</v>
      </c>
      <c r="AB221" s="336">
        <f t="shared" si="309"/>
        <v>0</v>
      </c>
      <c r="AC221" s="336">
        <f t="shared" si="309"/>
        <v>0</v>
      </c>
      <c r="AD221" s="336">
        <f t="shared" si="309"/>
        <v>0</v>
      </c>
      <c r="AE221" s="336">
        <f t="shared" si="309"/>
        <v>0</v>
      </c>
      <c r="AF221" s="336">
        <f t="shared" si="309"/>
        <v>0</v>
      </c>
      <c r="AG221" s="336">
        <f t="shared" si="309"/>
        <v>0</v>
      </c>
      <c r="AH221" s="336">
        <f t="shared" si="309"/>
        <v>0</v>
      </c>
      <c r="AI221" s="336">
        <f t="shared" si="309"/>
        <v>0</v>
      </c>
      <c r="AJ221" s="336">
        <f t="shared" si="309"/>
        <v>70996.320000000007</v>
      </c>
      <c r="AK221" s="336">
        <f t="shared" si="309"/>
        <v>35498.160000000003</v>
      </c>
      <c r="AL221" s="336">
        <f t="shared" si="309"/>
        <v>0</v>
      </c>
      <c r="AN221" s="46">
        <f>I221/'Приложение 1'!I219</f>
        <v>0</v>
      </c>
      <c r="AO221" s="46" t="e">
        <f t="shared" si="256"/>
        <v>#DIV/0!</v>
      </c>
      <c r="AP221" s="46" t="e">
        <f t="shared" si="257"/>
        <v>#DIV/0!</v>
      </c>
      <c r="AQ221" s="46" t="e">
        <f t="shared" si="258"/>
        <v>#DIV/0!</v>
      </c>
      <c r="AR221" s="46" t="e">
        <f t="shared" si="259"/>
        <v>#DIV/0!</v>
      </c>
      <c r="AS221" s="46" t="e">
        <f t="shared" si="260"/>
        <v>#DIV/0!</v>
      </c>
      <c r="AT221" s="46" t="e">
        <f t="shared" si="261"/>
        <v>#DIV/0!</v>
      </c>
      <c r="AU221" s="46">
        <f t="shared" si="262"/>
        <v>4390.645944912013</v>
      </c>
      <c r="AV221" s="46" t="e">
        <f t="shared" si="263"/>
        <v>#DIV/0!</v>
      </c>
      <c r="AW221" s="46" t="e">
        <f t="shared" si="264"/>
        <v>#DIV/0!</v>
      </c>
      <c r="AX221" s="46" t="e">
        <f t="shared" si="265"/>
        <v>#DIV/0!</v>
      </c>
      <c r="AY221" s="52">
        <f t="shared" si="266"/>
        <v>0</v>
      </c>
      <c r="AZ221" s="46">
        <v>823.21</v>
      </c>
      <c r="BA221" s="46">
        <v>2105.13</v>
      </c>
      <c r="BB221" s="46">
        <v>2608.0100000000002</v>
      </c>
      <c r="BC221" s="46">
        <v>902.03</v>
      </c>
      <c r="BD221" s="46">
        <v>1781.42</v>
      </c>
      <c r="BE221" s="46">
        <v>1188.47</v>
      </c>
      <c r="BF221" s="46">
        <v>2445034.0299999998</v>
      </c>
      <c r="BG221" s="46">
        <f t="shared" si="267"/>
        <v>4866.91</v>
      </c>
      <c r="BH221" s="46">
        <v>1206.3800000000001</v>
      </c>
      <c r="BI221" s="46">
        <v>3444.44</v>
      </c>
      <c r="BJ221" s="46">
        <v>7006.73</v>
      </c>
      <c r="BK221" s="46">
        <f t="shared" si="255"/>
        <v>1689105.94</v>
      </c>
      <c r="BL221" s="46" t="str">
        <f t="shared" si="268"/>
        <v xml:space="preserve"> </v>
      </c>
      <c r="BM221" s="46" t="e">
        <f t="shared" si="269"/>
        <v>#DIV/0!</v>
      </c>
      <c r="BN221" s="46" t="e">
        <f t="shared" si="270"/>
        <v>#DIV/0!</v>
      </c>
      <c r="BO221" s="46" t="e">
        <f t="shared" si="271"/>
        <v>#DIV/0!</v>
      </c>
      <c r="BP221" s="46" t="e">
        <f t="shared" si="272"/>
        <v>#DIV/0!</v>
      </c>
      <c r="BQ221" s="46" t="e">
        <f t="shared" si="273"/>
        <v>#DIV/0!</v>
      </c>
      <c r="BR221" s="46" t="e">
        <f t="shared" si="274"/>
        <v>#DIV/0!</v>
      </c>
      <c r="BS221" s="46" t="str">
        <f t="shared" si="275"/>
        <v xml:space="preserve"> </v>
      </c>
      <c r="BT221" s="46" t="e">
        <f t="shared" si="276"/>
        <v>#DIV/0!</v>
      </c>
      <c r="BU221" s="46" t="e">
        <f t="shared" si="277"/>
        <v>#DIV/0!</v>
      </c>
      <c r="BV221" s="46" t="e">
        <f t="shared" si="278"/>
        <v>#DIV/0!</v>
      </c>
      <c r="BW221" s="46" t="str">
        <f t="shared" si="279"/>
        <v xml:space="preserve"> </v>
      </c>
      <c r="BY221" s="52"/>
      <c r="BZ221" s="293"/>
      <c r="CA221" s="46">
        <f t="shared" si="280"/>
        <v>4594.3461744452952</v>
      </c>
      <c r="CB221" s="46">
        <f t="shared" si="281"/>
        <v>5085.92</v>
      </c>
      <c r="CC221" s="46">
        <f t="shared" si="282"/>
        <v>-491.57382555470485</v>
      </c>
    </row>
    <row r="222" spans="1:81" s="45" customFormat="1" ht="12" customHeight="1">
      <c r="A222" s="369" t="s">
        <v>55</v>
      </c>
      <c r="B222" s="370"/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0"/>
      <c r="U222" s="370"/>
      <c r="V222" s="370"/>
      <c r="W222" s="370"/>
      <c r="X222" s="370"/>
      <c r="Y222" s="370"/>
      <c r="Z222" s="370"/>
      <c r="AA222" s="370"/>
      <c r="AB222" s="370"/>
      <c r="AC222" s="370"/>
      <c r="AD222" s="370"/>
      <c r="AE222" s="370"/>
      <c r="AF222" s="370"/>
      <c r="AG222" s="370"/>
      <c r="AH222" s="370"/>
      <c r="AI222" s="370"/>
      <c r="AJ222" s="370"/>
      <c r="AK222" s="370"/>
      <c r="AL222" s="371"/>
      <c r="AN222" s="46" t="e">
        <f>I222/'Приложение 1'!I220</f>
        <v>#DIV/0!</v>
      </c>
      <c r="AO222" s="46" t="e">
        <f t="shared" si="256"/>
        <v>#DIV/0!</v>
      </c>
      <c r="AP222" s="46" t="e">
        <f t="shared" si="257"/>
        <v>#DIV/0!</v>
      </c>
      <c r="AQ222" s="46" t="e">
        <f t="shared" si="258"/>
        <v>#DIV/0!</v>
      </c>
      <c r="AR222" s="46" t="e">
        <f t="shared" si="259"/>
        <v>#DIV/0!</v>
      </c>
      <c r="AS222" s="46" t="e">
        <f t="shared" si="260"/>
        <v>#DIV/0!</v>
      </c>
      <c r="AT222" s="46" t="e">
        <f t="shared" si="261"/>
        <v>#DIV/0!</v>
      </c>
      <c r="AU222" s="46" t="e">
        <f t="shared" si="262"/>
        <v>#DIV/0!</v>
      </c>
      <c r="AV222" s="46" t="e">
        <f t="shared" si="263"/>
        <v>#DIV/0!</v>
      </c>
      <c r="AW222" s="46" t="e">
        <f t="shared" si="264"/>
        <v>#DIV/0!</v>
      </c>
      <c r="AX222" s="46" t="e">
        <f t="shared" si="265"/>
        <v>#DIV/0!</v>
      </c>
      <c r="AY222" s="52">
        <f t="shared" si="266"/>
        <v>0</v>
      </c>
      <c r="AZ222" s="46">
        <v>823.21</v>
      </c>
      <c r="BA222" s="46">
        <v>2105.13</v>
      </c>
      <c r="BB222" s="46">
        <v>2608.0100000000002</v>
      </c>
      <c r="BC222" s="46">
        <v>902.03</v>
      </c>
      <c r="BD222" s="46">
        <v>1781.42</v>
      </c>
      <c r="BE222" s="46">
        <v>1188.47</v>
      </c>
      <c r="BF222" s="46">
        <v>2445034.0299999998</v>
      </c>
      <c r="BG222" s="46">
        <f t="shared" si="267"/>
        <v>4866.91</v>
      </c>
      <c r="BH222" s="46">
        <v>1206.3800000000001</v>
      </c>
      <c r="BI222" s="46">
        <v>3444.44</v>
      </c>
      <c r="BJ222" s="46">
        <v>7006.73</v>
      </c>
      <c r="BK222" s="46">
        <f t="shared" si="255"/>
        <v>1689105.94</v>
      </c>
      <c r="BL222" s="46" t="e">
        <f t="shared" si="268"/>
        <v>#DIV/0!</v>
      </c>
      <c r="BM222" s="46" t="e">
        <f t="shared" si="269"/>
        <v>#DIV/0!</v>
      </c>
      <c r="BN222" s="46" t="e">
        <f t="shared" si="270"/>
        <v>#DIV/0!</v>
      </c>
      <c r="BO222" s="46" t="e">
        <f t="shared" si="271"/>
        <v>#DIV/0!</v>
      </c>
      <c r="BP222" s="46" t="e">
        <f t="shared" si="272"/>
        <v>#DIV/0!</v>
      </c>
      <c r="BQ222" s="46" t="e">
        <f t="shared" si="273"/>
        <v>#DIV/0!</v>
      </c>
      <c r="BR222" s="46" t="e">
        <f t="shared" si="274"/>
        <v>#DIV/0!</v>
      </c>
      <c r="BS222" s="46" t="e">
        <f t="shared" si="275"/>
        <v>#DIV/0!</v>
      </c>
      <c r="BT222" s="46" t="e">
        <f t="shared" si="276"/>
        <v>#DIV/0!</v>
      </c>
      <c r="BU222" s="46" t="e">
        <f t="shared" si="277"/>
        <v>#DIV/0!</v>
      </c>
      <c r="BV222" s="46" t="e">
        <f t="shared" si="278"/>
        <v>#DIV/0!</v>
      </c>
      <c r="BW222" s="46" t="str">
        <f t="shared" si="279"/>
        <v xml:space="preserve"> </v>
      </c>
      <c r="BY222" s="52" t="e">
        <f t="shared" ref="BY222:BY228" si="310">AJ222/G222*100</f>
        <v>#DIV/0!</v>
      </c>
      <c r="BZ222" s="293" t="e">
        <f t="shared" ref="BZ222:BZ228" si="311">AK222/G222*100</f>
        <v>#DIV/0!</v>
      </c>
      <c r="CA222" s="46" t="e">
        <f t="shared" si="280"/>
        <v>#DIV/0!</v>
      </c>
      <c r="CB222" s="46">
        <f t="shared" si="281"/>
        <v>5085.92</v>
      </c>
      <c r="CC222" s="46" t="e">
        <f t="shared" si="282"/>
        <v>#DIV/0!</v>
      </c>
    </row>
    <row r="223" spans="1:81" s="45" customFormat="1" ht="12" customHeight="1">
      <c r="A223" s="368">
        <v>179</v>
      </c>
      <c r="B223" s="64" t="s">
        <v>226</v>
      </c>
      <c r="C223" s="280">
        <f>4576.57+103.1</f>
        <v>4679.67</v>
      </c>
      <c r="D223" s="295"/>
      <c r="E223" s="280"/>
      <c r="F223" s="280"/>
      <c r="G223" s="286">
        <f>ROUND(H223+U223+X223+Z223+AB223+AD223+AF223+AH223+AI223+AJ223+AK223+AL223,2)</f>
        <v>6952053.0999999996</v>
      </c>
      <c r="H223" s="280">
        <f>I223+K223+M223+O223+Q223+S223</f>
        <v>0</v>
      </c>
      <c r="I223" s="289">
        <v>0</v>
      </c>
      <c r="J223" s="289">
        <v>0</v>
      </c>
      <c r="K223" s="289">
        <v>0</v>
      </c>
      <c r="L223" s="289">
        <v>0</v>
      </c>
      <c r="M223" s="289">
        <v>0</v>
      </c>
      <c r="N223" s="280">
        <v>0</v>
      </c>
      <c r="O223" s="280">
        <v>0</v>
      </c>
      <c r="P223" s="280">
        <v>0</v>
      </c>
      <c r="Q223" s="280">
        <v>0</v>
      </c>
      <c r="R223" s="280">
        <v>0</v>
      </c>
      <c r="S223" s="280">
        <v>0</v>
      </c>
      <c r="T223" s="290">
        <v>0</v>
      </c>
      <c r="U223" s="280">
        <v>0</v>
      </c>
      <c r="V223" s="280" t="s">
        <v>105</v>
      </c>
      <c r="W223" s="57">
        <v>2071.33</v>
      </c>
      <c r="X223" s="280">
        <v>6602602</v>
      </c>
      <c r="Y223" s="280">
        <v>0</v>
      </c>
      <c r="Z223" s="280">
        <v>0</v>
      </c>
      <c r="AA223" s="280">
        <v>0</v>
      </c>
      <c r="AB223" s="280">
        <v>0</v>
      </c>
      <c r="AC223" s="280">
        <v>0</v>
      </c>
      <c r="AD223" s="280">
        <v>0</v>
      </c>
      <c r="AE223" s="280">
        <v>0</v>
      </c>
      <c r="AF223" s="280">
        <v>0</v>
      </c>
      <c r="AG223" s="280">
        <v>0</v>
      </c>
      <c r="AH223" s="280">
        <v>0</v>
      </c>
      <c r="AI223" s="280">
        <v>0</v>
      </c>
      <c r="AJ223" s="57">
        <v>232967.4</v>
      </c>
      <c r="AK223" s="57">
        <v>116483.7</v>
      </c>
      <c r="AL223" s="57">
        <v>0</v>
      </c>
      <c r="AN223" s="46">
        <f>I223/'Приложение 1'!I221</f>
        <v>0</v>
      </c>
      <c r="AO223" s="46" t="e">
        <f t="shared" si="256"/>
        <v>#DIV/0!</v>
      </c>
      <c r="AP223" s="46" t="e">
        <f t="shared" si="257"/>
        <v>#DIV/0!</v>
      </c>
      <c r="AQ223" s="46" t="e">
        <f t="shared" si="258"/>
        <v>#DIV/0!</v>
      </c>
      <c r="AR223" s="46" t="e">
        <f t="shared" si="259"/>
        <v>#DIV/0!</v>
      </c>
      <c r="AS223" s="46" t="e">
        <f t="shared" si="260"/>
        <v>#DIV/0!</v>
      </c>
      <c r="AT223" s="46" t="e">
        <f t="shared" si="261"/>
        <v>#DIV/0!</v>
      </c>
      <c r="AU223" s="46">
        <f t="shared" si="262"/>
        <v>3187.6147209763776</v>
      </c>
      <c r="AV223" s="46" t="e">
        <f t="shared" si="263"/>
        <v>#DIV/0!</v>
      </c>
      <c r="AW223" s="46" t="e">
        <f t="shared" si="264"/>
        <v>#DIV/0!</v>
      </c>
      <c r="AX223" s="46" t="e">
        <f t="shared" si="265"/>
        <v>#DIV/0!</v>
      </c>
      <c r="AY223" s="52">
        <f t="shared" si="266"/>
        <v>0</v>
      </c>
      <c r="AZ223" s="46">
        <v>823.21</v>
      </c>
      <c r="BA223" s="46">
        <v>2105.13</v>
      </c>
      <c r="BB223" s="46">
        <v>2608.0100000000002</v>
      </c>
      <c r="BC223" s="46">
        <v>902.03</v>
      </c>
      <c r="BD223" s="46">
        <v>1781.42</v>
      </c>
      <c r="BE223" s="46">
        <v>1188.47</v>
      </c>
      <c r="BF223" s="46">
        <v>2445034.0299999998</v>
      </c>
      <c r="BG223" s="46">
        <f t="shared" si="267"/>
        <v>5070.2</v>
      </c>
      <c r="BH223" s="46">
        <v>1206.3800000000001</v>
      </c>
      <c r="BI223" s="46">
        <v>3444.44</v>
      </c>
      <c r="BJ223" s="46">
        <v>7006.73</v>
      </c>
      <c r="BK223" s="46">
        <f t="shared" si="255"/>
        <v>1689105.94</v>
      </c>
      <c r="BL223" s="46" t="str">
        <f t="shared" si="268"/>
        <v xml:space="preserve"> </v>
      </c>
      <c r="BM223" s="46" t="e">
        <f t="shared" si="269"/>
        <v>#DIV/0!</v>
      </c>
      <c r="BN223" s="46" t="e">
        <f t="shared" si="270"/>
        <v>#DIV/0!</v>
      </c>
      <c r="BO223" s="46" t="e">
        <f t="shared" si="271"/>
        <v>#DIV/0!</v>
      </c>
      <c r="BP223" s="46" t="e">
        <f t="shared" si="272"/>
        <v>#DIV/0!</v>
      </c>
      <c r="BQ223" s="46" t="e">
        <f t="shared" si="273"/>
        <v>#DIV/0!</v>
      </c>
      <c r="BR223" s="46" t="e">
        <f t="shared" si="274"/>
        <v>#DIV/0!</v>
      </c>
      <c r="BS223" s="46" t="str">
        <f t="shared" si="275"/>
        <v xml:space="preserve"> </v>
      </c>
      <c r="BT223" s="46" t="e">
        <f t="shared" si="276"/>
        <v>#DIV/0!</v>
      </c>
      <c r="BU223" s="46" t="e">
        <f t="shared" si="277"/>
        <v>#DIV/0!</v>
      </c>
      <c r="BV223" s="46" t="e">
        <f t="shared" si="278"/>
        <v>#DIV/0!</v>
      </c>
      <c r="BW223" s="46" t="str">
        <f t="shared" si="279"/>
        <v xml:space="preserve"> </v>
      </c>
      <c r="BY223" s="52">
        <f t="shared" si="310"/>
        <v>3.3510589842876777</v>
      </c>
      <c r="BZ223" s="293">
        <f t="shared" si="311"/>
        <v>1.6755294921438388</v>
      </c>
      <c r="CA223" s="46">
        <f t="shared" si="280"/>
        <v>3356.3232802112652</v>
      </c>
      <c r="CB223" s="46">
        <f t="shared" si="281"/>
        <v>5298.36</v>
      </c>
      <c r="CC223" s="46">
        <f t="shared" si="282"/>
        <v>-1942.0367197887344</v>
      </c>
    </row>
    <row r="224" spans="1:81" s="45" customFormat="1" ht="12" customHeight="1">
      <c r="A224" s="368">
        <v>180</v>
      </c>
      <c r="B224" s="64" t="s">
        <v>228</v>
      </c>
      <c r="C224" s="280">
        <v>3784</v>
      </c>
      <c r="D224" s="295"/>
      <c r="E224" s="280"/>
      <c r="F224" s="280"/>
      <c r="G224" s="286">
        <f t="shared" ref="G224:G226" si="312">ROUND(H224+U224+X224+Z224+AB224+AD224+AF224+AH224+AI224+AJ224+AK224+AL224,2)</f>
        <v>3076059.16</v>
      </c>
      <c r="H224" s="280">
        <f>I224+K224+M224+O224+Q224+S224</f>
        <v>0</v>
      </c>
      <c r="I224" s="289">
        <v>0</v>
      </c>
      <c r="J224" s="289">
        <v>0</v>
      </c>
      <c r="K224" s="289">
        <v>0</v>
      </c>
      <c r="L224" s="289">
        <v>0</v>
      </c>
      <c r="M224" s="289">
        <v>0</v>
      </c>
      <c r="N224" s="280">
        <v>0</v>
      </c>
      <c r="O224" s="280">
        <v>0</v>
      </c>
      <c r="P224" s="280">
        <v>0</v>
      </c>
      <c r="Q224" s="280">
        <v>0</v>
      </c>
      <c r="R224" s="280">
        <v>0</v>
      </c>
      <c r="S224" s="280">
        <v>0</v>
      </c>
      <c r="T224" s="290">
        <v>0</v>
      </c>
      <c r="U224" s="280">
        <v>0</v>
      </c>
      <c r="V224" s="280" t="s">
        <v>106</v>
      </c>
      <c r="W224" s="57">
        <v>765.2</v>
      </c>
      <c r="X224" s="280">
        <v>2930129</v>
      </c>
      <c r="Y224" s="280">
        <v>0</v>
      </c>
      <c r="Z224" s="280">
        <v>0</v>
      </c>
      <c r="AA224" s="280">
        <v>0</v>
      </c>
      <c r="AB224" s="280">
        <v>0</v>
      </c>
      <c r="AC224" s="280">
        <v>0</v>
      </c>
      <c r="AD224" s="280">
        <v>0</v>
      </c>
      <c r="AE224" s="280">
        <v>0</v>
      </c>
      <c r="AF224" s="280">
        <v>0</v>
      </c>
      <c r="AG224" s="280">
        <v>0</v>
      </c>
      <c r="AH224" s="280">
        <v>0</v>
      </c>
      <c r="AI224" s="280">
        <v>0</v>
      </c>
      <c r="AJ224" s="57">
        <v>97286.77</v>
      </c>
      <c r="AK224" s="57">
        <v>48643.39</v>
      </c>
      <c r="AL224" s="57">
        <v>0</v>
      </c>
      <c r="AN224" s="46">
        <f>I224/'Приложение 1'!I222</f>
        <v>0</v>
      </c>
      <c r="AO224" s="46" t="e">
        <f t="shared" si="256"/>
        <v>#DIV/0!</v>
      </c>
      <c r="AP224" s="46" t="e">
        <f t="shared" si="257"/>
        <v>#DIV/0!</v>
      </c>
      <c r="AQ224" s="46" t="e">
        <f t="shared" si="258"/>
        <v>#DIV/0!</v>
      </c>
      <c r="AR224" s="46" t="e">
        <f t="shared" si="259"/>
        <v>#DIV/0!</v>
      </c>
      <c r="AS224" s="46" t="e">
        <f t="shared" si="260"/>
        <v>#DIV/0!</v>
      </c>
      <c r="AT224" s="46" t="e">
        <f t="shared" si="261"/>
        <v>#DIV/0!</v>
      </c>
      <c r="AU224" s="46">
        <f t="shared" si="262"/>
        <v>3829.2328802927336</v>
      </c>
      <c r="AV224" s="46" t="e">
        <f t="shared" si="263"/>
        <v>#DIV/0!</v>
      </c>
      <c r="AW224" s="46" t="e">
        <f t="shared" si="264"/>
        <v>#DIV/0!</v>
      </c>
      <c r="AX224" s="46" t="e">
        <f t="shared" si="265"/>
        <v>#DIV/0!</v>
      </c>
      <c r="AY224" s="52">
        <f t="shared" si="266"/>
        <v>0</v>
      </c>
      <c r="AZ224" s="46">
        <v>823.21</v>
      </c>
      <c r="BA224" s="46">
        <v>2105.13</v>
      </c>
      <c r="BB224" s="46">
        <v>2608.0100000000002</v>
      </c>
      <c r="BC224" s="46">
        <v>902.03</v>
      </c>
      <c r="BD224" s="46">
        <v>1781.42</v>
      </c>
      <c r="BE224" s="46">
        <v>1188.47</v>
      </c>
      <c r="BF224" s="46">
        <v>2445034.0299999998</v>
      </c>
      <c r="BG224" s="46">
        <f t="shared" si="267"/>
        <v>4866.91</v>
      </c>
      <c r="BH224" s="46">
        <v>1206.3800000000001</v>
      </c>
      <c r="BI224" s="46">
        <v>3444.44</v>
      </c>
      <c r="BJ224" s="46">
        <v>7006.73</v>
      </c>
      <c r="BK224" s="46">
        <f t="shared" si="255"/>
        <v>1689105.94</v>
      </c>
      <c r="BL224" s="46" t="str">
        <f t="shared" si="268"/>
        <v xml:space="preserve"> </v>
      </c>
      <c r="BM224" s="46" t="e">
        <f t="shared" si="269"/>
        <v>#DIV/0!</v>
      </c>
      <c r="BN224" s="46" t="e">
        <f t="shared" si="270"/>
        <v>#DIV/0!</v>
      </c>
      <c r="BO224" s="46" t="e">
        <f t="shared" si="271"/>
        <v>#DIV/0!</v>
      </c>
      <c r="BP224" s="46" t="e">
        <f t="shared" si="272"/>
        <v>#DIV/0!</v>
      </c>
      <c r="BQ224" s="46" t="e">
        <f t="shared" si="273"/>
        <v>#DIV/0!</v>
      </c>
      <c r="BR224" s="46" t="e">
        <f t="shared" si="274"/>
        <v>#DIV/0!</v>
      </c>
      <c r="BS224" s="46" t="str">
        <f t="shared" si="275"/>
        <v xml:space="preserve"> </v>
      </c>
      <c r="BT224" s="46" t="e">
        <f t="shared" si="276"/>
        <v>#DIV/0!</v>
      </c>
      <c r="BU224" s="46" t="e">
        <f t="shared" si="277"/>
        <v>#DIV/0!</v>
      </c>
      <c r="BV224" s="46" t="e">
        <f t="shared" si="278"/>
        <v>#DIV/0!</v>
      </c>
      <c r="BW224" s="46" t="str">
        <f t="shared" si="279"/>
        <v xml:space="preserve"> </v>
      </c>
      <c r="BY224" s="52">
        <f t="shared" si="310"/>
        <v>3.1627080280211515</v>
      </c>
      <c r="BZ224" s="293">
        <f t="shared" si="311"/>
        <v>1.5813541765562142</v>
      </c>
      <c r="CA224" s="46">
        <f t="shared" si="280"/>
        <v>4019.9414009409306</v>
      </c>
      <c r="CB224" s="46">
        <f t="shared" si="281"/>
        <v>5085.92</v>
      </c>
      <c r="CC224" s="46">
        <f t="shared" si="282"/>
        <v>-1065.9785990590694</v>
      </c>
    </row>
    <row r="225" spans="1:81" s="45" customFormat="1" ht="12" customHeight="1">
      <c r="A225" s="368">
        <v>181</v>
      </c>
      <c r="B225" s="64" t="s">
        <v>229</v>
      </c>
      <c r="C225" s="280"/>
      <c r="D225" s="295"/>
      <c r="E225" s="280"/>
      <c r="F225" s="280"/>
      <c r="G225" s="286">
        <f t="shared" si="312"/>
        <v>1380346.75</v>
      </c>
      <c r="H225" s="280">
        <f>I225+K225+M225+O225+Q225+S225</f>
        <v>0</v>
      </c>
      <c r="I225" s="289">
        <v>0</v>
      </c>
      <c r="J225" s="289">
        <v>0</v>
      </c>
      <c r="K225" s="289">
        <v>0</v>
      </c>
      <c r="L225" s="289">
        <v>0</v>
      </c>
      <c r="M225" s="289">
        <v>0</v>
      </c>
      <c r="N225" s="280">
        <v>0</v>
      </c>
      <c r="O225" s="280">
        <v>0</v>
      </c>
      <c r="P225" s="280">
        <v>0</v>
      </c>
      <c r="Q225" s="280">
        <v>0</v>
      </c>
      <c r="R225" s="280">
        <v>0</v>
      </c>
      <c r="S225" s="280">
        <v>0</v>
      </c>
      <c r="T225" s="290">
        <v>0</v>
      </c>
      <c r="U225" s="280">
        <v>0</v>
      </c>
      <c r="V225" s="280" t="s">
        <v>105</v>
      </c>
      <c r="W225" s="57">
        <v>547</v>
      </c>
      <c r="X225" s="280">
        <v>1303973</v>
      </c>
      <c r="Y225" s="280">
        <v>0</v>
      </c>
      <c r="Z225" s="280">
        <v>0</v>
      </c>
      <c r="AA225" s="280">
        <v>0</v>
      </c>
      <c r="AB225" s="280">
        <v>0</v>
      </c>
      <c r="AC225" s="280">
        <v>0</v>
      </c>
      <c r="AD225" s="280">
        <v>0</v>
      </c>
      <c r="AE225" s="280">
        <v>0</v>
      </c>
      <c r="AF225" s="280">
        <v>0</v>
      </c>
      <c r="AG225" s="280">
        <v>0</v>
      </c>
      <c r="AH225" s="280">
        <v>0</v>
      </c>
      <c r="AI225" s="280">
        <v>0</v>
      </c>
      <c r="AJ225" s="57">
        <v>50915.83</v>
      </c>
      <c r="AK225" s="57">
        <v>25457.919999999998</v>
      </c>
      <c r="AL225" s="57">
        <v>0</v>
      </c>
      <c r="AN225" s="46">
        <f>I225/'Приложение 1'!I223</f>
        <v>0</v>
      </c>
      <c r="AO225" s="46" t="e">
        <f t="shared" si="256"/>
        <v>#DIV/0!</v>
      </c>
      <c r="AP225" s="46" t="e">
        <f t="shared" si="257"/>
        <v>#DIV/0!</v>
      </c>
      <c r="AQ225" s="46" t="e">
        <f t="shared" si="258"/>
        <v>#DIV/0!</v>
      </c>
      <c r="AR225" s="46" t="e">
        <f t="shared" si="259"/>
        <v>#DIV/0!</v>
      </c>
      <c r="AS225" s="46" t="e">
        <f t="shared" si="260"/>
        <v>#DIV/0!</v>
      </c>
      <c r="AT225" s="46" t="e">
        <f t="shared" si="261"/>
        <v>#DIV/0!</v>
      </c>
      <c r="AU225" s="46">
        <f t="shared" si="262"/>
        <v>2383.8628884826326</v>
      </c>
      <c r="AV225" s="46" t="e">
        <f t="shared" si="263"/>
        <v>#DIV/0!</v>
      </c>
      <c r="AW225" s="46" t="e">
        <f t="shared" si="264"/>
        <v>#DIV/0!</v>
      </c>
      <c r="AX225" s="46" t="e">
        <f t="shared" si="265"/>
        <v>#DIV/0!</v>
      </c>
      <c r="AY225" s="52">
        <f t="shared" si="266"/>
        <v>0</v>
      </c>
      <c r="AZ225" s="46">
        <v>823.21</v>
      </c>
      <c r="BA225" s="46">
        <v>2105.13</v>
      </c>
      <c r="BB225" s="46">
        <v>2608.0100000000002</v>
      </c>
      <c r="BC225" s="46">
        <v>902.03</v>
      </c>
      <c r="BD225" s="46">
        <v>1781.42</v>
      </c>
      <c r="BE225" s="46">
        <v>1188.47</v>
      </c>
      <c r="BF225" s="46">
        <v>2445034.0299999998</v>
      </c>
      <c r="BG225" s="46">
        <f t="shared" si="267"/>
        <v>5070.2</v>
      </c>
      <c r="BH225" s="46">
        <v>1206.3800000000001</v>
      </c>
      <c r="BI225" s="46">
        <v>3444.44</v>
      </c>
      <c r="BJ225" s="46">
        <v>7006.73</v>
      </c>
      <c r="BK225" s="46">
        <f t="shared" si="255"/>
        <v>1689105.94</v>
      </c>
      <c r="BL225" s="46" t="str">
        <f t="shared" si="268"/>
        <v xml:space="preserve"> </v>
      </c>
      <c r="BM225" s="46" t="e">
        <f t="shared" si="269"/>
        <v>#DIV/0!</v>
      </c>
      <c r="BN225" s="46" t="e">
        <f t="shared" si="270"/>
        <v>#DIV/0!</v>
      </c>
      <c r="BO225" s="46" t="e">
        <f t="shared" si="271"/>
        <v>#DIV/0!</v>
      </c>
      <c r="BP225" s="46" t="e">
        <f t="shared" si="272"/>
        <v>#DIV/0!</v>
      </c>
      <c r="BQ225" s="46" t="e">
        <f t="shared" si="273"/>
        <v>#DIV/0!</v>
      </c>
      <c r="BR225" s="46" t="e">
        <f t="shared" si="274"/>
        <v>#DIV/0!</v>
      </c>
      <c r="BS225" s="46" t="str">
        <f t="shared" si="275"/>
        <v xml:space="preserve"> </v>
      </c>
      <c r="BT225" s="46" t="e">
        <f t="shared" si="276"/>
        <v>#DIV/0!</v>
      </c>
      <c r="BU225" s="46" t="e">
        <f t="shared" si="277"/>
        <v>#DIV/0!</v>
      </c>
      <c r="BV225" s="46" t="e">
        <f t="shared" si="278"/>
        <v>#DIV/0!</v>
      </c>
      <c r="BW225" s="46" t="str">
        <f t="shared" si="279"/>
        <v xml:space="preserve"> </v>
      </c>
      <c r="BY225" s="52"/>
      <c r="BZ225" s="293"/>
      <c r="CA225" s="46">
        <f t="shared" si="280"/>
        <v>2523.4858318098723</v>
      </c>
      <c r="CB225" s="46">
        <f t="shared" si="281"/>
        <v>5298.36</v>
      </c>
      <c r="CC225" s="46">
        <f t="shared" si="282"/>
        <v>-2774.8741681901274</v>
      </c>
    </row>
    <row r="226" spans="1:81" s="45" customFormat="1" ht="12" customHeight="1">
      <c r="A226" s="368">
        <v>182</v>
      </c>
      <c r="B226" s="64" t="s">
        <v>780</v>
      </c>
      <c r="C226" s="280">
        <v>4220.7</v>
      </c>
      <c r="D226" s="295"/>
      <c r="E226" s="280"/>
      <c r="F226" s="280"/>
      <c r="G226" s="286">
        <f t="shared" si="312"/>
        <v>3075023.57</v>
      </c>
      <c r="H226" s="280">
        <f>I226+K226+M226+O226+Q226+S226</f>
        <v>0</v>
      </c>
      <c r="I226" s="289">
        <v>0</v>
      </c>
      <c r="J226" s="289">
        <v>0</v>
      </c>
      <c r="K226" s="289">
        <v>0</v>
      </c>
      <c r="L226" s="289">
        <v>0</v>
      </c>
      <c r="M226" s="289">
        <v>0</v>
      </c>
      <c r="N226" s="280">
        <v>0</v>
      </c>
      <c r="O226" s="280">
        <v>0</v>
      </c>
      <c r="P226" s="280">
        <v>0</v>
      </c>
      <c r="Q226" s="280">
        <v>0</v>
      </c>
      <c r="R226" s="280">
        <v>0</v>
      </c>
      <c r="S226" s="280">
        <v>0</v>
      </c>
      <c r="T226" s="290">
        <v>0</v>
      </c>
      <c r="U226" s="280">
        <v>0</v>
      </c>
      <c r="V226" s="280" t="s">
        <v>106</v>
      </c>
      <c r="W226" s="57">
        <v>765.2</v>
      </c>
      <c r="X226" s="280">
        <v>2930729</v>
      </c>
      <c r="Y226" s="57">
        <v>0</v>
      </c>
      <c r="Z226" s="57">
        <v>0</v>
      </c>
      <c r="AA226" s="57">
        <v>0</v>
      </c>
      <c r="AB226" s="57">
        <v>0</v>
      </c>
      <c r="AC226" s="57">
        <v>0</v>
      </c>
      <c r="AD226" s="57">
        <v>0</v>
      </c>
      <c r="AE226" s="57">
        <v>0</v>
      </c>
      <c r="AF226" s="57">
        <v>0</v>
      </c>
      <c r="AG226" s="57">
        <v>0</v>
      </c>
      <c r="AH226" s="57">
        <v>0</v>
      </c>
      <c r="AI226" s="57">
        <v>0</v>
      </c>
      <c r="AJ226" s="57">
        <v>96196.38</v>
      </c>
      <c r="AK226" s="57">
        <v>48098.19</v>
      </c>
      <c r="AL226" s="57">
        <v>0</v>
      </c>
      <c r="AN226" s="46">
        <f>I226/'Приложение 1'!I224</f>
        <v>0</v>
      </c>
      <c r="AO226" s="46" t="e">
        <f t="shared" si="256"/>
        <v>#DIV/0!</v>
      </c>
      <c r="AP226" s="46" t="e">
        <f t="shared" si="257"/>
        <v>#DIV/0!</v>
      </c>
      <c r="AQ226" s="46" t="e">
        <f t="shared" si="258"/>
        <v>#DIV/0!</v>
      </c>
      <c r="AR226" s="46" t="e">
        <f t="shared" si="259"/>
        <v>#DIV/0!</v>
      </c>
      <c r="AS226" s="46" t="e">
        <f t="shared" si="260"/>
        <v>#DIV/0!</v>
      </c>
      <c r="AT226" s="46" t="e">
        <f t="shared" si="261"/>
        <v>#DIV/0!</v>
      </c>
      <c r="AU226" s="46">
        <f t="shared" si="262"/>
        <v>3830.0169890224774</v>
      </c>
      <c r="AV226" s="46" t="e">
        <f t="shared" si="263"/>
        <v>#DIV/0!</v>
      </c>
      <c r="AW226" s="46" t="e">
        <f t="shared" si="264"/>
        <v>#DIV/0!</v>
      </c>
      <c r="AX226" s="46" t="e">
        <f t="shared" si="265"/>
        <v>#DIV/0!</v>
      </c>
      <c r="AY226" s="52">
        <f t="shared" si="266"/>
        <v>0</v>
      </c>
      <c r="AZ226" s="46">
        <v>823.21</v>
      </c>
      <c r="BA226" s="46">
        <v>2105.13</v>
      </c>
      <c r="BB226" s="46">
        <v>2608.0100000000002</v>
      </c>
      <c r="BC226" s="46">
        <v>902.03</v>
      </c>
      <c r="BD226" s="46">
        <v>1781.42</v>
      </c>
      <c r="BE226" s="46">
        <v>1188.47</v>
      </c>
      <c r="BF226" s="46">
        <v>2445034.0299999998</v>
      </c>
      <c r="BG226" s="46">
        <f t="shared" si="267"/>
        <v>4866.91</v>
      </c>
      <c r="BH226" s="46">
        <v>1206.3800000000001</v>
      </c>
      <c r="BI226" s="46">
        <v>3444.44</v>
      </c>
      <c r="BJ226" s="46">
        <v>7006.73</v>
      </c>
      <c r="BK226" s="46">
        <f t="shared" si="255"/>
        <v>1689105.94</v>
      </c>
      <c r="BL226" s="46" t="str">
        <f t="shared" si="268"/>
        <v xml:space="preserve"> </v>
      </c>
      <c r="BM226" s="46" t="e">
        <f t="shared" si="269"/>
        <v>#DIV/0!</v>
      </c>
      <c r="BN226" s="46" t="e">
        <f t="shared" si="270"/>
        <v>#DIV/0!</v>
      </c>
      <c r="BO226" s="46" t="e">
        <f t="shared" si="271"/>
        <v>#DIV/0!</v>
      </c>
      <c r="BP226" s="46" t="e">
        <f t="shared" si="272"/>
        <v>#DIV/0!</v>
      </c>
      <c r="BQ226" s="46" t="e">
        <f t="shared" si="273"/>
        <v>#DIV/0!</v>
      </c>
      <c r="BR226" s="46" t="e">
        <f t="shared" si="274"/>
        <v>#DIV/0!</v>
      </c>
      <c r="BS226" s="46" t="str">
        <f t="shared" si="275"/>
        <v xml:space="preserve"> </v>
      </c>
      <c r="BT226" s="46" t="e">
        <f t="shared" si="276"/>
        <v>#DIV/0!</v>
      </c>
      <c r="BU226" s="46" t="e">
        <f t="shared" si="277"/>
        <v>#DIV/0!</v>
      </c>
      <c r="BV226" s="46" t="e">
        <f t="shared" si="278"/>
        <v>#DIV/0!</v>
      </c>
      <c r="BW226" s="46" t="str">
        <f t="shared" si="279"/>
        <v xml:space="preserve"> </v>
      </c>
      <c r="BY226" s="52">
        <f t="shared" si="310"/>
        <v>3.128313582324834</v>
      </c>
      <c r="BZ226" s="293">
        <f t="shared" si="311"/>
        <v>1.564156791162417</v>
      </c>
      <c r="CA226" s="46">
        <f t="shared" si="280"/>
        <v>4018.5880423418707</v>
      </c>
      <c r="CB226" s="46">
        <f t="shared" si="281"/>
        <v>5085.92</v>
      </c>
      <c r="CC226" s="46">
        <f t="shared" si="282"/>
        <v>-1067.3319576581293</v>
      </c>
    </row>
    <row r="227" spans="1:81" s="45" customFormat="1" ht="12" customHeight="1">
      <c r="A227" s="368">
        <v>183</v>
      </c>
      <c r="B227" s="64" t="s">
        <v>996</v>
      </c>
      <c r="C227" s="280"/>
      <c r="D227" s="295"/>
      <c r="E227" s="280"/>
      <c r="F227" s="280"/>
      <c r="G227" s="286">
        <f>ROUND(H227+U227+X227+Z227+AB227+AD227+AF227+AH227+AI227+AJ227+AK227+AL227,2)</f>
        <v>2970211.7</v>
      </c>
      <c r="H227" s="280">
        <f>I227+K227+M227+O227+Q227+S227</f>
        <v>0</v>
      </c>
      <c r="I227" s="289">
        <v>0</v>
      </c>
      <c r="J227" s="289">
        <v>0</v>
      </c>
      <c r="K227" s="289">
        <v>0</v>
      </c>
      <c r="L227" s="289">
        <v>0</v>
      </c>
      <c r="M227" s="289">
        <v>0</v>
      </c>
      <c r="N227" s="280">
        <v>0</v>
      </c>
      <c r="O227" s="280">
        <v>0</v>
      </c>
      <c r="P227" s="280">
        <v>0</v>
      </c>
      <c r="Q227" s="280">
        <v>0</v>
      </c>
      <c r="R227" s="280">
        <v>0</v>
      </c>
      <c r="S227" s="280">
        <v>0</v>
      </c>
      <c r="T227" s="290">
        <v>0</v>
      </c>
      <c r="U227" s="280">
        <v>0</v>
      </c>
      <c r="V227" s="280" t="s">
        <v>106</v>
      </c>
      <c r="W227" s="57">
        <v>837</v>
      </c>
      <c r="X227" s="280">
        <v>2751225.6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  <c r="AD227" s="57">
        <v>0</v>
      </c>
      <c r="AE227" s="57">
        <v>0</v>
      </c>
      <c r="AF227" s="57">
        <v>0</v>
      </c>
      <c r="AG227" s="57">
        <v>0</v>
      </c>
      <c r="AH227" s="57">
        <v>0</v>
      </c>
      <c r="AI227" s="57">
        <v>0</v>
      </c>
      <c r="AJ227" s="57">
        <v>145990.73000000001</v>
      </c>
      <c r="AK227" s="57">
        <v>72995.37</v>
      </c>
      <c r="AL227" s="57">
        <v>0</v>
      </c>
      <c r="AN227" s="46">
        <f>I227/'Приложение 1'!I225</f>
        <v>0</v>
      </c>
      <c r="AO227" s="46" t="e">
        <f t="shared" si="256"/>
        <v>#DIV/0!</v>
      </c>
      <c r="AP227" s="46" t="e">
        <f t="shared" si="257"/>
        <v>#DIV/0!</v>
      </c>
      <c r="AQ227" s="46" t="e">
        <f t="shared" si="258"/>
        <v>#DIV/0!</v>
      </c>
      <c r="AR227" s="46" t="e">
        <f t="shared" si="259"/>
        <v>#DIV/0!</v>
      </c>
      <c r="AS227" s="46" t="e">
        <f t="shared" si="260"/>
        <v>#DIV/0!</v>
      </c>
      <c r="AT227" s="46" t="e">
        <f t="shared" si="261"/>
        <v>#DIV/0!</v>
      </c>
      <c r="AU227" s="46">
        <f t="shared" si="262"/>
        <v>3287.0078853046598</v>
      </c>
      <c r="AV227" s="46" t="e">
        <f t="shared" si="263"/>
        <v>#DIV/0!</v>
      </c>
      <c r="AW227" s="46" t="e">
        <f t="shared" si="264"/>
        <v>#DIV/0!</v>
      </c>
      <c r="AX227" s="46" t="e">
        <f t="shared" si="265"/>
        <v>#DIV/0!</v>
      </c>
      <c r="AY227" s="52">
        <f t="shared" si="266"/>
        <v>0</v>
      </c>
      <c r="AZ227" s="46">
        <v>823.21</v>
      </c>
      <c r="BA227" s="46">
        <v>2105.13</v>
      </c>
      <c r="BB227" s="46">
        <v>2608.0100000000002</v>
      </c>
      <c r="BC227" s="46">
        <v>902.03</v>
      </c>
      <c r="BD227" s="46">
        <v>1781.42</v>
      </c>
      <c r="BE227" s="46">
        <v>1188.47</v>
      </c>
      <c r="BF227" s="46">
        <v>2445034.0299999998</v>
      </c>
      <c r="BG227" s="46">
        <f t="shared" si="267"/>
        <v>4866.91</v>
      </c>
      <c r="BH227" s="46">
        <v>1206.3800000000001</v>
      </c>
      <c r="BI227" s="46">
        <v>3444.44</v>
      </c>
      <c r="BJ227" s="46">
        <v>7006.73</v>
      </c>
      <c r="BK227" s="46">
        <f t="shared" si="255"/>
        <v>1689105.94</v>
      </c>
      <c r="BL227" s="46" t="str">
        <f t="shared" si="268"/>
        <v xml:space="preserve"> </v>
      </c>
      <c r="BM227" s="46" t="e">
        <f t="shared" si="269"/>
        <v>#DIV/0!</v>
      </c>
      <c r="BN227" s="46" t="e">
        <f t="shared" si="270"/>
        <v>#DIV/0!</v>
      </c>
      <c r="BO227" s="46" t="e">
        <f t="shared" si="271"/>
        <v>#DIV/0!</v>
      </c>
      <c r="BP227" s="46" t="e">
        <f t="shared" si="272"/>
        <v>#DIV/0!</v>
      </c>
      <c r="BQ227" s="46" t="e">
        <f t="shared" si="273"/>
        <v>#DIV/0!</v>
      </c>
      <c r="BR227" s="46" t="e">
        <f t="shared" si="274"/>
        <v>#DIV/0!</v>
      </c>
      <c r="BS227" s="46" t="str">
        <f t="shared" si="275"/>
        <v xml:space="preserve"> </v>
      </c>
      <c r="BT227" s="46" t="e">
        <f t="shared" si="276"/>
        <v>#DIV/0!</v>
      </c>
      <c r="BU227" s="46" t="e">
        <f t="shared" si="277"/>
        <v>#DIV/0!</v>
      </c>
      <c r="BV227" s="46" t="e">
        <f t="shared" si="278"/>
        <v>#DIV/0!</v>
      </c>
      <c r="BW227" s="46" t="str">
        <f t="shared" si="279"/>
        <v xml:space="preserve"> </v>
      </c>
      <c r="BY227" s="52"/>
      <c r="BZ227" s="293"/>
      <c r="CA227" s="46">
        <f t="shared" si="280"/>
        <v>3548.6400238948627</v>
      </c>
      <c r="CB227" s="46">
        <f t="shared" si="281"/>
        <v>5085.92</v>
      </c>
      <c r="CC227" s="46">
        <f t="shared" si="282"/>
        <v>-1537.2799761051374</v>
      </c>
    </row>
    <row r="228" spans="1:81" s="45" customFormat="1" ht="43.5" customHeight="1">
      <c r="A228" s="372" t="s">
        <v>56</v>
      </c>
      <c r="B228" s="372"/>
      <c r="C228" s="373">
        <f>SUM(C223:C226)</f>
        <v>12684.369999999999</v>
      </c>
      <c r="D228" s="373"/>
      <c r="E228" s="280"/>
      <c r="F228" s="280"/>
      <c r="G228" s="373">
        <f>ROUND(SUM(G223:G227),2)</f>
        <v>17453694.280000001</v>
      </c>
      <c r="H228" s="373">
        <f>ROUND(SUM(H223:H227),2)</f>
        <v>0</v>
      </c>
      <c r="I228" s="373">
        <f>ROUND(SUM(I223:I227),2)</f>
        <v>0</v>
      </c>
      <c r="J228" s="373">
        <f t="shared" ref="J228:R228" si="313">ROUND(SUM(J223:J227),2)</f>
        <v>0</v>
      </c>
      <c r="K228" s="373">
        <f t="shared" si="313"/>
        <v>0</v>
      </c>
      <c r="L228" s="373">
        <f t="shared" si="313"/>
        <v>0</v>
      </c>
      <c r="M228" s="373">
        <f t="shared" si="313"/>
        <v>0</v>
      </c>
      <c r="N228" s="373">
        <f t="shared" si="313"/>
        <v>0</v>
      </c>
      <c r="O228" s="373">
        <f t="shared" si="313"/>
        <v>0</v>
      </c>
      <c r="P228" s="373">
        <f t="shared" si="313"/>
        <v>0</v>
      </c>
      <c r="Q228" s="373">
        <f t="shared" si="313"/>
        <v>0</v>
      </c>
      <c r="R228" s="373">
        <f t="shared" si="313"/>
        <v>0</v>
      </c>
      <c r="S228" s="373">
        <f>ROUND(SUM(S223:S227),2)</f>
        <v>0</v>
      </c>
      <c r="T228" s="374">
        <f>SUM(T223:T227)</f>
        <v>0</v>
      </c>
      <c r="U228" s="373">
        <f>SUM(U223:U227)</f>
        <v>0</v>
      </c>
      <c r="V228" s="280" t="s">
        <v>66</v>
      </c>
      <c r="W228" s="373">
        <f>SUM(W223:W227)</f>
        <v>4985.7299999999996</v>
      </c>
      <c r="X228" s="373">
        <f>SUM(X223:X227)</f>
        <v>16518658.6</v>
      </c>
      <c r="Y228" s="373">
        <f t="shared" ref="Y228:AL228" si="314">SUM(Y223:Y227)</f>
        <v>0</v>
      </c>
      <c r="Z228" s="373">
        <f t="shared" si="314"/>
        <v>0</v>
      </c>
      <c r="AA228" s="373">
        <f t="shared" si="314"/>
        <v>0</v>
      </c>
      <c r="AB228" s="373">
        <f t="shared" si="314"/>
        <v>0</v>
      </c>
      <c r="AC228" s="373">
        <f t="shared" si="314"/>
        <v>0</v>
      </c>
      <c r="AD228" s="373">
        <f t="shared" si="314"/>
        <v>0</v>
      </c>
      <c r="AE228" s="373">
        <f t="shared" si="314"/>
        <v>0</v>
      </c>
      <c r="AF228" s="373">
        <f t="shared" si="314"/>
        <v>0</v>
      </c>
      <c r="AG228" s="373">
        <f t="shared" si="314"/>
        <v>0</v>
      </c>
      <c r="AH228" s="373">
        <f t="shared" si="314"/>
        <v>0</v>
      </c>
      <c r="AI228" s="373">
        <f t="shared" si="314"/>
        <v>0</v>
      </c>
      <c r="AJ228" s="373">
        <f>SUM(AJ223:AJ227)</f>
        <v>623357.11</v>
      </c>
      <c r="AK228" s="373">
        <f>SUM(AK223:AK227)</f>
        <v>311678.57</v>
      </c>
      <c r="AL228" s="373">
        <f t="shared" si="314"/>
        <v>0</v>
      </c>
      <c r="AN228" s="46">
        <f>I228/'Приложение 1'!I226</f>
        <v>0</v>
      </c>
      <c r="AO228" s="46" t="e">
        <f t="shared" si="256"/>
        <v>#DIV/0!</v>
      </c>
      <c r="AP228" s="46" t="e">
        <f t="shared" si="257"/>
        <v>#DIV/0!</v>
      </c>
      <c r="AQ228" s="46" t="e">
        <f t="shared" si="258"/>
        <v>#DIV/0!</v>
      </c>
      <c r="AR228" s="46" t="e">
        <f t="shared" si="259"/>
        <v>#DIV/0!</v>
      </c>
      <c r="AS228" s="46" t="e">
        <f t="shared" si="260"/>
        <v>#DIV/0!</v>
      </c>
      <c r="AT228" s="46" t="e">
        <f t="shared" si="261"/>
        <v>#DIV/0!</v>
      </c>
      <c r="AU228" s="46">
        <f t="shared" si="262"/>
        <v>3313.1875572885015</v>
      </c>
      <c r="AV228" s="46" t="e">
        <f t="shared" si="263"/>
        <v>#DIV/0!</v>
      </c>
      <c r="AW228" s="46" t="e">
        <f t="shared" si="264"/>
        <v>#DIV/0!</v>
      </c>
      <c r="AX228" s="46" t="e">
        <f t="shared" si="265"/>
        <v>#DIV/0!</v>
      </c>
      <c r="AY228" s="52">
        <f t="shared" si="266"/>
        <v>0</v>
      </c>
      <c r="AZ228" s="46">
        <v>823.21</v>
      </c>
      <c r="BA228" s="46">
        <v>2105.13</v>
      </c>
      <c r="BB228" s="46">
        <v>2608.0100000000002</v>
      </c>
      <c r="BC228" s="46">
        <v>902.03</v>
      </c>
      <c r="BD228" s="46">
        <v>1781.42</v>
      </c>
      <c r="BE228" s="46">
        <v>1188.47</v>
      </c>
      <c r="BF228" s="46">
        <v>2445034.0299999998</v>
      </c>
      <c r="BG228" s="46">
        <f t="shared" si="267"/>
        <v>4866.91</v>
      </c>
      <c r="BH228" s="46">
        <v>1206.3800000000001</v>
      </c>
      <c r="BI228" s="46">
        <v>3444.44</v>
      </c>
      <c r="BJ228" s="46">
        <v>7006.73</v>
      </c>
      <c r="BK228" s="46">
        <f t="shared" si="255"/>
        <v>1689105.94</v>
      </c>
      <c r="BL228" s="46" t="str">
        <f t="shared" si="268"/>
        <v xml:space="preserve"> </v>
      </c>
      <c r="BM228" s="46" t="e">
        <f t="shared" si="269"/>
        <v>#DIV/0!</v>
      </c>
      <c r="BN228" s="46" t="e">
        <f t="shared" si="270"/>
        <v>#DIV/0!</v>
      </c>
      <c r="BO228" s="46" t="e">
        <f t="shared" si="271"/>
        <v>#DIV/0!</v>
      </c>
      <c r="BP228" s="46" t="e">
        <f t="shared" si="272"/>
        <v>#DIV/0!</v>
      </c>
      <c r="BQ228" s="46" t="e">
        <f t="shared" si="273"/>
        <v>#DIV/0!</v>
      </c>
      <c r="BR228" s="46" t="e">
        <f t="shared" si="274"/>
        <v>#DIV/0!</v>
      </c>
      <c r="BS228" s="46" t="str">
        <f t="shared" si="275"/>
        <v xml:space="preserve"> </v>
      </c>
      <c r="BT228" s="46" t="e">
        <f t="shared" si="276"/>
        <v>#DIV/0!</v>
      </c>
      <c r="BU228" s="46" t="e">
        <f t="shared" si="277"/>
        <v>#DIV/0!</v>
      </c>
      <c r="BV228" s="46" t="e">
        <f t="shared" si="278"/>
        <v>#DIV/0!</v>
      </c>
      <c r="BW228" s="46" t="str">
        <f t="shared" si="279"/>
        <v xml:space="preserve"> </v>
      </c>
      <c r="BY228" s="52">
        <f t="shared" si="310"/>
        <v>3.5714909405414428</v>
      </c>
      <c r="BZ228" s="293">
        <f t="shared" si="311"/>
        <v>1.7857455562124123</v>
      </c>
      <c r="CA228" s="46">
        <f t="shared" si="280"/>
        <v>3500.7299392466102</v>
      </c>
      <c r="CB228" s="46">
        <f t="shared" si="281"/>
        <v>5085.92</v>
      </c>
      <c r="CC228" s="46">
        <f t="shared" si="282"/>
        <v>-1585.1900607533898</v>
      </c>
    </row>
    <row r="229" spans="1:81" s="45" customFormat="1" ht="12" customHeight="1">
      <c r="A229" s="364" t="s">
        <v>957</v>
      </c>
      <c r="B229" s="365"/>
      <c r="C229" s="365"/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365"/>
      <c r="AA229" s="365"/>
      <c r="AB229" s="365"/>
      <c r="AC229" s="365"/>
      <c r="AD229" s="365"/>
      <c r="AE229" s="365"/>
      <c r="AF229" s="365"/>
      <c r="AG229" s="365"/>
      <c r="AH229" s="365"/>
      <c r="AI229" s="365"/>
      <c r="AJ229" s="365"/>
      <c r="AK229" s="365"/>
      <c r="AL229" s="366"/>
      <c r="AN229" s="46" t="e">
        <f>I229/'Приложение 1'!I227</f>
        <v>#DIV/0!</v>
      </c>
      <c r="AO229" s="46" t="e">
        <f t="shared" si="256"/>
        <v>#DIV/0!</v>
      </c>
      <c r="AP229" s="46" t="e">
        <f t="shared" si="257"/>
        <v>#DIV/0!</v>
      </c>
      <c r="AQ229" s="46" t="e">
        <f t="shared" si="258"/>
        <v>#DIV/0!</v>
      </c>
      <c r="AR229" s="46" t="e">
        <f t="shared" si="259"/>
        <v>#DIV/0!</v>
      </c>
      <c r="AS229" s="46" t="e">
        <f t="shared" si="260"/>
        <v>#DIV/0!</v>
      </c>
      <c r="AT229" s="46" t="e">
        <f t="shared" si="261"/>
        <v>#DIV/0!</v>
      </c>
      <c r="AU229" s="46" t="e">
        <f t="shared" si="262"/>
        <v>#DIV/0!</v>
      </c>
      <c r="AV229" s="46" t="e">
        <f t="shared" si="263"/>
        <v>#DIV/0!</v>
      </c>
      <c r="AW229" s="46" t="e">
        <f t="shared" si="264"/>
        <v>#DIV/0!</v>
      </c>
      <c r="AX229" s="46" t="e">
        <f t="shared" si="265"/>
        <v>#DIV/0!</v>
      </c>
      <c r="AY229" s="52">
        <f t="shared" si="266"/>
        <v>0</v>
      </c>
      <c r="AZ229" s="46">
        <v>823.21</v>
      </c>
      <c r="BA229" s="46">
        <v>2105.13</v>
      </c>
      <c r="BB229" s="46">
        <v>2608.0100000000002</v>
      </c>
      <c r="BC229" s="46">
        <v>902.03</v>
      </c>
      <c r="BD229" s="46">
        <v>1781.42</v>
      </c>
      <c r="BE229" s="46">
        <v>1188.47</v>
      </c>
      <c r="BF229" s="46">
        <v>2445034.0299999998</v>
      </c>
      <c r="BG229" s="46">
        <f t="shared" si="267"/>
        <v>4866.91</v>
      </c>
      <c r="BH229" s="46">
        <v>1206.3800000000001</v>
      </c>
      <c r="BI229" s="46">
        <v>3444.44</v>
      </c>
      <c r="BJ229" s="46">
        <v>7006.73</v>
      </c>
      <c r="BK229" s="46">
        <f t="shared" si="255"/>
        <v>1689105.94</v>
      </c>
      <c r="BL229" s="46" t="e">
        <f t="shared" si="268"/>
        <v>#DIV/0!</v>
      </c>
      <c r="BM229" s="46" t="e">
        <f t="shared" si="269"/>
        <v>#DIV/0!</v>
      </c>
      <c r="BN229" s="46" t="e">
        <f t="shared" si="270"/>
        <v>#DIV/0!</v>
      </c>
      <c r="BO229" s="46" t="e">
        <f t="shared" si="271"/>
        <v>#DIV/0!</v>
      </c>
      <c r="BP229" s="46" t="e">
        <f t="shared" si="272"/>
        <v>#DIV/0!</v>
      </c>
      <c r="BQ229" s="46" t="e">
        <f t="shared" si="273"/>
        <v>#DIV/0!</v>
      </c>
      <c r="BR229" s="46" t="e">
        <f t="shared" si="274"/>
        <v>#DIV/0!</v>
      </c>
      <c r="BS229" s="46" t="e">
        <f t="shared" si="275"/>
        <v>#DIV/0!</v>
      </c>
      <c r="BT229" s="46" t="e">
        <f t="shared" si="276"/>
        <v>#DIV/0!</v>
      </c>
      <c r="BU229" s="46" t="e">
        <f t="shared" si="277"/>
        <v>#DIV/0!</v>
      </c>
      <c r="BV229" s="46" t="e">
        <f t="shared" si="278"/>
        <v>#DIV/0!</v>
      </c>
      <c r="BW229" s="46" t="str">
        <f t="shared" si="279"/>
        <v xml:space="preserve"> </v>
      </c>
      <c r="BY229" s="52"/>
      <c r="BZ229" s="293"/>
      <c r="CA229" s="46" t="e">
        <f t="shared" si="280"/>
        <v>#DIV/0!</v>
      </c>
      <c r="CB229" s="46">
        <f t="shared" si="281"/>
        <v>5085.92</v>
      </c>
      <c r="CC229" s="46" t="e">
        <f t="shared" si="282"/>
        <v>#DIV/0!</v>
      </c>
    </row>
    <row r="230" spans="1:81" s="45" customFormat="1" ht="12" customHeight="1">
      <c r="A230" s="284">
        <v>184</v>
      </c>
      <c r="B230" s="64" t="s">
        <v>782</v>
      </c>
      <c r="C230" s="358">
        <v>590.20000000000005</v>
      </c>
      <c r="D230" s="295"/>
      <c r="E230" s="280"/>
      <c r="F230" s="280"/>
      <c r="G230" s="286">
        <f>ROUND(H230+U230+X230+Z230+AB230+AD230+AF230+AH230+AI230+AJ230+AK230+AL230,2)</f>
        <v>2794546.84</v>
      </c>
      <c r="H230" s="280">
        <f>I230+K230+M230+O230+Q230+S230</f>
        <v>0</v>
      </c>
      <c r="I230" s="289">
        <v>0</v>
      </c>
      <c r="J230" s="289">
        <v>0</v>
      </c>
      <c r="K230" s="289">
        <v>0</v>
      </c>
      <c r="L230" s="289">
        <v>0</v>
      </c>
      <c r="M230" s="289">
        <v>0</v>
      </c>
      <c r="N230" s="280">
        <v>0</v>
      </c>
      <c r="O230" s="280">
        <v>0</v>
      </c>
      <c r="P230" s="280">
        <v>0</v>
      </c>
      <c r="Q230" s="280">
        <v>0</v>
      </c>
      <c r="R230" s="280">
        <v>0</v>
      </c>
      <c r="S230" s="280">
        <v>0</v>
      </c>
      <c r="T230" s="290">
        <v>0</v>
      </c>
      <c r="U230" s="280">
        <v>0</v>
      </c>
      <c r="V230" s="280" t="s">
        <v>106</v>
      </c>
      <c r="W230" s="280">
        <v>602</v>
      </c>
      <c r="X230" s="280">
        <v>2696539.2</v>
      </c>
      <c r="Y230" s="57">
        <v>0</v>
      </c>
      <c r="Z230" s="57">
        <v>0</v>
      </c>
      <c r="AA230" s="57">
        <v>0</v>
      </c>
      <c r="AB230" s="57">
        <v>0</v>
      </c>
      <c r="AC230" s="57">
        <v>0</v>
      </c>
      <c r="AD230" s="57">
        <v>0</v>
      </c>
      <c r="AE230" s="57">
        <v>0</v>
      </c>
      <c r="AF230" s="57">
        <v>0</v>
      </c>
      <c r="AG230" s="57">
        <v>0</v>
      </c>
      <c r="AH230" s="57">
        <v>0</v>
      </c>
      <c r="AI230" s="57">
        <v>0</v>
      </c>
      <c r="AJ230" s="57">
        <v>65338.43</v>
      </c>
      <c r="AK230" s="57">
        <v>32669.21</v>
      </c>
      <c r="AL230" s="57">
        <v>0</v>
      </c>
      <c r="AN230" s="46">
        <f>I230/'Приложение 1'!I228</f>
        <v>0</v>
      </c>
      <c r="AO230" s="46" t="e">
        <f t="shared" si="256"/>
        <v>#DIV/0!</v>
      </c>
      <c r="AP230" s="46" t="e">
        <f t="shared" si="257"/>
        <v>#DIV/0!</v>
      </c>
      <c r="AQ230" s="46" t="e">
        <f t="shared" si="258"/>
        <v>#DIV/0!</v>
      </c>
      <c r="AR230" s="46" t="e">
        <f t="shared" si="259"/>
        <v>#DIV/0!</v>
      </c>
      <c r="AS230" s="46" t="e">
        <f t="shared" si="260"/>
        <v>#DIV/0!</v>
      </c>
      <c r="AT230" s="46" t="e">
        <f t="shared" si="261"/>
        <v>#DIV/0!</v>
      </c>
      <c r="AU230" s="46">
        <f t="shared" si="262"/>
        <v>4479.3009966777408</v>
      </c>
      <c r="AV230" s="46" t="e">
        <f t="shared" si="263"/>
        <v>#DIV/0!</v>
      </c>
      <c r="AW230" s="46" t="e">
        <f t="shared" si="264"/>
        <v>#DIV/0!</v>
      </c>
      <c r="AX230" s="46" t="e">
        <f t="shared" si="265"/>
        <v>#DIV/0!</v>
      </c>
      <c r="AY230" s="52">
        <f t="shared" si="266"/>
        <v>0</v>
      </c>
      <c r="AZ230" s="46">
        <v>823.21</v>
      </c>
      <c r="BA230" s="46">
        <v>2105.13</v>
      </c>
      <c r="BB230" s="46">
        <v>2608.0100000000002</v>
      </c>
      <c r="BC230" s="46">
        <v>902.03</v>
      </c>
      <c r="BD230" s="46">
        <v>1781.42</v>
      </c>
      <c r="BE230" s="46">
        <v>1188.47</v>
      </c>
      <c r="BF230" s="46">
        <v>2445034.0299999998</v>
      </c>
      <c r="BG230" s="46">
        <f t="shared" si="267"/>
        <v>4866.91</v>
      </c>
      <c r="BH230" s="46">
        <v>1206.3800000000001</v>
      </c>
      <c r="BI230" s="46">
        <v>3444.44</v>
      </c>
      <c r="BJ230" s="46">
        <v>7006.73</v>
      </c>
      <c r="BK230" s="46">
        <f t="shared" si="255"/>
        <v>1689105.94</v>
      </c>
      <c r="BL230" s="46" t="str">
        <f t="shared" si="268"/>
        <v xml:space="preserve"> </v>
      </c>
      <c r="BM230" s="46" t="e">
        <f t="shared" si="269"/>
        <v>#DIV/0!</v>
      </c>
      <c r="BN230" s="46" t="e">
        <f t="shared" si="270"/>
        <v>#DIV/0!</v>
      </c>
      <c r="BO230" s="46" t="e">
        <f t="shared" si="271"/>
        <v>#DIV/0!</v>
      </c>
      <c r="BP230" s="46" t="e">
        <f t="shared" si="272"/>
        <v>#DIV/0!</v>
      </c>
      <c r="BQ230" s="46" t="e">
        <f t="shared" si="273"/>
        <v>#DIV/0!</v>
      </c>
      <c r="BR230" s="46" t="e">
        <f t="shared" si="274"/>
        <v>#DIV/0!</v>
      </c>
      <c r="BS230" s="46" t="str">
        <f t="shared" si="275"/>
        <v xml:space="preserve"> </v>
      </c>
      <c r="BT230" s="46" t="e">
        <f t="shared" si="276"/>
        <v>#DIV/0!</v>
      </c>
      <c r="BU230" s="46" t="e">
        <f t="shared" si="277"/>
        <v>#DIV/0!</v>
      </c>
      <c r="BV230" s="46" t="e">
        <f t="shared" si="278"/>
        <v>#DIV/0!</v>
      </c>
      <c r="BW230" s="46" t="str">
        <f t="shared" si="279"/>
        <v xml:space="preserve"> </v>
      </c>
      <c r="BY230" s="52"/>
      <c r="BZ230" s="293"/>
      <c r="CA230" s="46">
        <f t="shared" si="280"/>
        <v>4642.1043853820593</v>
      </c>
      <c r="CB230" s="46">
        <f t="shared" si="281"/>
        <v>5085.92</v>
      </c>
      <c r="CC230" s="46">
        <f t="shared" si="282"/>
        <v>-443.81561461794081</v>
      </c>
    </row>
    <row r="231" spans="1:81" s="45" customFormat="1" ht="43.5" customHeight="1">
      <c r="A231" s="361" t="s">
        <v>958</v>
      </c>
      <c r="B231" s="361"/>
      <c r="C231" s="336">
        <f>SUM(C230)</f>
        <v>590.20000000000005</v>
      </c>
      <c r="D231" s="362"/>
      <c r="E231" s="336"/>
      <c r="F231" s="336"/>
      <c r="G231" s="336">
        <f>ROUND(SUM(G230),2)</f>
        <v>2794546.84</v>
      </c>
      <c r="H231" s="336">
        <f t="shared" ref="H231:U231" si="315">SUM(H230)</f>
        <v>0</v>
      </c>
      <c r="I231" s="336">
        <f t="shared" si="315"/>
        <v>0</v>
      </c>
      <c r="J231" s="336">
        <f t="shared" si="315"/>
        <v>0</v>
      </c>
      <c r="K231" s="336">
        <f t="shared" si="315"/>
        <v>0</v>
      </c>
      <c r="L231" s="336">
        <f t="shared" si="315"/>
        <v>0</v>
      </c>
      <c r="M231" s="336">
        <f t="shared" si="315"/>
        <v>0</v>
      </c>
      <c r="N231" s="336">
        <f t="shared" si="315"/>
        <v>0</v>
      </c>
      <c r="O231" s="336">
        <f t="shared" si="315"/>
        <v>0</v>
      </c>
      <c r="P231" s="336">
        <f t="shared" si="315"/>
        <v>0</v>
      </c>
      <c r="Q231" s="336">
        <f t="shared" si="315"/>
        <v>0</v>
      </c>
      <c r="R231" s="336">
        <f t="shared" si="315"/>
        <v>0</v>
      </c>
      <c r="S231" s="336">
        <f t="shared" si="315"/>
        <v>0</v>
      </c>
      <c r="T231" s="367">
        <f t="shared" si="315"/>
        <v>0</v>
      </c>
      <c r="U231" s="336">
        <f t="shared" si="315"/>
        <v>0</v>
      </c>
      <c r="V231" s="336" t="s">
        <v>66</v>
      </c>
      <c r="W231" s="336">
        <f>SUM(W230)</f>
        <v>602</v>
      </c>
      <c r="X231" s="336">
        <f>SUM(X230)</f>
        <v>2696539.2</v>
      </c>
      <c r="Y231" s="336">
        <f t="shared" ref="Y231:AL231" si="316">SUM(Y230)</f>
        <v>0</v>
      </c>
      <c r="Z231" s="336">
        <f t="shared" si="316"/>
        <v>0</v>
      </c>
      <c r="AA231" s="336">
        <f t="shared" si="316"/>
        <v>0</v>
      </c>
      <c r="AB231" s="336">
        <f t="shared" si="316"/>
        <v>0</v>
      </c>
      <c r="AC231" s="336">
        <f t="shared" si="316"/>
        <v>0</v>
      </c>
      <c r="AD231" s="336">
        <f t="shared" si="316"/>
        <v>0</v>
      </c>
      <c r="AE231" s="336">
        <f t="shared" si="316"/>
        <v>0</v>
      </c>
      <c r="AF231" s="336">
        <f t="shared" si="316"/>
        <v>0</v>
      </c>
      <c r="AG231" s="336">
        <f t="shared" si="316"/>
        <v>0</v>
      </c>
      <c r="AH231" s="336">
        <f t="shared" si="316"/>
        <v>0</v>
      </c>
      <c r="AI231" s="336">
        <f t="shared" si="316"/>
        <v>0</v>
      </c>
      <c r="AJ231" s="336">
        <f t="shared" si="316"/>
        <v>65338.43</v>
      </c>
      <c r="AK231" s="336">
        <f t="shared" si="316"/>
        <v>32669.21</v>
      </c>
      <c r="AL231" s="336">
        <f t="shared" si="316"/>
        <v>0</v>
      </c>
      <c r="AN231" s="46">
        <f>I231/'Приложение 1'!I229</f>
        <v>0</v>
      </c>
      <c r="AO231" s="46" t="e">
        <f t="shared" si="256"/>
        <v>#DIV/0!</v>
      </c>
      <c r="AP231" s="46" t="e">
        <f t="shared" si="257"/>
        <v>#DIV/0!</v>
      </c>
      <c r="AQ231" s="46" t="e">
        <f t="shared" si="258"/>
        <v>#DIV/0!</v>
      </c>
      <c r="AR231" s="46" t="e">
        <f t="shared" si="259"/>
        <v>#DIV/0!</v>
      </c>
      <c r="AS231" s="46" t="e">
        <f t="shared" si="260"/>
        <v>#DIV/0!</v>
      </c>
      <c r="AT231" s="46" t="e">
        <f t="shared" si="261"/>
        <v>#DIV/0!</v>
      </c>
      <c r="AU231" s="46">
        <f t="shared" si="262"/>
        <v>4479.3009966777408</v>
      </c>
      <c r="AV231" s="46" t="e">
        <f t="shared" si="263"/>
        <v>#DIV/0!</v>
      </c>
      <c r="AW231" s="46" t="e">
        <f t="shared" si="264"/>
        <v>#DIV/0!</v>
      </c>
      <c r="AX231" s="46" t="e">
        <f t="shared" si="265"/>
        <v>#DIV/0!</v>
      </c>
      <c r="AY231" s="52">
        <f t="shared" si="266"/>
        <v>0</v>
      </c>
      <c r="AZ231" s="46">
        <v>823.21</v>
      </c>
      <c r="BA231" s="46">
        <v>2105.13</v>
      </c>
      <c r="BB231" s="46">
        <v>2608.0100000000002</v>
      </c>
      <c r="BC231" s="46">
        <v>902.03</v>
      </c>
      <c r="BD231" s="46">
        <v>1781.42</v>
      </c>
      <c r="BE231" s="46">
        <v>1188.47</v>
      </c>
      <c r="BF231" s="46">
        <v>2445034.0299999998</v>
      </c>
      <c r="BG231" s="46">
        <f t="shared" si="267"/>
        <v>4866.91</v>
      </c>
      <c r="BH231" s="46">
        <v>1206.3800000000001</v>
      </c>
      <c r="BI231" s="46">
        <v>3444.44</v>
      </c>
      <c r="BJ231" s="46">
        <v>7006.73</v>
      </c>
      <c r="BK231" s="46">
        <f t="shared" si="255"/>
        <v>1689105.94</v>
      </c>
      <c r="BL231" s="46" t="str">
        <f t="shared" si="268"/>
        <v xml:space="preserve"> </v>
      </c>
      <c r="BM231" s="46" t="e">
        <f t="shared" si="269"/>
        <v>#DIV/0!</v>
      </c>
      <c r="BN231" s="46" t="e">
        <f t="shared" si="270"/>
        <v>#DIV/0!</v>
      </c>
      <c r="BO231" s="46" t="e">
        <f t="shared" si="271"/>
        <v>#DIV/0!</v>
      </c>
      <c r="BP231" s="46" t="e">
        <f t="shared" si="272"/>
        <v>#DIV/0!</v>
      </c>
      <c r="BQ231" s="46" t="e">
        <f t="shared" si="273"/>
        <v>#DIV/0!</v>
      </c>
      <c r="BR231" s="46" t="e">
        <f t="shared" si="274"/>
        <v>#DIV/0!</v>
      </c>
      <c r="BS231" s="46" t="str">
        <f t="shared" si="275"/>
        <v xml:space="preserve"> </v>
      </c>
      <c r="BT231" s="46" t="e">
        <f t="shared" si="276"/>
        <v>#DIV/0!</v>
      </c>
      <c r="BU231" s="46" t="e">
        <f t="shared" si="277"/>
        <v>#DIV/0!</v>
      </c>
      <c r="BV231" s="46" t="e">
        <f t="shared" si="278"/>
        <v>#DIV/0!</v>
      </c>
      <c r="BW231" s="46" t="str">
        <f t="shared" si="279"/>
        <v xml:space="preserve"> </v>
      </c>
      <c r="BY231" s="52"/>
      <c r="BZ231" s="293"/>
      <c r="CA231" s="46">
        <f t="shared" si="280"/>
        <v>4642.1043853820593</v>
      </c>
      <c r="CB231" s="46">
        <f t="shared" si="281"/>
        <v>5085.92</v>
      </c>
      <c r="CC231" s="46">
        <f t="shared" si="282"/>
        <v>-443.81561461794081</v>
      </c>
    </row>
    <row r="232" spans="1:81" s="45" customFormat="1" ht="12" customHeight="1">
      <c r="A232" s="369" t="s">
        <v>74</v>
      </c>
      <c r="B232" s="370"/>
      <c r="C232" s="370"/>
      <c r="D232" s="370"/>
      <c r="E232" s="370"/>
      <c r="F232" s="370"/>
      <c r="G232" s="370"/>
      <c r="H232" s="370"/>
      <c r="I232" s="370"/>
      <c r="J232" s="370"/>
      <c r="K232" s="370"/>
      <c r="L232" s="370"/>
      <c r="M232" s="370"/>
      <c r="N232" s="370"/>
      <c r="O232" s="370"/>
      <c r="P232" s="370"/>
      <c r="Q232" s="370"/>
      <c r="R232" s="370"/>
      <c r="S232" s="370"/>
      <c r="T232" s="370"/>
      <c r="U232" s="370"/>
      <c r="V232" s="370"/>
      <c r="W232" s="370"/>
      <c r="X232" s="370"/>
      <c r="Y232" s="370"/>
      <c r="Z232" s="370"/>
      <c r="AA232" s="370"/>
      <c r="AB232" s="370"/>
      <c r="AC232" s="370"/>
      <c r="AD232" s="370"/>
      <c r="AE232" s="370"/>
      <c r="AF232" s="370"/>
      <c r="AG232" s="370"/>
      <c r="AH232" s="370"/>
      <c r="AI232" s="370"/>
      <c r="AJ232" s="370"/>
      <c r="AK232" s="370"/>
      <c r="AL232" s="371"/>
      <c r="AN232" s="46" t="e">
        <f>I232/'Приложение 1'!I230</f>
        <v>#DIV/0!</v>
      </c>
      <c r="AO232" s="46" t="e">
        <f t="shared" si="256"/>
        <v>#DIV/0!</v>
      </c>
      <c r="AP232" s="46" t="e">
        <f t="shared" si="257"/>
        <v>#DIV/0!</v>
      </c>
      <c r="AQ232" s="46" t="e">
        <f t="shared" si="258"/>
        <v>#DIV/0!</v>
      </c>
      <c r="AR232" s="46" t="e">
        <f t="shared" si="259"/>
        <v>#DIV/0!</v>
      </c>
      <c r="AS232" s="46" t="e">
        <f t="shared" si="260"/>
        <v>#DIV/0!</v>
      </c>
      <c r="AT232" s="46" t="e">
        <f t="shared" si="261"/>
        <v>#DIV/0!</v>
      </c>
      <c r="AU232" s="46" t="e">
        <f t="shared" si="262"/>
        <v>#DIV/0!</v>
      </c>
      <c r="AV232" s="46" t="e">
        <f t="shared" si="263"/>
        <v>#DIV/0!</v>
      </c>
      <c r="AW232" s="46" t="e">
        <f t="shared" si="264"/>
        <v>#DIV/0!</v>
      </c>
      <c r="AX232" s="46" t="e">
        <f t="shared" si="265"/>
        <v>#DIV/0!</v>
      </c>
      <c r="AY232" s="52">
        <f t="shared" si="266"/>
        <v>0</v>
      </c>
      <c r="AZ232" s="46">
        <v>823.21</v>
      </c>
      <c r="BA232" s="46">
        <v>2105.13</v>
      </c>
      <c r="BB232" s="46">
        <v>2608.0100000000002</v>
      </c>
      <c r="BC232" s="46">
        <v>902.03</v>
      </c>
      <c r="BD232" s="46">
        <v>1781.42</v>
      </c>
      <c r="BE232" s="46">
        <v>1188.47</v>
      </c>
      <c r="BF232" s="46">
        <v>2445034.0299999998</v>
      </c>
      <c r="BG232" s="46">
        <f t="shared" si="267"/>
        <v>4866.91</v>
      </c>
      <c r="BH232" s="46">
        <v>1206.3800000000001</v>
      </c>
      <c r="BI232" s="46">
        <v>3444.44</v>
      </c>
      <c r="BJ232" s="46">
        <v>7006.73</v>
      </c>
      <c r="BK232" s="46">
        <f t="shared" si="255"/>
        <v>1689105.94</v>
      </c>
      <c r="BL232" s="46" t="e">
        <f t="shared" si="268"/>
        <v>#DIV/0!</v>
      </c>
      <c r="BM232" s="46" t="e">
        <f t="shared" si="269"/>
        <v>#DIV/0!</v>
      </c>
      <c r="BN232" s="46" t="e">
        <f t="shared" si="270"/>
        <v>#DIV/0!</v>
      </c>
      <c r="BO232" s="46" t="e">
        <f t="shared" si="271"/>
        <v>#DIV/0!</v>
      </c>
      <c r="BP232" s="46" t="e">
        <f t="shared" si="272"/>
        <v>#DIV/0!</v>
      </c>
      <c r="BQ232" s="46" t="e">
        <f t="shared" si="273"/>
        <v>#DIV/0!</v>
      </c>
      <c r="BR232" s="46" t="e">
        <f t="shared" si="274"/>
        <v>#DIV/0!</v>
      </c>
      <c r="BS232" s="46" t="e">
        <f t="shared" si="275"/>
        <v>#DIV/0!</v>
      </c>
      <c r="BT232" s="46" t="e">
        <f t="shared" si="276"/>
        <v>#DIV/0!</v>
      </c>
      <c r="BU232" s="46" t="e">
        <f t="shared" si="277"/>
        <v>#DIV/0!</v>
      </c>
      <c r="BV232" s="46" t="e">
        <f t="shared" si="278"/>
        <v>#DIV/0!</v>
      </c>
      <c r="BW232" s="46" t="str">
        <f t="shared" si="279"/>
        <v xml:space="preserve"> </v>
      </c>
      <c r="BY232" s="52" t="e">
        <f t="shared" ref="BY232:BY234" si="317">AJ232/G232*100</f>
        <v>#DIV/0!</v>
      </c>
      <c r="BZ232" s="293" t="e">
        <f t="shared" ref="BZ232:BZ234" si="318">AK232/G232*100</f>
        <v>#DIV/0!</v>
      </c>
      <c r="CA232" s="46" t="e">
        <f t="shared" si="280"/>
        <v>#DIV/0!</v>
      </c>
      <c r="CB232" s="46">
        <f t="shared" si="281"/>
        <v>5085.92</v>
      </c>
      <c r="CC232" s="46" t="e">
        <f t="shared" si="282"/>
        <v>#DIV/0!</v>
      </c>
    </row>
    <row r="233" spans="1:81" s="45" customFormat="1" ht="12" customHeight="1">
      <c r="A233" s="284">
        <v>185</v>
      </c>
      <c r="B233" s="335" t="s">
        <v>787</v>
      </c>
      <c r="C233" s="280">
        <f>4576.57+103.1</f>
        <v>4679.67</v>
      </c>
      <c r="D233" s="295"/>
      <c r="E233" s="280"/>
      <c r="F233" s="280"/>
      <c r="G233" s="286">
        <f t="shared" ref="G233:G238" si="319">ROUND(H233+U233+X233+Z233+AB233+AD233+AF233+AH233+AI233+AJ233+AK233+AL233,2)</f>
        <v>1297946.53</v>
      </c>
      <c r="H233" s="280">
        <f t="shared" ref="H233:H238" si="320">I233+K233+M233+O233+Q233+S233</f>
        <v>0</v>
      </c>
      <c r="I233" s="289">
        <v>0</v>
      </c>
      <c r="J233" s="289">
        <v>0</v>
      </c>
      <c r="K233" s="289">
        <v>0</v>
      </c>
      <c r="L233" s="289">
        <v>0</v>
      </c>
      <c r="M233" s="289">
        <v>0</v>
      </c>
      <c r="N233" s="280">
        <v>0</v>
      </c>
      <c r="O233" s="280">
        <v>0</v>
      </c>
      <c r="P233" s="280">
        <v>0</v>
      </c>
      <c r="Q233" s="280">
        <v>0</v>
      </c>
      <c r="R233" s="280">
        <v>0</v>
      </c>
      <c r="S233" s="280">
        <v>0</v>
      </c>
      <c r="T233" s="290">
        <v>0</v>
      </c>
      <c r="U233" s="280">
        <v>0</v>
      </c>
      <c r="V233" s="280" t="s">
        <v>106</v>
      </c>
      <c r="W233" s="280">
        <v>370.5</v>
      </c>
      <c r="X233" s="280">
        <v>1248879.1000000001</v>
      </c>
      <c r="Y233" s="57">
        <v>0</v>
      </c>
      <c r="Z233" s="57">
        <v>0</v>
      </c>
      <c r="AA233" s="57">
        <v>0</v>
      </c>
      <c r="AB233" s="57">
        <v>0</v>
      </c>
      <c r="AC233" s="57">
        <v>0</v>
      </c>
      <c r="AD233" s="57">
        <v>0</v>
      </c>
      <c r="AE233" s="57">
        <v>0</v>
      </c>
      <c r="AF233" s="57">
        <v>0</v>
      </c>
      <c r="AG233" s="57">
        <v>0</v>
      </c>
      <c r="AH233" s="57">
        <v>0</v>
      </c>
      <c r="AI233" s="57">
        <v>0</v>
      </c>
      <c r="AJ233" s="57">
        <v>32711.62</v>
      </c>
      <c r="AK233" s="57">
        <v>16355.81</v>
      </c>
      <c r="AL233" s="57">
        <v>0</v>
      </c>
      <c r="AN233" s="46">
        <f>I233/'Приложение 1'!I231</f>
        <v>0</v>
      </c>
      <c r="AO233" s="46" t="e">
        <f t="shared" si="256"/>
        <v>#DIV/0!</v>
      </c>
      <c r="AP233" s="46" t="e">
        <f t="shared" si="257"/>
        <v>#DIV/0!</v>
      </c>
      <c r="AQ233" s="46" t="e">
        <f t="shared" si="258"/>
        <v>#DIV/0!</v>
      </c>
      <c r="AR233" s="46" t="e">
        <f t="shared" si="259"/>
        <v>#DIV/0!</v>
      </c>
      <c r="AS233" s="46" t="e">
        <f t="shared" si="260"/>
        <v>#DIV/0!</v>
      </c>
      <c r="AT233" s="46" t="e">
        <f t="shared" si="261"/>
        <v>#DIV/0!</v>
      </c>
      <c r="AU233" s="46">
        <f t="shared" si="262"/>
        <v>3370.7937921727398</v>
      </c>
      <c r="AV233" s="46" t="e">
        <f t="shared" si="263"/>
        <v>#DIV/0!</v>
      </c>
      <c r="AW233" s="46" t="e">
        <f t="shared" si="264"/>
        <v>#DIV/0!</v>
      </c>
      <c r="AX233" s="46" t="e">
        <f t="shared" si="265"/>
        <v>#DIV/0!</v>
      </c>
      <c r="AY233" s="52">
        <f t="shared" si="266"/>
        <v>0</v>
      </c>
      <c r="AZ233" s="46">
        <v>823.21</v>
      </c>
      <c r="BA233" s="46">
        <v>2105.13</v>
      </c>
      <c r="BB233" s="46">
        <v>2608.0100000000002</v>
      </c>
      <c r="BC233" s="46">
        <v>902.03</v>
      </c>
      <c r="BD233" s="46">
        <v>1781.42</v>
      </c>
      <c r="BE233" s="46">
        <v>1188.47</v>
      </c>
      <c r="BF233" s="46">
        <v>2445034.0299999998</v>
      </c>
      <c r="BG233" s="46">
        <f t="shared" si="267"/>
        <v>4866.91</v>
      </c>
      <c r="BH233" s="46">
        <v>1206.3800000000001</v>
      </c>
      <c r="BI233" s="46">
        <v>3444.44</v>
      </c>
      <c r="BJ233" s="46">
        <v>7006.73</v>
      </c>
      <c r="BK233" s="46">
        <f t="shared" si="255"/>
        <v>1689105.94</v>
      </c>
      <c r="BL233" s="46" t="str">
        <f t="shared" si="268"/>
        <v xml:space="preserve"> </v>
      </c>
      <c r="BM233" s="46" t="e">
        <f t="shared" si="269"/>
        <v>#DIV/0!</v>
      </c>
      <c r="BN233" s="46" t="e">
        <f t="shared" si="270"/>
        <v>#DIV/0!</v>
      </c>
      <c r="BO233" s="46" t="e">
        <f t="shared" si="271"/>
        <v>#DIV/0!</v>
      </c>
      <c r="BP233" s="46" t="e">
        <f t="shared" si="272"/>
        <v>#DIV/0!</v>
      </c>
      <c r="BQ233" s="46" t="e">
        <f t="shared" si="273"/>
        <v>#DIV/0!</v>
      </c>
      <c r="BR233" s="46" t="e">
        <f t="shared" si="274"/>
        <v>#DIV/0!</v>
      </c>
      <c r="BS233" s="46" t="str">
        <f t="shared" si="275"/>
        <v xml:space="preserve"> </v>
      </c>
      <c r="BT233" s="46" t="e">
        <f t="shared" si="276"/>
        <v>#DIV/0!</v>
      </c>
      <c r="BU233" s="46" t="e">
        <f t="shared" si="277"/>
        <v>#DIV/0!</v>
      </c>
      <c r="BV233" s="46" t="e">
        <f t="shared" si="278"/>
        <v>#DIV/0!</v>
      </c>
      <c r="BW233" s="46" t="str">
        <f t="shared" si="279"/>
        <v xml:space="preserve"> </v>
      </c>
      <c r="BY233" s="52">
        <f t="shared" si="317"/>
        <v>2.5202594439695445</v>
      </c>
      <c r="BZ233" s="293">
        <f t="shared" si="318"/>
        <v>1.2601297219847722</v>
      </c>
      <c r="CA233" s="46">
        <f t="shared" si="280"/>
        <v>3503.229500674764</v>
      </c>
      <c r="CB233" s="46">
        <f t="shared" si="281"/>
        <v>5085.92</v>
      </c>
      <c r="CC233" s="46">
        <f t="shared" si="282"/>
        <v>-1582.690499325236</v>
      </c>
    </row>
    <row r="234" spans="1:81" s="45" customFormat="1" ht="12" customHeight="1">
      <c r="A234" s="284">
        <v>186</v>
      </c>
      <c r="B234" s="335" t="s">
        <v>785</v>
      </c>
      <c r="C234" s="280">
        <f>4576.57+103.1</f>
        <v>4679.67</v>
      </c>
      <c r="D234" s="295"/>
      <c r="E234" s="280"/>
      <c r="F234" s="280"/>
      <c r="G234" s="286">
        <f t="shared" si="319"/>
        <v>1493840.5</v>
      </c>
      <c r="H234" s="280">
        <f t="shared" si="320"/>
        <v>0</v>
      </c>
      <c r="I234" s="289">
        <v>0</v>
      </c>
      <c r="J234" s="289">
        <v>0</v>
      </c>
      <c r="K234" s="289">
        <v>0</v>
      </c>
      <c r="L234" s="289">
        <v>0</v>
      </c>
      <c r="M234" s="289">
        <v>0</v>
      </c>
      <c r="N234" s="280">
        <v>0</v>
      </c>
      <c r="O234" s="280">
        <v>0</v>
      </c>
      <c r="P234" s="280">
        <v>0</v>
      </c>
      <c r="Q234" s="280">
        <v>0</v>
      </c>
      <c r="R234" s="280">
        <v>0</v>
      </c>
      <c r="S234" s="280">
        <v>0</v>
      </c>
      <c r="T234" s="290">
        <v>0</v>
      </c>
      <c r="U234" s="280">
        <v>0</v>
      </c>
      <c r="V234" s="280" t="s">
        <v>106</v>
      </c>
      <c r="W234" s="280">
        <v>366.5</v>
      </c>
      <c r="X234" s="280">
        <v>1415470.74</v>
      </c>
      <c r="Y234" s="57">
        <v>0</v>
      </c>
      <c r="Z234" s="57">
        <v>0</v>
      </c>
      <c r="AA234" s="57">
        <v>0</v>
      </c>
      <c r="AB234" s="57">
        <v>0</v>
      </c>
      <c r="AC234" s="57">
        <v>0</v>
      </c>
      <c r="AD234" s="57">
        <v>0</v>
      </c>
      <c r="AE234" s="57">
        <v>0</v>
      </c>
      <c r="AF234" s="57">
        <v>0</v>
      </c>
      <c r="AG234" s="57">
        <v>0</v>
      </c>
      <c r="AH234" s="57">
        <v>0</v>
      </c>
      <c r="AI234" s="57">
        <v>0</v>
      </c>
      <c r="AJ234" s="57">
        <v>52246.51</v>
      </c>
      <c r="AK234" s="57">
        <v>26123.25</v>
      </c>
      <c r="AL234" s="57">
        <v>0</v>
      </c>
      <c r="AN234" s="46">
        <f>I234/'Приложение 1'!I232</f>
        <v>0</v>
      </c>
      <c r="AO234" s="46" t="e">
        <f t="shared" si="256"/>
        <v>#DIV/0!</v>
      </c>
      <c r="AP234" s="46" t="e">
        <f t="shared" si="257"/>
        <v>#DIV/0!</v>
      </c>
      <c r="AQ234" s="46" t="e">
        <f t="shared" si="258"/>
        <v>#DIV/0!</v>
      </c>
      <c r="AR234" s="46" t="e">
        <f t="shared" si="259"/>
        <v>#DIV/0!</v>
      </c>
      <c r="AS234" s="46" t="e">
        <f t="shared" si="260"/>
        <v>#DIV/0!</v>
      </c>
      <c r="AT234" s="46" t="e">
        <f t="shared" si="261"/>
        <v>#DIV/0!</v>
      </c>
      <c r="AU234" s="46">
        <f t="shared" si="262"/>
        <v>3862.1302592087313</v>
      </c>
      <c r="AV234" s="46" t="e">
        <f t="shared" si="263"/>
        <v>#DIV/0!</v>
      </c>
      <c r="AW234" s="46" t="e">
        <f t="shared" si="264"/>
        <v>#DIV/0!</v>
      </c>
      <c r="AX234" s="46" t="e">
        <f t="shared" si="265"/>
        <v>#DIV/0!</v>
      </c>
      <c r="AY234" s="52">
        <f t="shared" si="266"/>
        <v>0</v>
      </c>
      <c r="AZ234" s="46">
        <v>823.21</v>
      </c>
      <c r="BA234" s="46">
        <v>2105.13</v>
      </c>
      <c r="BB234" s="46">
        <v>2608.0100000000002</v>
      </c>
      <c r="BC234" s="46">
        <v>902.03</v>
      </c>
      <c r="BD234" s="46">
        <v>1781.42</v>
      </c>
      <c r="BE234" s="46">
        <v>1188.47</v>
      </c>
      <c r="BF234" s="46">
        <v>2445034.0299999998</v>
      </c>
      <c r="BG234" s="46">
        <f t="shared" si="267"/>
        <v>4866.91</v>
      </c>
      <c r="BH234" s="46">
        <v>1206.3800000000001</v>
      </c>
      <c r="BI234" s="46">
        <v>3444.44</v>
      </c>
      <c r="BJ234" s="46">
        <v>7006.73</v>
      </c>
      <c r="BK234" s="46">
        <f t="shared" si="255"/>
        <v>1689105.94</v>
      </c>
      <c r="BL234" s="46" t="str">
        <f t="shared" si="268"/>
        <v xml:space="preserve"> </v>
      </c>
      <c r="BM234" s="46" t="e">
        <f t="shared" si="269"/>
        <v>#DIV/0!</v>
      </c>
      <c r="BN234" s="46" t="e">
        <f t="shared" si="270"/>
        <v>#DIV/0!</v>
      </c>
      <c r="BO234" s="46" t="e">
        <f t="shared" si="271"/>
        <v>#DIV/0!</v>
      </c>
      <c r="BP234" s="46" t="e">
        <f t="shared" si="272"/>
        <v>#DIV/0!</v>
      </c>
      <c r="BQ234" s="46" t="e">
        <f t="shared" si="273"/>
        <v>#DIV/0!</v>
      </c>
      <c r="BR234" s="46" t="e">
        <f t="shared" si="274"/>
        <v>#DIV/0!</v>
      </c>
      <c r="BS234" s="46" t="str">
        <f t="shared" si="275"/>
        <v xml:space="preserve"> </v>
      </c>
      <c r="BT234" s="46" t="e">
        <f t="shared" si="276"/>
        <v>#DIV/0!</v>
      </c>
      <c r="BU234" s="46" t="e">
        <f t="shared" si="277"/>
        <v>#DIV/0!</v>
      </c>
      <c r="BV234" s="46" t="e">
        <f t="shared" si="278"/>
        <v>#DIV/0!</v>
      </c>
      <c r="BW234" s="46" t="str">
        <f t="shared" si="279"/>
        <v xml:space="preserve"> </v>
      </c>
      <c r="BY234" s="52">
        <f t="shared" si="317"/>
        <v>3.4974624131558891</v>
      </c>
      <c r="BZ234" s="293">
        <f t="shared" si="318"/>
        <v>1.7487308718701897</v>
      </c>
      <c r="CA234" s="46">
        <f t="shared" si="280"/>
        <v>4075.9631650750339</v>
      </c>
      <c r="CB234" s="46">
        <f t="shared" si="281"/>
        <v>5085.92</v>
      </c>
      <c r="CC234" s="46">
        <f t="shared" si="282"/>
        <v>-1009.9568349249662</v>
      </c>
    </row>
    <row r="235" spans="1:81" s="45" customFormat="1" ht="12" customHeight="1">
      <c r="A235" s="284">
        <v>187</v>
      </c>
      <c r="B235" s="335" t="s">
        <v>796</v>
      </c>
      <c r="C235" s="280"/>
      <c r="D235" s="295"/>
      <c r="E235" s="280"/>
      <c r="F235" s="280"/>
      <c r="G235" s="286">
        <f t="shared" si="319"/>
        <v>1720157.71</v>
      </c>
      <c r="H235" s="280">
        <f t="shared" si="320"/>
        <v>0</v>
      </c>
      <c r="I235" s="289">
        <v>0</v>
      </c>
      <c r="J235" s="289">
        <v>0</v>
      </c>
      <c r="K235" s="289">
        <v>0</v>
      </c>
      <c r="L235" s="289">
        <v>0</v>
      </c>
      <c r="M235" s="289">
        <v>0</v>
      </c>
      <c r="N235" s="280">
        <v>0</v>
      </c>
      <c r="O235" s="280">
        <v>0</v>
      </c>
      <c r="P235" s="280">
        <v>0</v>
      </c>
      <c r="Q235" s="280">
        <v>0</v>
      </c>
      <c r="R235" s="280">
        <v>0</v>
      </c>
      <c r="S235" s="280">
        <v>0</v>
      </c>
      <c r="T235" s="290">
        <v>0</v>
      </c>
      <c r="U235" s="280">
        <v>0</v>
      </c>
      <c r="V235" s="280" t="s">
        <v>105</v>
      </c>
      <c r="W235" s="280">
        <v>414.53</v>
      </c>
      <c r="X235" s="280">
        <v>1635908.5</v>
      </c>
      <c r="Y235" s="57">
        <v>0</v>
      </c>
      <c r="Z235" s="57">
        <v>0</v>
      </c>
      <c r="AA235" s="57">
        <v>0</v>
      </c>
      <c r="AB235" s="57">
        <v>0</v>
      </c>
      <c r="AC235" s="57">
        <v>0</v>
      </c>
      <c r="AD235" s="57">
        <v>0</v>
      </c>
      <c r="AE235" s="57">
        <v>0</v>
      </c>
      <c r="AF235" s="57">
        <v>0</v>
      </c>
      <c r="AG235" s="57">
        <v>0</v>
      </c>
      <c r="AH235" s="57">
        <v>0</v>
      </c>
      <c r="AI235" s="57">
        <v>0</v>
      </c>
      <c r="AJ235" s="57">
        <v>56166.14</v>
      </c>
      <c r="AK235" s="57">
        <v>28083.07</v>
      </c>
      <c r="AL235" s="57">
        <v>0</v>
      </c>
      <c r="AN235" s="46">
        <f>I235/'Приложение 1'!I233</f>
        <v>0</v>
      </c>
      <c r="AO235" s="46" t="e">
        <f t="shared" si="256"/>
        <v>#DIV/0!</v>
      </c>
      <c r="AP235" s="46" t="e">
        <f t="shared" si="257"/>
        <v>#DIV/0!</v>
      </c>
      <c r="AQ235" s="46" t="e">
        <f t="shared" si="258"/>
        <v>#DIV/0!</v>
      </c>
      <c r="AR235" s="46" t="e">
        <f t="shared" si="259"/>
        <v>#DIV/0!</v>
      </c>
      <c r="AS235" s="46" t="e">
        <f t="shared" si="260"/>
        <v>#DIV/0!</v>
      </c>
      <c r="AT235" s="46" t="e">
        <f t="shared" si="261"/>
        <v>#DIV/0!</v>
      </c>
      <c r="AU235" s="46">
        <f t="shared" si="262"/>
        <v>3946.4176296046126</v>
      </c>
      <c r="AV235" s="46" t="e">
        <f t="shared" si="263"/>
        <v>#DIV/0!</v>
      </c>
      <c r="AW235" s="46" t="e">
        <f t="shared" si="264"/>
        <v>#DIV/0!</v>
      </c>
      <c r="AX235" s="46" t="e">
        <f t="shared" si="265"/>
        <v>#DIV/0!</v>
      </c>
      <c r="AY235" s="52">
        <f t="shared" si="266"/>
        <v>0</v>
      </c>
      <c r="AZ235" s="46">
        <v>823.21</v>
      </c>
      <c r="BA235" s="46">
        <v>2105.13</v>
      </c>
      <c r="BB235" s="46">
        <v>2608.0100000000002</v>
      </c>
      <c r="BC235" s="46">
        <v>902.03</v>
      </c>
      <c r="BD235" s="46">
        <v>1781.42</v>
      </c>
      <c r="BE235" s="46">
        <v>1188.47</v>
      </c>
      <c r="BF235" s="46">
        <v>2445034.0299999998</v>
      </c>
      <c r="BG235" s="46">
        <f t="shared" si="267"/>
        <v>5070.2</v>
      </c>
      <c r="BH235" s="46">
        <v>1206.3800000000001</v>
      </c>
      <c r="BI235" s="46">
        <v>3444.44</v>
      </c>
      <c r="BJ235" s="46">
        <v>7006.73</v>
      </c>
      <c r="BK235" s="46">
        <f t="shared" si="255"/>
        <v>1689105.94</v>
      </c>
      <c r="BL235" s="46" t="str">
        <f t="shared" si="268"/>
        <v xml:space="preserve"> </v>
      </c>
      <c r="BM235" s="46" t="e">
        <f t="shared" si="269"/>
        <v>#DIV/0!</v>
      </c>
      <c r="BN235" s="46" t="e">
        <f t="shared" si="270"/>
        <v>#DIV/0!</v>
      </c>
      <c r="BO235" s="46" t="e">
        <f t="shared" si="271"/>
        <v>#DIV/0!</v>
      </c>
      <c r="BP235" s="46" t="e">
        <f t="shared" si="272"/>
        <v>#DIV/0!</v>
      </c>
      <c r="BQ235" s="46" t="e">
        <f t="shared" si="273"/>
        <v>#DIV/0!</v>
      </c>
      <c r="BR235" s="46" t="e">
        <f t="shared" si="274"/>
        <v>#DIV/0!</v>
      </c>
      <c r="BS235" s="46" t="str">
        <f t="shared" si="275"/>
        <v xml:space="preserve"> </v>
      </c>
      <c r="BT235" s="46" t="e">
        <f t="shared" si="276"/>
        <v>#DIV/0!</v>
      </c>
      <c r="BU235" s="46" t="e">
        <f t="shared" si="277"/>
        <v>#DIV/0!</v>
      </c>
      <c r="BV235" s="46" t="e">
        <f t="shared" si="278"/>
        <v>#DIV/0!</v>
      </c>
      <c r="BW235" s="46" t="str">
        <f t="shared" si="279"/>
        <v xml:space="preserve"> </v>
      </c>
      <c r="BY235" s="52"/>
      <c r="BZ235" s="293"/>
      <c r="CA235" s="46">
        <f t="shared" si="280"/>
        <v>4149.6579499674335</v>
      </c>
      <c r="CB235" s="46">
        <f t="shared" si="281"/>
        <v>5298.36</v>
      </c>
      <c r="CC235" s="46">
        <f t="shared" si="282"/>
        <v>-1148.7020500325661</v>
      </c>
    </row>
    <row r="236" spans="1:81" s="45" customFormat="1" ht="12" customHeight="1">
      <c r="A236" s="284">
        <v>188</v>
      </c>
      <c r="B236" s="335" t="s">
        <v>797</v>
      </c>
      <c r="C236" s="280"/>
      <c r="D236" s="295"/>
      <c r="E236" s="280"/>
      <c r="F236" s="280"/>
      <c r="G236" s="286">
        <f t="shared" si="319"/>
        <v>2656821.42</v>
      </c>
      <c r="H236" s="280">
        <f t="shared" si="320"/>
        <v>0</v>
      </c>
      <c r="I236" s="289">
        <v>0</v>
      </c>
      <c r="J236" s="289">
        <v>0</v>
      </c>
      <c r="K236" s="289">
        <v>0</v>
      </c>
      <c r="L236" s="289">
        <v>0</v>
      </c>
      <c r="M236" s="289">
        <v>0</v>
      </c>
      <c r="N236" s="280">
        <v>0</v>
      </c>
      <c r="O236" s="280">
        <v>0</v>
      </c>
      <c r="P236" s="280">
        <v>0</v>
      </c>
      <c r="Q236" s="280">
        <v>0</v>
      </c>
      <c r="R236" s="280">
        <v>0</v>
      </c>
      <c r="S236" s="280">
        <v>0</v>
      </c>
      <c r="T236" s="290">
        <v>0</v>
      </c>
      <c r="U236" s="280">
        <v>0</v>
      </c>
      <c r="V236" s="280" t="s">
        <v>106</v>
      </c>
      <c r="W236" s="280">
        <v>592.79999999999995</v>
      </c>
      <c r="X236" s="280">
        <v>2541294.9</v>
      </c>
      <c r="Y236" s="57">
        <v>0</v>
      </c>
      <c r="Z236" s="57">
        <v>0</v>
      </c>
      <c r="AA236" s="57">
        <v>0</v>
      </c>
      <c r="AB236" s="57">
        <v>0</v>
      </c>
      <c r="AC236" s="57">
        <v>0</v>
      </c>
      <c r="AD236" s="57">
        <v>0</v>
      </c>
      <c r="AE236" s="57">
        <v>0</v>
      </c>
      <c r="AF236" s="57">
        <v>0</v>
      </c>
      <c r="AG236" s="57">
        <v>0</v>
      </c>
      <c r="AH236" s="57">
        <v>0</v>
      </c>
      <c r="AI236" s="57">
        <v>0</v>
      </c>
      <c r="AJ236" s="57">
        <v>77017.679999999993</v>
      </c>
      <c r="AK236" s="57">
        <v>38508.839999999997</v>
      </c>
      <c r="AL236" s="57">
        <v>0</v>
      </c>
      <c r="AN236" s="46">
        <f>I236/'Приложение 1'!I234</f>
        <v>0</v>
      </c>
      <c r="AO236" s="46" t="e">
        <f t="shared" si="256"/>
        <v>#DIV/0!</v>
      </c>
      <c r="AP236" s="46" t="e">
        <f t="shared" si="257"/>
        <v>#DIV/0!</v>
      </c>
      <c r="AQ236" s="46" t="e">
        <f t="shared" si="258"/>
        <v>#DIV/0!</v>
      </c>
      <c r="AR236" s="46" t="e">
        <f t="shared" si="259"/>
        <v>#DIV/0!</v>
      </c>
      <c r="AS236" s="46" t="e">
        <f t="shared" si="260"/>
        <v>#DIV/0!</v>
      </c>
      <c r="AT236" s="46" t="e">
        <f t="shared" si="261"/>
        <v>#DIV/0!</v>
      </c>
      <c r="AU236" s="46">
        <f t="shared" si="262"/>
        <v>4286.9347165991903</v>
      </c>
      <c r="AV236" s="46" t="e">
        <f t="shared" si="263"/>
        <v>#DIV/0!</v>
      </c>
      <c r="AW236" s="46" t="e">
        <f t="shared" si="264"/>
        <v>#DIV/0!</v>
      </c>
      <c r="AX236" s="46" t="e">
        <f t="shared" si="265"/>
        <v>#DIV/0!</v>
      </c>
      <c r="AY236" s="52">
        <f t="shared" si="266"/>
        <v>0</v>
      </c>
      <c r="AZ236" s="46">
        <v>823.21</v>
      </c>
      <c r="BA236" s="46">
        <v>2105.13</v>
      </c>
      <c r="BB236" s="46">
        <v>2608.0100000000002</v>
      </c>
      <c r="BC236" s="46">
        <v>902.03</v>
      </c>
      <c r="BD236" s="46">
        <v>1781.42</v>
      </c>
      <c r="BE236" s="46">
        <v>1188.47</v>
      </c>
      <c r="BF236" s="46">
        <v>2445034.0299999998</v>
      </c>
      <c r="BG236" s="46">
        <f t="shared" si="267"/>
        <v>4866.91</v>
      </c>
      <c r="BH236" s="46">
        <v>1206.3800000000001</v>
      </c>
      <c r="BI236" s="46">
        <v>3444.44</v>
      </c>
      <c r="BJ236" s="46">
        <v>7006.73</v>
      </c>
      <c r="BK236" s="46">
        <f t="shared" si="255"/>
        <v>1689105.94</v>
      </c>
      <c r="BL236" s="46" t="str">
        <f t="shared" si="268"/>
        <v xml:space="preserve"> </v>
      </c>
      <c r="BM236" s="46" t="e">
        <f t="shared" si="269"/>
        <v>#DIV/0!</v>
      </c>
      <c r="BN236" s="46" t="e">
        <f t="shared" si="270"/>
        <v>#DIV/0!</v>
      </c>
      <c r="BO236" s="46" t="e">
        <f t="shared" si="271"/>
        <v>#DIV/0!</v>
      </c>
      <c r="BP236" s="46" t="e">
        <f t="shared" si="272"/>
        <v>#DIV/0!</v>
      </c>
      <c r="BQ236" s="46" t="e">
        <f t="shared" si="273"/>
        <v>#DIV/0!</v>
      </c>
      <c r="BR236" s="46" t="e">
        <f t="shared" si="274"/>
        <v>#DIV/0!</v>
      </c>
      <c r="BS236" s="46" t="str">
        <f t="shared" si="275"/>
        <v xml:space="preserve"> </v>
      </c>
      <c r="BT236" s="46" t="e">
        <f t="shared" si="276"/>
        <v>#DIV/0!</v>
      </c>
      <c r="BU236" s="46" t="e">
        <f t="shared" si="277"/>
        <v>#DIV/0!</v>
      </c>
      <c r="BV236" s="46" t="e">
        <f t="shared" si="278"/>
        <v>#DIV/0!</v>
      </c>
      <c r="BW236" s="46" t="str">
        <f t="shared" si="279"/>
        <v xml:space="preserve"> </v>
      </c>
      <c r="BY236" s="52"/>
      <c r="BZ236" s="293"/>
      <c r="CA236" s="46">
        <f t="shared" si="280"/>
        <v>4481.8175101214574</v>
      </c>
      <c r="CB236" s="46">
        <f t="shared" si="281"/>
        <v>5085.92</v>
      </c>
      <c r="CC236" s="46">
        <f t="shared" si="282"/>
        <v>-604.10248987854266</v>
      </c>
    </row>
    <row r="237" spans="1:81" s="45" customFormat="1" ht="12" customHeight="1">
      <c r="A237" s="284">
        <v>189</v>
      </c>
      <c r="B237" s="335" t="s">
        <v>798</v>
      </c>
      <c r="C237" s="280"/>
      <c r="D237" s="295"/>
      <c r="E237" s="280"/>
      <c r="F237" s="280"/>
      <c r="G237" s="286">
        <f t="shared" si="319"/>
        <v>2181188.9700000002</v>
      </c>
      <c r="H237" s="280">
        <f t="shared" si="320"/>
        <v>0</v>
      </c>
      <c r="I237" s="289">
        <v>0</v>
      </c>
      <c r="J237" s="289">
        <v>0</v>
      </c>
      <c r="K237" s="289">
        <v>0</v>
      </c>
      <c r="L237" s="289">
        <v>0</v>
      </c>
      <c r="M237" s="289">
        <v>0</v>
      </c>
      <c r="N237" s="280">
        <v>0</v>
      </c>
      <c r="O237" s="280">
        <v>0</v>
      </c>
      <c r="P237" s="280">
        <v>0</v>
      </c>
      <c r="Q237" s="280">
        <v>0</v>
      </c>
      <c r="R237" s="280">
        <v>0</v>
      </c>
      <c r="S237" s="280">
        <v>0</v>
      </c>
      <c r="T237" s="290">
        <v>0</v>
      </c>
      <c r="U237" s="280">
        <v>0</v>
      </c>
      <c r="V237" s="280" t="s">
        <v>105</v>
      </c>
      <c r="W237" s="280">
        <v>446.45</v>
      </c>
      <c r="X237" s="280">
        <v>2078624.7</v>
      </c>
      <c r="Y237" s="57">
        <v>0</v>
      </c>
      <c r="Z237" s="57">
        <v>0</v>
      </c>
      <c r="AA237" s="57">
        <v>0</v>
      </c>
      <c r="AB237" s="57">
        <v>0</v>
      </c>
      <c r="AC237" s="57">
        <v>0</v>
      </c>
      <c r="AD237" s="57">
        <v>0</v>
      </c>
      <c r="AE237" s="57">
        <v>0</v>
      </c>
      <c r="AF237" s="57">
        <v>0</v>
      </c>
      <c r="AG237" s="57">
        <v>0</v>
      </c>
      <c r="AH237" s="57">
        <v>0</v>
      </c>
      <c r="AI237" s="57">
        <v>0</v>
      </c>
      <c r="AJ237" s="57">
        <v>68376.179999999993</v>
      </c>
      <c r="AK237" s="57">
        <v>34188.089999999997</v>
      </c>
      <c r="AL237" s="57">
        <v>0</v>
      </c>
      <c r="AN237" s="46">
        <f>I237/'Приложение 1'!I235</f>
        <v>0</v>
      </c>
      <c r="AO237" s="46" t="e">
        <f t="shared" si="256"/>
        <v>#DIV/0!</v>
      </c>
      <c r="AP237" s="46" t="e">
        <f t="shared" si="257"/>
        <v>#DIV/0!</v>
      </c>
      <c r="AQ237" s="46" t="e">
        <f t="shared" si="258"/>
        <v>#DIV/0!</v>
      </c>
      <c r="AR237" s="46" t="e">
        <f t="shared" si="259"/>
        <v>#DIV/0!</v>
      </c>
      <c r="AS237" s="46" t="e">
        <f t="shared" si="260"/>
        <v>#DIV/0!</v>
      </c>
      <c r="AT237" s="46" t="e">
        <f t="shared" si="261"/>
        <v>#DIV/0!</v>
      </c>
      <c r="AU237" s="46">
        <f t="shared" si="262"/>
        <v>4655.8958449994398</v>
      </c>
      <c r="AV237" s="46" t="e">
        <f t="shared" si="263"/>
        <v>#DIV/0!</v>
      </c>
      <c r="AW237" s="46" t="e">
        <f t="shared" si="264"/>
        <v>#DIV/0!</v>
      </c>
      <c r="AX237" s="46" t="e">
        <f t="shared" si="265"/>
        <v>#DIV/0!</v>
      </c>
      <c r="AY237" s="52">
        <f t="shared" si="266"/>
        <v>0</v>
      </c>
      <c r="AZ237" s="46">
        <v>823.21</v>
      </c>
      <c r="BA237" s="46">
        <v>2105.13</v>
      </c>
      <c r="BB237" s="46">
        <v>2608.0100000000002</v>
      </c>
      <c r="BC237" s="46">
        <v>902.03</v>
      </c>
      <c r="BD237" s="46">
        <v>1781.42</v>
      </c>
      <c r="BE237" s="46">
        <v>1188.47</v>
      </c>
      <c r="BF237" s="46">
        <v>2445034.0299999998</v>
      </c>
      <c r="BG237" s="46">
        <f t="shared" si="267"/>
        <v>5070.2</v>
      </c>
      <c r="BH237" s="46">
        <v>1206.3800000000001</v>
      </c>
      <c r="BI237" s="46">
        <v>3444.44</v>
      </c>
      <c r="BJ237" s="46">
        <v>7006.73</v>
      </c>
      <c r="BK237" s="46">
        <f t="shared" si="255"/>
        <v>1689105.94</v>
      </c>
      <c r="BL237" s="46" t="str">
        <f t="shared" si="268"/>
        <v xml:space="preserve"> </v>
      </c>
      <c r="BM237" s="46" t="e">
        <f t="shared" si="269"/>
        <v>#DIV/0!</v>
      </c>
      <c r="BN237" s="46" t="e">
        <f t="shared" si="270"/>
        <v>#DIV/0!</v>
      </c>
      <c r="BO237" s="46" t="e">
        <f t="shared" si="271"/>
        <v>#DIV/0!</v>
      </c>
      <c r="BP237" s="46" t="e">
        <f t="shared" si="272"/>
        <v>#DIV/0!</v>
      </c>
      <c r="BQ237" s="46" t="e">
        <f t="shared" si="273"/>
        <v>#DIV/0!</v>
      </c>
      <c r="BR237" s="46" t="e">
        <f t="shared" si="274"/>
        <v>#DIV/0!</v>
      </c>
      <c r="BS237" s="46" t="str">
        <f t="shared" si="275"/>
        <v xml:space="preserve"> </v>
      </c>
      <c r="BT237" s="46" t="e">
        <f t="shared" si="276"/>
        <v>#DIV/0!</v>
      </c>
      <c r="BU237" s="46" t="e">
        <f t="shared" si="277"/>
        <v>#DIV/0!</v>
      </c>
      <c r="BV237" s="46" t="e">
        <f t="shared" si="278"/>
        <v>#DIV/0!</v>
      </c>
      <c r="BW237" s="46" t="str">
        <f t="shared" si="279"/>
        <v xml:space="preserve"> </v>
      </c>
      <c r="BY237" s="52"/>
      <c r="BZ237" s="293"/>
      <c r="CA237" s="46">
        <f t="shared" si="280"/>
        <v>4885.6287826184353</v>
      </c>
      <c r="CB237" s="46">
        <f t="shared" si="281"/>
        <v>5298.36</v>
      </c>
      <c r="CC237" s="46">
        <f t="shared" si="282"/>
        <v>-412.73121738156442</v>
      </c>
    </row>
    <row r="238" spans="1:81" s="45" customFormat="1" ht="12" customHeight="1">
      <c r="A238" s="284">
        <v>190</v>
      </c>
      <c r="B238" s="335" t="s">
        <v>804</v>
      </c>
      <c r="C238" s="280"/>
      <c r="D238" s="295"/>
      <c r="E238" s="280"/>
      <c r="F238" s="280"/>
      <c r="G238" s="286">
        <f t="shared" si="319"/>
        <v>2809976.88</v>
      </c>
      <c r="H238" s="280">
        <f t="shared" si="320"/>
        <v>0</v>
      </c>
      <c r="I238" s="289">
        <v>0</v>
      </c>
      <c r="J238" s="289">
        <v>0</v>
      </c>
      <c r="K238" s="289">
        <v>0</v>
      </c>
      <c r="L238" s="289">
        <v>0</v>
      </c>
      <c r="M238" s="289">
        <v>0</v>
      </c>
      <c r="N238" s="280">
        <v>0</v>
      </c>
      <c r="O238" s="280">
        <v>0</v>
      </c>
      <c r="P238" s="280">
        <v>0</v>
      </c>
      <c r="Q238" s="280">
        <v>0</v>
      </c>
      <c r="R238" s="280">
        <v>0</v>
      </c>
      <c r="S238" s="280">
        <v>0</v>
      </c>
      <c r="T238" s="290">
        <v>0</v>
      </c>
      <c r="U238" s="280">
        <v>0</v>
      </c>
      <c r="V238" s="280" t="s">
        <v>106</v>
      </c>
      <c r="W238" s="280">
        <v>682.82</v>
      </c>
      <c r="X238" s="280">
        <v>2722745.9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  <c r="AD238" s="57">
        <v>0</v>
      </c>
      <c r="AE238" s="57">
        <v>0</v>
      </c>
      <c r="AF238" s="57">
        <v>0</v>
      </c>
      <c r="AG238" s="57">
        <v>0</v>
      </c>
      <c r="AH238" s="57">
        <v>0</v>
      </c>
      <c r="AI238" s="57">
        <v>0</v>
      </c>
      <c r="AJ238" s="57">
        <v>58153.99</v>
      </c>
      <c r="AK238" s="57">
        <v>29076.99</v>
      </c>
      <c r="AL238" s="57">
        <v>0</v>
      </c>
      <c r="AN238" s="46">
        <f>I238/'Приложение 1'!I236</f>
        <v>0</v>
      </c>
      <c r="AO238" s="46" t="e">
        <f t="shared" si="256"/>
        <v>#DIV/0!</v>
      </c>
      <c r="AP238" s="46" t="e">
        <f t="shared" si="257"/>
        <v>#DIV/0!</v>
      </c>
      <c r="AQ238" s="46" t="e">
        <f t="shared" si="258"/>
        <v>#DIV/0!</v>
      </c>
      <c r="AR238" s="46" t="e">
        <f t="shared" si="259"/>
        <v>#DIV/0!</v>
      </c>
      <c r="AS238" s="46" t="e">
        <f t="shared" si="260"/>
        <v>#DIV/0!</v>
      </c>
      <c r="AT238" s="46" t="e">
        <f t="shared" si="261"/>
        <v>#DIV/0!</v>
      </c>
      <c r="AU238" s="46">
        <f t="shared" si="262"/>
        <v>3987.5016841920269</v>
      </c>
      <c r="AV238" s="46" t="e">
        <f t="shared" si="263"/>
        <v>#DIV/0!</v>
      </c>
      <c r="AW238" s="46" t="e">
        <f t="shared" si="264"/>
        <v>#DIV/0!</v>
      </c>
      <c r="AX238" s="46" t="e">
        <f t="shared" si="265"/>
        <v>#DIV/0!</v>
      </c>
      <c r="AY238" s="52">
        <f t="shared" si="266"/>
        <v>0</v>
      </c>
      <c r="AZ238" s="46">
        <v>823.21</v>
      </c>
      <c r="BA238" s="46">
        <v>2105.13</v>
      </c>
      <c r="BB238" s="46">
        <v>2608.0100000000002</v>
      </c>
      <c r="BC238" s="46">
        <v>902.03</v>
      </c>
      <c r="BD238" s="46">
        <v>1781.42</v>
      </c>
      <c r="BE238" s="46">
        <v>1188.47</v>
      </c>
      <c r="BF238" s="46">
        <v>2445034.0299999998</v>
      </c>
      <c r="BG238" s="46">
        <f t="shared" si="267"/>
        <v>4866.91</v>
      </c>
      <c r="BH238" s="46">
        <v>1206.3800000000001</v>
      </c>
      <c r="BI238" s="46">
        <v>3444.44</v>
      </c>
      <c r="BJ238" s="46">
        <v>7006.73</v>
      </c>
      <c r="BK238" s="46">
        <f t="shared" si="255"/>
        <v>1689105.94</v>
      </c>
      <c r="BL238" s="46" t="str">
        <f t="shared" si="268"/>
        <v xml:space="preserve"> </v>
      </c>
      <c r="BM238" s="46" t="e">
        <f t="shared" si="269"/>
        <v>#DIV/0!</v>
      </c>
      <c r="BN238" s="46" t="e">
        <f t="shared" si="270"/>
        <v>#DIV/0!</v>
      </c>
      <c r="BO238" s="46" t="e">
        <f t="shared" si="271"/>
        <v>#DIV/0!</v>
      </c>
      <c r="BP238" s="46" t="e">
        <f t="shared" si="272"/>
        <v>#DIV/0!</v>
      </c>
      <c r="BQ238" s="46" t="e">
        <f t="shared" si="273"/>
        <v>#DIV/0!</v>
      </c>
      <c r="BR238" s="46" t="e">
        <f t="shared" si="274"/>
        <v>#DIV/0!</v>
      </c>
      <c r="BS238" s="46" t="str">
        <f t="shared" si="275"/>
        <v xml:space="preserve"> </v>
      </c>
      <c r="BT238" s="46" t="e">
        <f t="shared" si="276"/>
        <v>#DIV/0!</v>
      </c>
      <c r="BU238" s="46" t="e">
        <f t="shared" si="277"/>
        <v>#DIV/0!</v>
      </c>
      <c r="BV238" s="46" t="e">
        <f t="shared" si="278"/>
        <v>#DIV/0!</v>
      </c>
      <c r="BW238" s="46" t="str">
        <f t="shared" si="279"/>
        <v xml:space="preserve"> </v>
      </c>
      <c r="BY238" s="52"/>
      <c r="BZ238" s="293"/>
      <c r="CA238" s="46">
        <f t="shared" si="280"/>
        <v>4115.2527459652611</v>
      </c>
      <c r="CB238" s="46">
        <f t="shared" si="281"/>
        <v>5085.92</v>
      </c>
      <c r="CC238" s="46">
        <f t="shared" si="282"/>
        <v>-970.66725403473902</v>
      </c>
    </row>
    <row r="239" spans="1:81" s="45" customFormat="1" ht="12" customHeight="1">
      <c r="A239" s="284">
        <v>191</v>
      </c>
      <c r="B239" s="335" t="s">
        <v>990</v>
      </c>
      <c r="C239" s="280">
        <f>4576.57+103.1</f>
        <v>4679.67</v>
      </c>
      <c r="D239" s="295"/>
      <c r="E239" s="280"/>
      <c r="F239" s="280"/>
      <c r="G239" s="286">
        <f t="shared" ref="G239" si="321">ROUND(H239+U239+X239+Z239+AB239+AD239+AF239+AH239+AI239+AJ239+AK239+AL239,2)</f>
        <v>4388003.78</v>
      </c>
      <c r="H239" s="280">
        <f t="shared" ref="H239" si="322">I239+K239+M239+O239+Q239+S239</f>
        <v>0</v>
      </c>
      <c r="I239" s="289">
        <v>0</v>
      </c>
      <c r="J239" s="289">
        <v>0</v>
      </c>
      <c r="K239" s="289">
        <v>0</v>
      </c>
      <c r="L239" s="289">
        <v>0</v>
      </c>
      <c r="M239" s="289">
        <v>0</v>
      </c>
      <c r="N239" s="280">
        <v>0</v>
      </c>
      <c r="O239" s="280">
        <v>0</v>
      </c>
      <c r="P239" s="280">
        <v>0</v>
      </c>
      <c r="Q239" s="280">
        <v>0</v>
      </c>
      <c r="R239" s="280">
        <v>0</v>
      </c>
      <c r="S239" s="280">
        <v>0</v>
      </c>
      <c r="T239" s="290">
        <v>0</v>
      </c>
      <c r="U239" s="280">
        <v>0</v>
      </c>
      <c r="V239" s="280" t="s">
        <v>105</v>
      </c>
      <c r="W239" s="280">
        <v>1045</v>
      </c>
      <c r="X239" s="280">
        <v>4183058.4</v>
      </c>
      <c r="Y239" s="57">
        <v>0</v>
      </c>
      <c r="Z239" s="57">
        <v>0</v>
      </c>
      <c r="AA239" s="57">
        <v>0</v>
      </c>
      <c r="AB239" s="57">
        <v>0</v>
      </c>
      <c r="AC239" s="57">
        <v>0</v>
      </c>
      <c r="AD239" s="57">
        <v>0</v>
      </c>
      <c r="AE239" s="57">
        <v>0</v>
      </c>
      <c r="AF239" s="57">
        <v>0</v>
      </c>
      <c r="AG239" s="57">
        <v>0</v>
      </c>
      <c r="AH239" s="57">
        <v>0</v>
      </c>
      <c r="AI239" s="57">
        <v>0</v>
      </c>
      <c r="AJ239" s="57">
        <v>136630.25</v>
      </c>
      <c r="AK239" s="57">
        <v>68315.13</v>
      </c>
      <c r="AL239" s="57">
        <v>0</v>
      </c>
      <c r="AN239" s="46">
        <f>I239/'Приложение 1'!I237</f>
        <v>0</v>
      </c>
      <c r="AO239" s="46" t="e">
        <f t="shared" si="256"/>
        <v>#DIV/0!</v>
      </c>
      <c r="AP239" s="46" t="e">
        <f t="shared" si="257"/>
        <v>#DIV/0!</v>
      </c>
      <c r="AQ239" s="46" t="e">
        <f t="shared" si="258"/>
        <v>#DIV/0!</v>
      </c>
      <c r="AR239" s="46" t="e">
        <f t="shared" si="259"/>
        <v>#DIV/0!</v>
      </c>
      <c r="AS239" s="46" t="e">
        <f t="shared" si="260"/>
        <v>#DIV/0!</v>
      </c>
      <c r="AT239" s="46" t="e">
        <f t="shared" si="261"/>
        <v>#DIV/0!</v>
      </c>
      <c r="AU239" s="46">
        <f t="shared" si="262"/>
        <v>4002.9266985645932</v>
      </c>
      <c r="AV239" s="46" t="e">
        <f t="shared" si="263"/>
        <v>#DIV/0!</v>
      </c>
      <c r="AW239" s="46" t="e">
        <f t="shared" si="264"/>
        <v>#DIV/0!</v>
      </c>
      <c r="AX239" s="46" t="e">
        <f t="shared" si="265"/>
        <v>#DIV/0!</v>
      </c>
      <c r="AY239" s="52">
        <f t="shared" si="266"/>
        <v>0</v>
      </c>
      <c r="AZ239" s="46">
        <v>823.21</v>
      </c>
      <c r="BA239" s="46">
        <v>2105.13</v>
      </c>
      <c r="BB239" s="46">
        <v>2608.0100000000002</v>
      </c>
      <c r="BC239" s="46">
        <v>902.03</v>
      </c>
      <c r="BD239" s="46">
        <v>1781.42</v>
      </c>
      <c r="BE239" s="46">
        <v>1188.47</v>
      </c>
      <c r="BF239" s="46">
        <v>2445034.0299999998</v>
      </c>
      <c r="BG239" s="46">
        <f t="shared" si="267"/>
        <v>5070.2</v>
      </c>
      <c r="BH239" s="46">
        <v>1206.3800000000001</v>
      </c>
      <c r="BI239" s="46">
        <v>3444.44</v>
      </c>
      <c r="BJ239" s="46">
        <v>7006.73</v>
      </c>
      <c r="BK239" s="46">
        <f t="shared" si="255"/>
        <v>1689105.94</v>
      </c>
      <c r="BL239" s="46" t="str">
        <f t="shared" si="268"/>
        <v xml:space="preserve"> </v>
      </c>
      <c r="BM239" s="46" t="e">
        <f t="shared" si="269"/>
        <v>#DIV/0!</v>
      </c>
      <c r="BN239" s="46" t="e">
        <f t="shared" si="270"/>
        <v>#DIV/0!</v>
      </c>
      <c r="BO239" s="46" t="e">
        <f t="shared" si="271"/>
        <v>#DIV/0!</v>
      </c>
      <c r="BP239" s="46" t="e">
        <f t="shared" si="272"/>
        <v>#DIV/0!</v>
      </c>
      <c r="BQ239" s="46" t="e">
        <f t="shared" si="273"/>
        <v>#DIV/0!</v>
      </c>
      <c r="BR239" s="46" t="e">
        <f t="shared" si="274"/>
        <v>#DIV/0!</v>
      </c>
      <c r="BS239" s="46" t="str">
        <f t="shared" si="275"/>
        <v xml:space="preserve"> </v>
      </c>
      <c r="BT239" s="46" t="e">
        <f t="shared" si="276"/>
        <v>#DIV/0!</v>
      </c>
      <c r="BU239" s="46" t="e">
        <f t="shared" si="277"/>
        <v>#DIV/0!</v>
      </c>
      <c r="BV239" s="46" t="e">
        <f t="shared" si="278"/>
        <v>#DIV/0!</v>
      </c>
      <c r="BW239" s="46" t="str">
        <f t="shared" si="279"/>
        <v xml:space="preserve"> </v>
      </c>
      <c r="BY239" s="52">
        <f t="shared" ref="BY239" si="323">AJ239/G239*100</f>
        <v>3.11372224934592</v>
      </c>
      <c r="BZ239" s="293">
        <f t="shared" ref="BZ239" si="324">AK239/G239*100</f>
        <v>1.5568612386199905</v>
      </c>
      <c r="CA239" s="46">
        <f t="shared" si="280"/>
        <v>4199.0466794258373</v>
      </c>
      <c r="CB239" s="46">
        <f t="shared" si="281"/>
        <v>5298.36</v>
      </c>
      <c r="CC239" s="46">
        <f t="shared" si="282"/>
        <v>-1099.3133205741624</v>
      </c>
    </row>
    <row r="240" spans="1:81" s="45" customFormat="1" ht="31.5" customHeight="1">
      <c r="A240" s="372" t="s">
        <v>75</v>
      </c>
      <c r="B240" s="372"/>
      <c r="C240" s="373">
        <f>SUM(C233:C238)</f>
        <v>9359.34</v>
      </c>
      <c r="D240" s="373"/>
      <c r="E240" s="280"/>
      <c r="F240" s="280"/>
      <c r="G240" s="373">
        <f>ROUND(SUM(G233:G239),2)</f>
        <v>16547935.789999999</v>
      </c>
      <c r="H240" s="373">
        <f t="shared" ref="H240:S240" si="325">ROUND(SUM(H233:H239),2)</f>
        <v>0</v>
      </c>
      <c r="I240" s="373">
        <f t="shared" si="325"/>
        <v>0</v>
      </c>
      <c r="J240" s="373">
        <f t="shared" si="325"/>
        <v>0</v>
      </c>
      <c r="K240" s="373">
        <f t="shared" si="325"/>
        <v>0</v>
      </c>
      <c r="L240" s="373">
        <f t="shared" si="325"/>
        <v>0</v>
      </c>
      <c r="M240" s="373">
        <f t="shared" si="325"/>
        <v>0</v>
      </c>
      <c r="N240" s="373">
        <f t="shared" si="325"/>
        <v>0</v>
      </c>
      <c r="O240" s="373">
        <f t="shared" si="325"/>
        <v>0</v>
      </c>
      <c r="P240" s="373">
        <f t="shared" si="325"/>
        <v>0</v>
      </c>
      <c r="Q240" s="373">
        <f t="shared" si="325"/>
        <v>0</v>
      </c>
      <c r="R240" s="373">
        <f t="shared" si="325"/>
        <v>0</v>
      </c>
      <c r="S240" s="373">
        <f t="shared" si="325"/>
        <v>0</v>
      </c>
      <c r="T240" s="374">
        <f>SUM(T233:T239)</f>
        <v>0</v>
      </c>
      <c r="U240" s="373">
        <f>SUM(U233:U239)</f>
        <v>0</v>
      </c>
      <c r="V240" s="280" t="s">
        <v>66</v>
      </c>
      <c r="W240" s="373">
        <f>SUM(W233:W239)</f>
        <v>3918.6</v>
      </c>
      <c r="X240" s="373">
        <f t="shared" ref="X240:AL240" si="326">SUM(X233:X239)</f>
        <v>15825982.24</v>
      </c>
      <c r="Y240" s="373">
        <f t="shared" si="326"/>
        <v>0</v>
      </c>
      <c r="Z240" s="373">
        <f t="shared" si="326"/>
        <v>0</v>
      </c>
      <c r="AA240" s="373">
        <f t="shared" si="326"/>
        <v>0</v>
      </c>
      <c r="AB240" s="373">
        <f t="shared" si="326"/>
        <v>0</v>
      </c>
      <c r="AC240" s="373">
        <f t="shared" si="326"/>
        <v>0</v>
      </c>
      <c r="AD240" s="373">
        <f t="shared" si="326"/>
        <v>0</v>
      </c>
      <c r="AE240" s="373">
        <f t="shared" si="326"/>
        <v>0</v>
      </c>
      <c r="AF240" s="373">
        <f t="shared" si="326"/>
        <v>0</v>
      </c>
      <c r="AG240" s="373">
        <f t="shared" si="326"/>
        <v>0</v>
      </c>
      <c r="AH240" s="373">
        <f t="shared" si="326"/>
        <v>0</v>
      </c>
      <c r="AI240" s="373">
        <f t="shared" si="326"/>
        <v>0</v>
      </c>
      <c r="AJ240" s="373">
        <f t="shared" si="326"/>
        <v>481302.37</v>
      </c>
      <c r="AK240" s="373">
        <f t="shared" si="326"/>
        <v>240651.18</v>
      </c>
      <c r="AL240" s="373">
        <f t="shared" si="326"/>
        <v>0</v>
      </c>
      <c r="AN240" s="46">
        <f>I240/'Приложение 1'!I238</f>
        <v>0</v>
      </c>
      <c r="AO240" s="46" t="e">
        <f t="shared" si="256"/>
        <v>#DIV/0!</v>
      </c>
      <c r="AP240" s="46" t="e">
        <f t="shared" si="257"/>
        <v>#DIV/0!</v>
      </c>
      <c r="AQ240" s="46" t="e">
        <f t="shared" si="258"/>
        <v>#DIV/0!</v>
      </c>
      <c r="AR240" s="46" t="e">
        <f t="shared" si="259"/>
        <v>#DIV/0!</v>
      </c>
      <c r="AS240" s="46" t="e">
        <f t="shared" si="260"/>
        <v>#DIV/0!</v>
      </c>
      <c r="AT240" s="46" t="e">
        <f t="shared" si="261"/>
        <v>#DIV/0!</v>
      </c>
      <c r="AU240" s="46">
        <f t="shared" si="262"/>
        <v>4038.6827540448121</v>
      </c>
      <c r="AV240" s="46" t="e">
        <f t="shared" si="263"/>
        <v>#DIV/0!</v>
      </c>
      <c r="AW240" s="46" t="e">
        <f t="shared" si="264"/>
        <v>#DIV/0!</v>
      </c>
      <c r="AX240" s="46" t="e">
        <f t="shared" si="265"/>
        <v>#DIV/0!</v>
      </c>
      <c r="AY240" s="52">
        <f t="shared" si="266"/>
        <v>0</v>
      </c>
      <c r="AZ240" s="46">
        <v>823.21</v>
      </c>
      <c r="BA240" s="46">
        <v>2105.13</v>
      </c>
      <c r="BB240" s="46">
        <v>2608.0100000000002</v>
      </c>
      <c r="BC240" s="46">
        <v>902.03</v>
      </c>
      <c r="BD240" s="46">
        <v>1781.42</v>
      </c>
      <c r="BE240" s="46">
        <v>1188.47</v>
      </c>
      <c r="BF240" s="46">
        <v>2445034.0299999998</v>
      </c>
      <c r="BG240" s="46">
        <f t="shared" si="267"/>
        <v>4866.91</v>
      </c>
      <c r="BH240" s="46">
        <v>1206.3800000000001</v>
      </c>
      <c r="BI240" s="46">
        <v>3444.44</v>
      </c>
      <c r="BJ240" s="46">
        <v>7006.73</v>
      </c>
      <c r="BK240" s="46">
        <f t="shared" si="255"/>
        <v>1689105.94</v>
      </c>
      <c r="BL240" s="46" t="str">
        <f t="shared" si="268"/>
        <v xml:space="preserve"> </v>
      </c>
      <c r="BM240" s="46" t="e">
        <f t="shared" si="269"/>
        <v>#DIV/0!</v>
      </c>
      <c r="BN240" s="46" t="e">
        <f t="shared" si="270"/>
        <v>#DIV/0!</v>
      </c>
      <c r="BO240" s="46" t="e">
        <f t="shared" si="271"/>
        <v>#DIV/0!</v>
      </c>
      <c r="BP240" s="46" t="e">
        <f t="shared" si="272"/>
        <v>#DIV/0!</v>
      </c>
      <c r="BQ240" s="46" t="e">
        <f t="shared" si="273"/>
        <v>#DIV/0!</v>
      </c>
      <c r="BR240" s="46" t="e">
        <f t="shared" si="274"/>
        <v>#DIV/0!</v>
      </c>
      <c r="BS240" s="46" t="str">
        <f t="shared" si="275"/>
        <v xml:space="preserve"> </v>
      </c>
      <c r="BT240" s="46" t="e">
        <f t="shared" si="276"/>
        <v>#DIV/0!</v>
      </c>
      <c r="BU240" s="46" t="e">
        <f t="shared" si="277"/>
        <v>#DIV/0!</v>
      </c>
      <c r="BV240" s="46" t="e">
        <f t="shared" si="278"/>
        <v>#DIV/0!</v>
      </c>
      <c r="BW240" s="46" t="str">
        <f t="shared" si="279"/>
        <v xml:space="preserve"> </v>
      </c>
      <c r="BY240" s="52">
        <f t="shared" ref="BY240" si="327">AJ240/G240*100</f>
        <v>2.9085341888433809</v>
      </c>
      <c r="BZ240" s="293">
        <f t="shared" ref="BZ240" si="328">AK240/G240*100</f>
        <v>1.4542670642064415</v>
      </c>
      <c r="CA240" s="46">
        <f t="shared" si="280"/>
        <v>4222.9203771755219</v>
      </c>
      <c r="CB240" s="46">
        <f t="shared" si="281"/>
        <v>5085.92</v>
      </c>
      <c r="CC240" s="46">
        <f t="shared" si="282"/>
        <v>-862.99962282447814</v>
      </c>
    </row>
    <row r="241" spans="1:81" s="45" customFormat="1" ht="12" customHeight="1">
      <c r="A241" s="364" t="s">
        <v>805</v>
      </c>
      <c r="B241" s="365"/>
      <c r="C241" s="365"/>
      <c r="D241" s="365"/>
      <c r="E241" s="365"/>
      <c r="F241" s="365"/>
      <c r="G241" s="365"/>
      <c r="H241" s="365"/>
      <c r="I241" s="365"/>
      <c r="J241" s="365"/>
      <c r="K241" s="365"/>
      <c r="L241" s="365"/>
      <c r="M241" s="365"/>
      <c r="N241" s="365"/>
      <c r="O241" s="365"/>
      <c r="P241" s="365"/>
      <c r="Q241" s="365"/>
      <c r="R241" s="365"/>
      <c r="S241" s="365"/>
      <c r="T241" s="365"/>
      <c r="U241" s="365"/>
      <c r="V241" s="365"/>
      <c r="W241" s="365"/>
      <c r="X241" s="365"/>
      <c r="Y241" s="365"/>
      <c r="Z241" s="365"/>
      <c r="AA241" s="365"/>
      <c r="AB241" s="365"/>
      <c r="AC241" s="365"/>
      <c r="AD241" s="365"/>
      <c r="AE241" s="365"/>
      <c r="AF241" s="365"/>
      <c r="AG241" s="365"/>
      <c r="AH241" s="365"/>
      <c r="AI241" s="365"/>
      <c r="AJ241" s="365"/>
      <c r="AK241" s="365"/>
      <c r="AL241" s="366"/>
      <c r="AN241" s="46" t="e">
        <f>I241/'Приложение 1'!I239</f>
        <v>#DIV/0!</v>
      </c>
      <c r="AO241" s="46" t="e">
        <f t="shared" si="256"/>
        <v>#DIV/0!</v>
      </c>
      <c r="AP241" s="46" t="e">
        <f t="shared" si="257"/>
        <v>#DIV/0!</v>
      </c>
      <c r="AQ241" s="46" t="e">
        <f t="shared" si="258"/>
        <v>#DIV/0!</v>
      </c>
      <c r="AR241" s="46" t="e">
        <f t="shared" si="259"/>
        <v>#DIV/0!</v>
      </c>
      <c r="AS241" s="46" t="e">
        <f t="shared" si="260"/>
        <v>#DIV/0!</v>
      </c>
      <c r="AT241" s="46" t="e">
        <f t="shared" si="261"/>
        <v>#DIV/0!</v>
      </c>
      <c r="AU241" s="46" t="e">
        <f t="shared" si="262"/>
        <v>#DIV/0!</v>
      </c>
      <c r="AV241" s="46" t="e">
        <f t="shared" si="263"/>
        <v>#DIV/0!</v>
      </c>
      <c r="AW241" s="46" t="e">
        <f t="shared" si="264"/>
        <v>#DIV/0!</v>
      </c>
      <c r="AX241" s="46" t="e">
        <f t="shared" si="265"/>
        <v>#DIV/0!</v>
      </c>
      <c r="AY241" s="52">
        <f t="shared" si="266"/>
        <v>0</v>
      </c>
      <c r="AZ241" s="46">
        <v>823.21</v>
      </c>
      <c r="BA241" s="46">
        <v>2105.13</v>
      </c>
      <c r="BB241" s="46">
        <v>2608.0100000000002</v>
      </c>
      <c r="BC241" s="46">
        <v>902.03</v>
      </c>
      <c r="BD241" s="46">
        <v>1781.42</v>
      </c>
      <c r="BE241" s="46">
        <v>1188.47</v>
      </c>
      <c r="BF241" s="46">
        <v>2445034.0299999998</v>
      </c>
      <c r="BG241" s="46">
        <f t="shared" si="267"/>
        <v>4866.91</v>
      </c>
      <c r="BH241" s="46">
        <v>1206.3800000000001</v>
      </c>
      <c r="BI241" s="46">
        <v>3444.44</v>
      </c>
      <c r="BJ241" s="46">
        <v>7006.73</v>
      </c>
      <c r="BK241" s="46">
        <f t="shared" si="255"/>
        <v>1689105.94</v>
      </c>
      <c r="BL241" s="46" t="e">
        <f t="shared" si="268"/>
        <v>#DIV/0!</v>
      </c>
      <c r="BM241" s="46" t="e">
        <f t="shared" si="269"/>
        <v>#DIV/0!</v>
      </c>
      <c r="BN241" s="46" t="e">
        <f t="shared" si="270"/>
        <v>#DIV/0!</v>
      </c>
      <c r="BO241" s="46" t="e">
        <f t="shared" si="271"/>
        <v>#DIV/0!</v>
      </c>
      <c r="BP241" s="46" t="e">
        <f t="shared" si="272"/>
        <v>#DIV/0!</v>
      </c>
      <c r="BQ241" s="46" t="e">
        <f t="shared" si="273"/>
        <v>#DIV/0!</v>
      </c>
      <c r="BR241" s="46" t="e">
        <f t="shared" si="274"/>
        <v>#DIV/0!</v>
      </c>
      <c r="BS241" s="46" t="e">
        <f t="shared" si="275"/>
        <v>#DIV/0!</v>
      </c>
      <c r="BT241" s="46" t="e">
        <f t="shared" si="276"/>
        <v>#DIV/0!</v>
      </c>
      <c r="BU241" s="46" t="e">
        <f t="shared" si="277"/>
        <v>#DIV/0!</v>
      </c>
      <c r="BV241" s="46" t="e">
        <f t="shared" si="278"/>
        <v>#DIV/0!</v>
      </c>
      <c r="BW241" s="46" t="str">
        <f t="shared" si="279"/>
        <v xml:space="preserve"> </v>
      </c>
      <c r="BY241" s="52"/>
      <c r="BZ241" s="293"/>
      <c r="CA241" s="46" t="e">
        <f t="shared" si="280"/>
        <v>#DIV/0!</v>
      </c>
      <c r="CB241" s="46">
        <f t="shared" si="281"/>
        <v>5085.92</v>
      </c>
      <c r="CC241" s="46" t="e">
        <f t="shared" si="282"/>
        <v>#DIV/0!</v>
      </c>
    </row>
    <row r="242" spans="1:81" s="45" customFormat="1" ht="12" customHeight="1">
      <c r="A242" s="284">
        <v>192</v>
      </c>
      <c r="B242" s="64" t="s">
        <v>808</v>
      </c>
      <c r="C242" s="358">
        <v>590.20000000000005</v>
      </c>
      <c r="D242" s="295"/>
      <c r="E242" s="280"/>
      <c r="F242" s="280"/>
      <c r="G242" s="286">
        <f>ROUND(H242+U242+X242+Z242+AB242+AD242+AF242+AH242+AI242+AJ242+AK242+AL242,2)</f>
        <v>3001975.64</v>
      </c>
      <c r="H242" s="280">
        <f>I242+K242+M242+O242+Q242+S242</f>
        <v>0</v>
      </c>
      <c r="I242" s="289">
        <v>0</v>
      </c>
      <c r="J242" s="289">
        <v>0</v>
      </c>
      <c r="K242" s="289">
        <v>0</v>
      </c>
      <c r="L242" s="289">
        <v>0</v>
      </c>
      <c r="M242" s="289">
        <v>0</v>
      </c>
      <c r="N242" s="280">
        <v>0</v>
      </c>
      <c r="O242" s="280">
        <v>0</v>
      </c>
      <c r="P242" s="280">
        <v>0</v>
      </c>
      <c r="Q242" s="280">
        <v>0</v>
      </c>
      <c r="R242" s="280">
        <v>0</v>
      </c>
      <c r="S242" s="280">
        <v>0</v>
      </c>
      <c r="T242" s="290">
        <v>0</v>
      </c>
      <c r="U242" s="280">
        <v>0</v>
      </c>
      <c r="V242" s="280" t="s">
        <v>106</v>
      </c>
      <c r="W242" s="280">
        <v>849.09</v>
      </c>
      <c r="X242" s="280">
        <v>2846232</v>
      </c>
      <c r="Y242" s="57">
        <v>0</v>
      </c>
      <c r="Z242" s="57">
        <v>0</v>
      </c>
      <c r="AA242" s="57">
        <v>0</v>
      </c>
      <c r="AB242" s="57">
        <v>0</v>
      </c>
      <c r="AC242" s="57">
        <v>0</v>
      </c>
      <c r="AD242" s="57">
        <v>0</v>
      </c>
      <c r="AE242" s="57">
        <v>0</v>
      </c>
      <c r="AF242" s="57">
        <v>0</v>
      </c>
      <c r="AG242" s="57">
        <v>0</v>
      </c>
      <c r="AH242" s="57">
        <v>0</v>
      </c>
      <c r="AI242" s="57">
        <v>0</v>
      </c>
      <c r="AJ242" s="57">
        <v>103829.09</v>
      </c>
      <c r="AK242" s="57">
        <v>51914.55</v>
      </c>
      <c r="AL242" s="57">
        <v>0</v>
      </c>
      <c r="AN242" s="46">
        <f>I242/'Приложение 1'!I240</f>
        <v>0</v>
      </c>
      <c r="AO242" s="46" t="e">
        <f t="shared" si="256"/>
        <v>#DIV/0!</v>
      </c>
      <c r="AP242" s="46" t="e">
        <f t="shared" si="257"/>
        <v>#DIV/0!</v>
      </c>
      <c r="AQ242" s="46" t="e">
        <f t="shared" si="258"/>
        <v>#DIV/0!</v>
      </c>
      <c r="AR242" s="46" t="e">
        <f t="shared" si="259"/>
        <v>#DIV/0!</v>
      </c>
      <c r="AS242" s="46" t="e">
        <f t="shared" si="260"/>
        <v>#DIV/0!</v>
      </c>
      <c r="AT242" s="46" t="e">
        <f t="shared" si="261"/>
        <v>#DIV/0!</v>
      </c>
      <c r="AU242" s="46">
        <f t="shared" si="262"/>
        <v>3352.0969508532662</v>
      </c>
      <c r="AV242" s="46" t="e">
        <f t="shared" si="263"/>
        <v>#DIV/0!</v>
      </c>
      <c r="AW242" s="46" t="e">
        <f t="shared" si="264"/>
        <v>#DIV/0!</v>
      </c>
      <c r="AX242" s="46" t="e">
        <f t="shared" si="265"/>
        <v>#DIV/0!</v>
      </c>
      <c r="AY242" s="52">
        <f t="shared" si="266"/>
        <v>0</v>
      </c>
      <c r="AZ242" s="46">
        <v>823.21</v>
      </c>
      <c r="BA242" s="46">
        <v>2105.13</v>
      </c>
      <c r="BB242" s="46">
        <v>2608.0100000000002</v>
      </c>
      <c r="BC242" s="46">
        <v>902.03</v>
      </c>
      <c r="BD242" s="46">
        <v>1781.42</v>
      </c>
      <c r="BE242" s="46">
        <v>1188.47</v>
      </c>
      <c r="BF242" s="46">
        <v>2445034.0299999998</v>
      </c>
      <c r="BG242" s="46">
        <f t="shared" si="267"/>
        <v>4866.91</v>
      </c>
      <c r="BH242" s="46">
        <v>1206.3800000000001</v>
      </c>
      <c r="BI242" s="46">
        <v>3444.44</v>
      </c>
      <c r="BJ242" s="46">
        <v>7006.73</v>
      </c>
      <c r="BK242" s="46">
        <f t="shared" si="255"/>
        <v>1689105.94</v>
      </c>
      <c r="BL242" s="46" t="str">
        <f t="shared" si="268"/>
        <v xml:space="preserve"> </v>
      </c>
      <c r="BM242" s="46" t="e">
        <f t="shared" si="269"/>
        <v>#DIV/0!</v>
      </c>
      <c r="BN242" s="46" t="e">
        <f t="shared" si="270"/>
        <v>#DIV/0!</v>
      </c>
      <c r="BO242" s="46" t="e">
        <f t="shared" si="271"/>
        <v>#DIV/0!</v>
      </c>
      <c r="BP242" s="46" t="e">
        <f t="shared" si="272"/>
        <v>#DIV/0!</v>
      </c>
      <c r="BQ242" s="46" t="e">
        <f t="shared" si="273"/>
        <v>#DIV/0!</v>
      </c>
      <c r="BR242" s="46" t="e">
        <f t="shared" si="274"/>
        <v>#DIV/0!</v>
      </c>
      <c r="BS242" s="46" t="str">
        <f t="shared" si="275"/>
        <v xml:space="preserve"> </v>
      </c>
      <c r="BT242" s="46" t="e">
        <f t="shared" si="276"/>
        <v>#DIV/0!</v>
      </c>
      <c r="BU242" s="46" t="e">
        <f t="shared" si="277"/>
        <v>#DIV/0!</v>
      </c>
      <c r="BV242" s="46" t="e">
        <f t="shared" si="278"/>
        <v>#DIV/0!</v>
      </c>
      <c r="BW242" s="46" t="str">
        <f t="shared" si="279"/>
        <v xml:space="preserve"> </v>
      </c>
      <c r="BY242" s="52"/>
      <c r="BZ242" s="293"/>
      <c r="CA242" s="46">
        <f t="shared" si="280"/>
        <v>3535.5211343909364</v>
      </c>
      <c r="CB242" s="46">
        <f t="shared" si="281"/>
        <v>5085.92</v>
      </c>
      <c r="CC242" s="46">
        <f t="shared" si="282"/>
        <v>-1550.3988656090637</v>
      </c>
    </row>
    <row r="243" spans="1:81" s="45" customFormat="1" ht="43.5" customHeight="1">
      <c r="A243" s="361" t="s">
        <v>806</v>
      </c>
      <c r="B243" s="361"/>
      <c r="C243" s="336">
        <f>SUM(C242)</f>
        <v>590.20000000000005</v>
      </c>
      <c r="D243" s="362"/>
      <c r="E243" s="336"/>
      <c r="F243" s="336"/>
      <c r="G243" s="336">
        <f>ROUND(SUM(G242),2)</f>
        <v>3001975.64</v>
      </c>
      <c r="H243" s="336">
        <f t="shared" ref="H243:U243" si="329">SUM(H242)</f>
        <v>0</v>
      </c>
      <c r="I243" s="336">
        <f t="shared" si="329"/>
        <v>0</v>
      </c>
      <c r="J243" s="336">
        <f t="shared" si="329"/>
        <v>0</v>
      </c>
      <c r="K243" s="336">
        <f t="shared" si="329"/>
        <v>0</v>
      </c>
      <c r="L243" s="336">
        <f t="shared" si="329"/>
        <v>0</v>
      </c>
      <c r="M243" s="336">
        <f t="shared" si="329"/>
        <v>0</v>
      </c>
      <c r="N243" s="336">
        <f t="shared" si="329"/>
        <v>0</v>
      </c>
      <c r="O243" s="336">
        <f t="shared" si="329"/>
        <v>0</v>
      </c>
      <c r="P243" s="336">
        <f t="shared" si="329"/>
        <v>0</v>
      </c>
      <c r="Q243" s="336">
        <f t="shared" si="329"/>
        <v>0</v>
      </c>
      <c r="R243" s="336">
        <f t="shared" si="329"/>
        <v>0</v>
      </c>
      <c r="S243" s="336">
        <f t="shared" si="329"/>
        <v>0</v>
      </c>
      <c r="T243" s="367">
        <f t="shared" si="329"/>
        <v>0</v>
      </c>
      <c r="U243" s="336">
        <f t="shared" si="329"/>
        <v>0</v>
      </c>
      <c r="V243" s="336" t="s">
        <v>66</v>
      </c>
      <c r="W243" s="336">
        <f>SUM(W242)</f>
        <v>849.09</v>
      </c>
      <c r="X243" s="336">
        <f>SUM(X242)</f>
        <v>2846232</v>
      </c>
      <c r="Y243" s="336">
        <f t="shared" ref="Y243:AL243" si="330">SUM(Y242)</f>
        <v>0</v>
      </c>
      <c r="Z243" s="336">
        <f t="shared" si="330"/>
        <v>0</v>
      </c>
      <c r="AA243" s="336">
        <f t="shared" si="330"/>
        <v>0</v>
      </c>
      <c r="AB243" s="336">
        <f t="shared" si="330"/>
        <v>0</v>
      </c>
      <c r="AC243" s="336">
        <f t="shared" si="330"/>
        <v>0</v>
      </c>
      <c r="AD243" s="336">
        <f t="shared" si="330"/>
        <v>0</v>
      </c>
      <c r="AE243" s="336">
        <f t="shared" si="330"/>
        <v>0</v>
      </c>
      <c r="AF243" s="336">
        <f t="shared" si="330"/>
        <v>0</v>
      </c>
      <c r="AG243" s="336">
        <f t="shared" si="330"/>
        <v>0</v>
      </c>
      <c r="AH243" s="336">
        <f t="shared" si="330"/>
        <v>0</v>
      </c>
      <c r="AI243" s="336">
        <f t="shared" si="330"/>
        <v>0</v>
      </c>
      <c r="AJ243" s="336">
        <f t="shared" si="330"/>
        <v>103829.09</v>
      </c>
      <c r="AK243" s="336">
        <f t="shared" si="330"/>
        <v>51914.55</v>
      </c>
      <c r="AL243" s="336">
        <f t="shared" si="330"/>
        <v>0</v>
      </c>
      <c r="AN243" s="46">
        <f>I243/'Приложение 1'!I241</f>
        <v>0</v>
      </c>
      <c r="AO243" s="46" t="e">
        <f t="shared" si="256"/>
        <v>#DIV/0!</v>
      </c>
      <c r="AP243" s="46" t="e">
        <f t="shared" si="257"/>
        <v>#DIV/0!</v>
      </c>
      <c r="AQ243" s="46" t="e">
        <f t="shared" si="258"/>
        <v>#DIV/0!</v>
      </c>
      <c r="AR243" s="46" t="e">
        <f t="shared" si="259"/>
        <v>#DIV/0!</v>
      </c>
      <c r="AS243" s="46" t="e">
        <f t="shared" si="260"/>
        <v>#DIV/0!</v>
      </c>
      <c r="AT243" s="46" t="e">
        <f t="shared" si="261"/>
        <v>#DIV/0!</v>
      </c>
      <c r="AU243" s="46">
        <f t="shared" si="262"/>
        <v>3352.0969508532662</v>
      </c>
      <c r="AV243" s="46" t="e">
        <f t="shared" si="263"/>
        <v>#DIV/0!</v>
      </c>
      <c r="AW243" s="46" t="e">
        <f t="shared" si="264"/>
        <v>#DIV/0!</v>
      </c>
      <c r="AX243" s="46" t="e">
        <f t="shared" si="265"/>
        <v>#DIV/0!</v>
      </c>
      <c r="AY243" s="52">
        <f t="shared" si="266"/>
        <v>0</v>
      </c>
      <c r="AZ243" s="46">
        <v>823.21</v>
      </c>
      <c r="BA243" s="46">
        <v>2105.13</v>
      </c>
      <c r="BB243" s="46">
        <v>2608.0100000000002</v>
      </c>
      <c r="BC243" s="46">
        <v>902.03</v>
      </c>
      <c r="BD243" s="46">
        <v>1781.42</v>
      </c>
      <c r="BE243" s="46">
        <v>1188.47</v>
      </c>
      <c r="BF243" s="46">
        <v>2445034.0299999998</v>
      </c>
      <c r="BG243" s="46">
        <f t="shared" si="267"/>
        <v>4866.91</v>
      </c>
      <c r="BH243" s="46">
        <v>1206.3800000000001</v>
      </c>
      <c r="BI243" s="46">
        <v>3444.44</v>
      </c>
      <c r="BJ243" s="46">
        <v>7006.73</v>
      </c>
      <c r="BK243" s="46">
        <f t="shared" si="255"/>
        <v>1689105.94</v>
      </c>
      <c r="BL243" s="46" t="str">
        <f t="shared" si="268"/>
        <v xml:space="preserve"> </v>
      </c>
      <c r="BM243" s="46" t="e">
        <f t="shared" si="269"/>
        <v>#DIV/0!</v>
      </c>
      <c r="BN243" s="46" t="e">
        <f t="shared" si="270"/>
        <v>#DIV/0!</v>
      </c>
      <c r="BO243" s="46" t="e">
        <f t="shared" si="271"/>
        <v>#DIV/0!</v>
      </c>
      <c r="BP243" s="46" t="e">
        <f t="shared" si="272"/>
        <v>#DIV/0!</v>
      </c>
      <c r="BQ243" s="46" t="e">
        <f t="shared" si="273"/>
        <v>#DIV/0!</v>
      </c>
      <c r="BR243" s="46" t="e">
        <f t="shared" si="274"/>
        <v>#DIV/0!</v>
      </c>
      <c r="BS243" s="46" t="str">
        <f t="shared" si="275"/>
        <v xml:space="preserve"> </v>
      </c>
      <c r="BT243" s="46" t="e">
        <f t="shared" si="276"/>
        <v>#DIV/0!</v>
      </c>
      <c r="BU243" s="46" t="e">
        <f t="shared" si="277"/>
        <v>#DIV/0!</v>
      </c>
      <c r="BV243" s="46" t="e">
        <f t="shared" si="278"/>
        <v>#DIV/0!</v>
      </c>
      <c r="BW243" s="46" t="str">
        <f t="shared" si="279"/>
        <v xml:space="preserve"> </v>
      </c>
      <c r="BY243" s="52"/>
      <c r="BZ243" s="293"/>
      <c r="CA243" s="46">
        <f t="shared" si="280"/>
        <v>3535.5211343909364</v>
      </c>
      <c r="CB243" s="46">
        <f t="shared" si="281"/>
        <v>5085.92</v>
      </c>
      <c r="CC243" s="46">
        <f t="shared" si="282"/>
        <v>-1550.3988656090637</v>
      </c>
    </row>
    <row r="244" spans="1:81" s="45" customFormat="1" ht="12" customHeight="1">
      <c r="A244" s="282" t="s">
        <v>117</v>
      </c>
      <c r="B244" s="283"/>
      <c r="C244" s="283"/>
      <c r="D244" s="283"/>
      <c r="E244" s="283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X244" s="283"/>
      <c r="Y244" s="283"/>
      <c r="Z244" s="283"/>
      <c r="AA244" s="283"/>
      <c r="AB244" s="283"/>
      <c r="AC244" s="283"/>
      <c r="AD244" s="283"/>
      <c r="AE244" s="283"/>
      <c r="AF244" s="283"/>
      <c r="AG244" s="283"/>
      <c r="AH244" s="283"/>
      <c r="AI244" s="283"/>
      <c r="AJ244" s="283"/>
      <c r="AK244" s="283"/>
      <c r="AL244" s="375"/>
      <c r="AN244" s="46" t="e">
        <f>I244/'Приложение 1'!I242</f>
        <v>#DIV/0!</v>
      </c>
      <c r="AO244" s="46" t="e">
        <f t="shared" si="256"/>
        <v>#DIV/0!</v>
      </c>
      <c r="AP244" s="46" t="e">
        <f t="shared" si="257"/>
        <v>#DIV/0!</v>
      </c>
      <c r="AQ244" s="46" t="e">
        <f t="shared" si="258"/>
        <v>#DIV/0!</v>
      </c>
      <c r="AR244" s="46" t="e">
        <f t="shared" si="259"/>
        <v>#DIV/0!</v>
      </c>
      <c r="AS244" s="46" t="e">
        <f t="shared" si="260"/>
        <v>#DIV/0!</v>
      </c>
      <c r="AT244" s="46" t="e">
        <f t="shared" si="261"/>
        <v>#DIV/0!</v>
      </c>
      <c r="AU244" s="46" t="e">
        <f t="shared" si="262"/>
        <v>#DIV/0!</v>
      </c>
      <c r="AV244" s="46" t="e">
        <f t="shared" si="263"/>
        <v>#DIV/0!</v>
      </c>
      <c r="AW244" s="46" t="e">
        <f t="shared" si="264"/>
        <v>#DIV/0!</v>
      </c>
      <c r="AX244" s="46" t="e">
        <f t="shared" si="265"/>
        <v>#DIV/0!</v>
      </c>
      <c r="AY244" s="52">
        <f t="shared" si="266"/>
        <v>0</v>
      </c>
      <c r="AZ244" s="46">
        <v>823.21</v>
      </c>
      <c r="BA244" s="46">
        <v>2105.13</v>
      </c>
      <c r="BB244" s="46">
        <v>2608.0100000000002</v>
      </c>
      <c r="BC244" s="46">
        <v>902.03</v>
      </c>
      <c r="BD244" s="46">
        <v>1781.42</v>
      </c>
      <c r="BE244" s="46">
        <v>1188.47</v>
      </c>
      <c r="BF244" s="46">
        <v>2445034.0299999998</v>
      </c>
      <c r="BG244" s="46">
        <f t="shared" si="267"/>
        <v>4866.91</v>
      </c>
      <c r="BH244" s="46">
        <v>1206.3800000000001</v>
      </c>
      <c r="BI244" s="46">
        <v>3444.44</v>
      </c>
      <c r="BJ244" s="46">
        <v>7006.73</v>
      </c>
      <c r="BK244" s="46">
        <f t="shared" si="255"/>
        <v>1689105.94</v>
      </c>
      <c r="BL244" s="46" t="e">
        <f t="shared" si="268"/>
        <v>#DIV/0!</v>
      </c>
      <c r="BM244" s="46" t="e">
        <f t="shared" si="269"/>
        <v>#DIV/0!</v>
      </c>
      <c r="BN244" s="46" t="e">
        <f t="shared" si="270"/>
        <v>#DIV/0!</v>
      </c>
      <c r="BO244" s="46" t="e">
        <f t="shared" si="271"/>
        <v>#DIV/0!</v>
      </c>
      <c r="BP244" s="46" t="e">
        <f t="shared" si="272"/>
        <v>#DIV/0!</v>
      </c>
      <c r="BQ244" s="46" t="e">
        <f t="shared" si="273"/>
        <v>#DIV/0!</v>
      </c>
      <c r="BR244" s="46" t="e">
        <f t="shared" si="274"/>
        <v>#DIV/0!</v>
      </c>
      <c r="BS244" s="46" t="e">
        <f t="shared" si="275"/>
        <v>#DIV/0!</v>
      </c>
      <c r="BT244" s="46" t="e">
        <f t="shared" si="276"/>
        <v>#DIV/0!</v>
      </c>
      <c r="BU244" s="46" t="e">
        <f t="shared" si="277"/>
        <v>#DIV/0!</v>
      </c>
      <c r="BV244" s="46" t="e">
        <f t="shared" si="278"/>
        <v>#DIV/0!</v>
      </c>
      <c r="BW244" s="46" t="str">
        <f t="shared" si="279"/>
        <v xml:space="preserve"> </v>
      </c>
      <c r="BY244" s="52" t="e">
        <f t="shared" ref="BY244:BY256" si="331">AJ244/G244*100</f>
        <v>#DIV/0!</v>
      </c>
      <c r="BZ244" s="293" t="e">
        <f t="shared" ref="BZ244:BZ256" si="332">AK244/G244*100</f>
        <v>#DIV/0!</v>
      </c>
      <c r="CA244" s="46" t="e">
        <f t="shared" si="280"/>
        <v>#DIV/0!</v>
      </c>
      <c r="CB244" s="46">
        <f t="shared" si="281"/>
        <v>5085.92</v>
      </c>
      <c r="CC244" s="46" t="e">
        <f t="shared" si="282"/>
        <v>#DIV/0!</v>
      </c>
    </row>
    <row r="245" spans="1:81" s="45" customFormat="1" ht="12" customHeight="1">
      <c r="A245" s="284">
        <v>193</v>
      </c>
      <c r="B245" s="335" t="s">
        <v>231</v>
      </c>
      <c r="C245" s="280">
        <v>909.2</v>
      </c>
      <c r="D245" s="295"/>
      <c r="E245" s="280"/>
      <c r="F245" s="280"/>
      <c r="G245" s="286">
        <f>ROUND(H245+U245+X245+Z245+AB245+AD245+AF245+AH245+AI245+AJ245+AK245+AL245,2)</f>
        <v>3240485.7</v>
      </c>
      <c r="H245" s="280">
        <f>I245+K245+M245+O245+Q245+S245</f>
        <v>0</v>
      </c>
      <c r="I245" s="289">
        <v>0</v>
      </c>
      <c r="J245" s="289">
        <v>0</v>
      </c>
      <c r="K245" s="289">
        <v>0</v>
      </c>
      <c r="L245" s="289">
        <v>0</v>
      </c>
      <c r="M245" s="289">
        <v>0</v>
      </c>
      <c r="N245" s="280">
        <v>0</v>
      </c>
      <c r="O245" s="280">
        <v>0</v>
      </c>
      <c r="P245" s="280">
        <v>0</v>
      </c>
      <c r="Q245" s="280">
        <v>0</v>
      </c>
      <c r="R245" s="280">
        <v>0</v>
      </c>
      <c r="S245" s="280">
        <v>0</v>
      </c>
      <c r="T245" s="290">
        <v>0</v>
      </c>
      <c r="U245" s="280">
        <v>0</v>
      </c>
      <c r="V245" s="280" t="s">
        <v>106</v>
      </c>
      <c r="W245" s="57">
        <v>652.64</v>
      </c>
      <c r="X245" s="280">
        <v>3122233.2</v>
      </c>
      <c r="Y245" s="57">
        <v>0</v>
      </c>
      <c r="Z245" s="57">
        <v>0</v>
      </c>
      <c r="AA245" s="57">
        <v>0</v>
      </c>
      <c r="AB245" s="57">
        <v>0</v>
      </c>
      <c r="AC245" s="57">
        <v>0</v>
      </c>
      <c r="AD245" s="57">
        <v>0</v>
      </c>
      <c r="AE245" s="57">
        <v>0</v>
      </c>
      <c r="AF245" s="57">
        <v>0</v>
      </c>
      <c r="AG245" s="57">
        <v>0</v>
      </c>
      <c r="AH245" s="57">
        <v>0</v>
      </c>
      <c r="AI245" s="57">
        <v>0</v>
      </c>
      <c r="AJ245" s="57">
        <v>78835</v>
      </c>
      <c r="AK245" s="57">
        <v>39417.5</v>
      </c>
      <c r="AL245" s="57">
        <v>0</v>
      </c>
      <c r="AN245" s="46">
        <f>I245/'Приложение 1'!I243</f>
        <v>0</v>
      </c>
      <c r="AO245" s="46" t="e">
        <f t="shared" si="256"/>
        <v>#DIV/0!</v>
      </c>
      <c r="AP245" s="46" t="e">
        <f t="shared" si="257"/>
        <v>#DIV/0!</v>
      </c>
      <c r="AQ245" s="46" t="e">
        <f t="shared" si="258"/>
        <v>#DIV/0!</v>
      </c>
      <c r="AR245" s="46" t="e">
        <f t="shared" si="259"/>
        <v>#DIV/0!</v>
      </c>
      <c r="AS245" s="46" t="e">
        <f t="shared" si="260"/>
        <v>#DIV/0!</v>
      </c>
      <c r="AT245" s="46" t="e">
        <f t="shared" si="261"/>
        <v>#DIV/0!</v>
      </c>
      <c r="AU245" s="46">
        <f t="shared" si="262"/>
        <v>4784.0052708997309</v>
      </c>
      <c r="AV245" s="46" t="e">
        <f t="shared" si="263"/>
        <v>#DIV/0!</v>
      </c>
      <c r="AW245" s="46" t="e">
        <f t="shared" si="264"/>
        <v>#DIV/0!</v>
      </c>
      <c r="AX245" s="46" t="e">
        <f t="shared" si="265"/>
        <v>#DIV/0!</v>
      </c>
      <c r="AY245" s="52">
        <f t="shared" si="266"/>
        <v>0</v>
      </c>
      <c r="AZ245" s="46">
        <v>823.21</v>
      </c>
      <c r="BA245" s="46">
        <v>2105.13</v>
      </c>
      <c r="BB245" s="46">
        <v>2608.0100000000002</v>
      </c>
      <c r="BC245" s="46">
        <v>902.03</v>
      </c>
      <c r="BD245" s="46">
        <v>1781.42</v>
      </c>
      <c r="BE245" s="46">
        <v>1188.47</v>
      </c>
      <c r="BF245" s="46">
        <v>2445034.0299999998</v>
      </c>
      <c r="BG245" s="46">
        <f t="shared" si="267"/>
        <v>4866.91</v>
      </c>
      <c r="BH245" s="46">
        <v>1206.3800000000001</v>
      </c>
      <c r="BI245" s="46">
        <v>3444.44</v>
      </c>
      <c r="BJ245" s="46">
        <v>7006.73</v>
      </c>
      <c r="BK245" s="46">
        <f t="shared" si="255"/>
        <v>1689105.94</v>
      </c>
      <c r="BL245" s="46" t="str">
        <f t="shared" si="268"/>
        <v xml:space="preserve"> </v>
      </c>
      <c r="BM245" s="46" t="e">
        <f t="shared" si="269"/>
        <v>#DIV/0!</v>
      </c>
      <c r="BN245" s="46" t="e">
        <f t="shared" si="270"/>
        <v>#DIV/0!</v>
      </c>
      <c r="BO245" s="46" t="e">
        <f t="shared" si="271"/>
        <v>#DIV/0!</v>
      </c>
      <c r="BP245" s="46" t="e">
        <f t="shared" si="272"/>
        <v>#DIV/0!</v>
      </c>
      <c r="BQ245" s="46" t="e">
        <f t="shared" si="273"/>
        <v>#DIV/0!</v>
      </c>
      <c r="BR245" s="46" t="e">
        <f t="shared" si="274"/>
        <v>#DIV/0!</v>
      </c>
      <c r="BS245" s="46" t="str">
        <f t="shared" si="275"/>
        <v xml:space="preserve"> </v>
      </c>
      <c r="BT245" s="46" t="e">
        <f t="shared" si="276"/>
        <v>#DIV/0!</v>
      </c>
      <c r="BU245" s="46" t="e">
        <f t="shared" si="277"/>
        <v>#DIV/0!</v>
      </c>
      <c r="BV245" s="46" t="e">
        <f t="shared" si="278"/>
        <v>#DIV/0!</v>
      </c>
      <c r="BW245" s="46" t="str">
        <f t="shared" si="279"/>
        <v xml:space="preserve"> </v>
      </c>
      <c r="BY245" s="52">
        <f t="shared" si="331"/>
        <v>2.4328143154589448</v>
      </c>
      <c r="BZ245" s="293">
        <f t="shared" si="332"/>
        <v>1.2164071577294724</v>
      </c>
      <c r="CA245" s="46">
        <f t="shared" si="280"/>
        <v>4965.1962797254237</v>
      </c>
      <c r="CB245" s="46">
        <f t="shared" si="281"/>
        <v>5085.92</v>
      </c>
      <c r="CC245" s="46">
        <f t="shared" si="282"/>
        <v>-120.72372027457641</v>
      </c>
    </row>
    <row r="246" spans="1:81" s="45" customFormat="1" ht="12" customHeight="1">
      <c r="A246" s="284">
        <v>194</v>
      </c>
      <c r="B246" s="335" t="s">
        <v>809</v>
      </c>
      <c r="C246" s="280">
        <f>444.5+117.9</f>
        <v>562.4</v>
      </c>
      <c r="D246" s="295"/>
      <c r="E246" s="280"/>
      <c r="F246" s="280"/>
      <c r="G246" s="286">
        <f>ROUND(H246+U246+X246+Z246+AB246+AD246+AF246+AH246+AI246+AJ246+AK246+AL246,2)</f>
        <v>3579542.52</v>
      </c>
      <c r="H246" s="280">
        <f>I246+K246+M246+O246+Q246+S246</f>
        <v>0</v>
      </c>
      <c r="I246" s="289">
        <v>0</v>
      </c>
      <c r="J246" s="289">
        <v>0</v>
      </c>
      <c r="K246" s="289">
        <v>0</v>
      </c>
      <c r="L246" s="289">
        <v>0</v>
      </c>
      <c r="M246" s="289">
        <v>0</v>
      </c>
      <c r="N246" s="280">
        <v>0</v>
      </c>
      <c r="O246" s="280">
        <v>0</v>
      </c>
      <c r="P246" s="280">
        <v>0</v>
      </c>
      <c r="Q246" s="280">
        <v>0</v>
      </c>
      <c r="R246" s="280">
        <v>0</v>
      </c>
      <c r="S246" s="280">
        <v>0</v>
      </c>
      <c r="T246" s="290">
        <v>0</v>
      </c>
      <c r="U246" s="280">
        <v>0</v>
      </c>
      <c r="V246" s="280" t="s">
        <v>106</v>
      </c>
      <c r="W246" s="57">
        <v>723</v>
      </c>
      <c r="X246" s="280">
        <v>3425029.2</v>
      </c>
      <c r="Y246" s="57">
        <v>0</v>
      </c>
      <c r="Z246" s="57">
        <v>0</v>
      </c>
      <c r="AA246" s="57">
        <v>0</v>
      </c>
      <c r="AB246" s="57">
        <v>0</v>
      </c>
      <c r="AC246" s="57">
        <v>0</v>
      </c>
      <c r="AD246" s="57">
        <v>0</v>
      </c>
      <c r="AE246" s="57">
        <v>0</v>
      </c>
      <c r="AF246" s="57">
        <v>0</v>
      </c>
      <c r="AG246" s="57">
        <v>0</v>
      </c>
      <c r="AH246" s="57">
        <v>0</v>
      </c>
      <c r="AI246" s="57">
        <v>0</v>
      </c>
      <c r="AJ246" s="57">
        <v>103008.88</v>
      </c>
      <c r="AK246" s="57">
        <v>51504.44</v>
      </c>
      <c r="AL246" s="57">
        <v>0</v>
      </c>
      <c r="AN246" s="46">
        <f>I246/'Приложение 1'!I244</f>
        <v>0</v>
      </c>
      <c r="AO246" s="46" t="e">
        <f t="shared" si="256"/>
        <v>#DIV/0!</v>
      </c>
      <c r="AP246" s="46" t="e">
        <f t="shared" si="257"/>
        <v>#DIV/0!</v>
      </c>
      <c r="AQ246" s="46" t="e">
        <f t="shared" si="258"/>
        <v>#DIV/0!</v>
      </c>
      <c r="AR246" s="46" t="e">
        <f t="shared" si="259"/>
        <v>#DIV/0!</v>
      </c>
      <c r="AS246" s="46" t="e">
        <f t="shared" si="260"/>
        <v>#DIV/0!</v>
      </c>
      <c r="AT246" s="46" t="e">
        <f t="shared" si="261"/>
        <v>#DIV/0!</v>
      </c>
      <c r="AU246" s="46">
        <f t="shared" si="262"/>
        <v>4737.2464730290458</v>
      </c>
      <c r="AV246" s="46" t="e">
        <f t="shared" si="263"/>
        <v>#DIV/0!</v>
      </c>
      <c r="AW246" s="46" t="e">
        <f t="shared" si="264"/>
        <v>#DIV/0!</v>
      </c>
      <c r="AX246" s="46" t="e">
        <f t="shared" si="265"/>
        <v>#DIV/0!</v>
      </c>
      <c r="AY246" s="52">
        <f t="shared" si="266"/>
        <v>0</v>
      </c>
      <c r="AZ246" s="46">
        <v>823.21</v>
      </c>
      <c r="BA246" s="46">
        <v>2105.13</v>
      </c>
      <c r="BB246" s="46">
        <v>2608.0100000000002</v>
      </c>
      <c r="BC246" s="46">
        <v>902.03</v>
      </c>
      <c r="BD246" s="46">
        <v>1781.42</v>
      </c>
      <c r="BE246" s="46">
        <v>1188.47</v>
      </c>
      <c r="BF246" s="46">
        <v>2445034.0299999998</v>
      </c>
      <c r="BG246" s="46">
        <f t="shared" si="267"/>
        <v>4866.91</v>
      </c>
      <c r="BH246" s="46">
        <v>1206.3800000000001</v>
      </c>
      <c r="BI246" s="46">
        <v>3444.44</v>
      </c>
      <c r="BJ246" s="46">
        <v>7006.73</v>
      </c>
      <c r="BK246" s="46">
        <f t="shared" si="255"/>
        <v>1689105.94</v>
      </c>
      <c r="BL246" s="46" t="str">
        <f t="shared" si="268"/>
        <v xml:space="preserve"> </v>
      </c>
      <c r="BM246" s="46" t="e">
        <f t="shared" si="269"/>
        <v>#DIV/0!</v>
      </c>
      <c r="BN246" s="46" t="e">
        <f t="shared" si="270"/>
        <v>#DIV/0!</v>
      </c>
      <c r="BO246" s="46" t="e">
        <f t="shared" si="271"/>
        <v>#DIV/0!</v>
      </c>
      <c r="BP246" s="46" t="e">
        <f t="shared" si="272"/>
        <v>#DIV/0!</v>
      </c>
      <c r="BQ246" s="46" t="e">
        <f t="shared" si="273"/>
        <v>#DIV/0!</v>
      </c>
      <c r="BR246" s="46" t="e">
        <f t="shared" si="274"/>
        <v>#DIV/0!</v>
      </c>
      <c r="BS246" s="46" t="str">
        <f t="shared" si="275"/>
        <v xml:space="preserve"> </v>
      </c>
      <c r="BT246" s="46" t="e">
        <f t="shared" si="276"/>
        <v>#DIV/0!</v>
      </c>
      <c r="BU246" s="46" t="e">
        <f t="shared" si="277"/>
        <v>#DIV/0!</v>
      </c>
      <c r="BV246" s="46" t="e">
        <f t="shared" si="278"/>
        <v>#DIV/0!</v>
      </c>
      <c r="BW246" s="46" t="str">
        <f t="shared" si="279"/>
        <v xml:space="preserve"> </v>
      </c>
      <c r="BY246" s="52">
        <f t="shared" si="331"/>
        <v>2.8777107528254757</v>
      </c>
      <c r="BZ246" s="293">
        <f t="shared" si="332"/>
        <v>1.4388553764127379</v>
      </c>
      <c r="CA246" s="46">
        <f t="shared" si="280"/>
        <v>4950.9578423236517</v>
      </c>
      <c r="CB246" s="46">
        <f t="shared" si="281"/>
        <v>5085.92</v>
      </c>
      <c r="CC246" s="46">
        <f t="shared" si="282"/>
        <v>-134.9621576763484</v>
      </c>
    </row>
    <row r="247" spans="1:81" s="45" customFormat="1" ht="43.5" customHeight="1">
      <c r="A247" s="308" t="s">
        <v>104</v>
      </c>
      <c r="B247" s="308"/>
      <c r="C247" s="280">
        <f>SUM(C245:C246)</f>
        <v>1471.6</v>
      </c>
      <c r="D247" s="356"/>
      <c r="E247" s="294"/>
      <c r="F247" s="294"/>
      <c r="G247" s="280">
        <f>ROUND(SUM(G245:G246),2)</f>
        <v>6820028.2199999997</v>
      </c>
      <c r="H247" s="280">
        <f t="shared" ref="H247:U247" si="333">SUM(H245:H246)</f>
        <v>0</v>
      </c>
      <c r="I247" s="280">
        <f t="shared" si="333"/>
        <v>0</v>
      </c>
      <c r="J247" s="280">
        <f t="shared" si="333"/>
        <v>0</v>
      </c>
      <c r="K247" s="280">
        <f t="shared" si="333"/>
        <v>0</v>
      </c>
      <c r="L247" s="280">
        <f t="shared" si="333"/>
        <v>0</v>
      </c>
      <c r="M247" s="280">
        <f t="shared" si="333"/>
        <v>0</v>
      </c>
      <c r="N247" s="280">
        <f t="shared" si="333"/>
        <v>0</v>
      </c>
      <c r="O247" s="280">
        <f t="shared" si="333"/>
        <v>0</v>
      </c>
      <c r="P247" s="280">
        <f t="shared" si="333"/>
        <v>0</v>
      </c>
      <c r="Q247" s="280">
        <f t="shared" si="333"/>
        <v>0</v>
      </c>
      <c r="R247" s="280">
        <f t="shared" si="333"/>
        <v>0</v>
      </c>
      <c r="S247" s="280">
        <f t="shared" si="333"/>
        <v>0</v>
      </c>
      <c r="T247" s="290">
        <f t="shared" si="333"/>
        <v>0</v>
      </c>
      <c r="U247" s="280">
        <f t="shared" si="333"/>
        <v>0</v>
      </c>
      <c r="V247" s="294" t="s">
        <v>66</v>
      </c>
      <c r="W247" s="280">
        <f>SUM(W245:W246)</f>
        <v>1375.6399999999999</v>
      </c>
      <c r="X247" s="280">
        <f t="shared" ref="X247:AL247" si="334">SUM(X245:X246)</f>
        <v>6547262.4000000004</v>
      </c>
      <c r="Y247" s="280">
        <f t="shared" si="334"/>
        <v>0</v>
      </c>
      <c r="Z247" s="280">
        <f t="shared" si="334"/>
        <v>0</v>
      </c>
      <c r="AA247" s="280">
        <f t="shared" si="334"/>
        <v>0</v>
      </c>
      <c r="AB247" s="280">
        <f t="shared" si="334"/>
        <v>0</v>
      </c>
      <c r="AC247" s="280">
        <f t="shared" si="334"/>
        <v>0</v>
      </c>
      <c r="AD247" s="280">
        <f t="shared" si="334"/>
        <v>0</v>
      </c>
      <c r="AE247" s="280">
        <f t="shared" si="334"/>
        <v>0</v>
      </c>
      <c r="AF247" s="280">
        <f t="shared" si="334"/>
        <v>0</v>
      </c>
      <c r="AG247" s="280">
        <f t="shared" si="334"/>
        <v>0</v>
      </c>
      <c r="AH247" s="280">
        <f t="shared" si="334"/>
        <v>0</v>
      </c>
      <c r="AI247" s="280">
        <f t="shared" si="334"/>
        <v>0</v>
      </c>
      <c r="AJ247" s="280">
        <f t="shared" si="334"/>
        <v>181843.88</v>
      </c>
      <c r="AK247" s="280">
        <f t="shared" si="334"/>
        <v>90921.94</v>
      </c>
      <c r="AL247" s="280">
        <f t="shared" si="334"/>
        <v>0</v>
      </c>
      <c r="AN247" s="46">
        <f>I247/'Приложение 1'!I245</f>
        <v>0</v>
      </c>
      <c r="AO247" s="46" t="e">
        <f t="shared" si="256"/>
        <v>#DIV/0!</v>
      </c>
      <c r="AP247" s="46" t="e">
        <f t="shared" si="257"/>
        <v>#DIV/0!</v>
      </c>
      <c r="AQ247" s="46" t="e">
        <f t="shared" si="258"/>
        <v>#DIV/0!</v>
      </c>
      <c r="AR247" s="46" t="e">
        <f t="shared" si="259"/>
        <v>#DIV/0!</v>
      </c>
      <c r="AS247" s="46" t="e">
        <f t="shared" si="260"/>
        <v>#DIV/0!</v>
      </c>
      <c r="AT247" s="46" t="e">
        <f t="shared" si="261"/>
        <v>#DIV/0!</v>
      </c>
      <c r="AU247" s="46">
        <f t="shared" si="262"/>
        <v>4759.4300834520664</v>
      </c>
      <c r="AV247" s="46" t="e">
        <f t="shared" si="263"/>
        <v>#DIV/0!</v>
      </c>
      <c r="AW247" s="46" t="e">
        <f t="shared" si="264"/>
        <v>#DIV/0!</v>
      </c>
      <c r="AX247" s="46" t="e">
        <f t="shared" si="265"/>
        <v>#DIV/0!</v>
      </c>
      <c r="AY247" s="52">
        <f t="shared" si="266"/>
        <v>0</v>
      </c>
      <c r="AZ247" s="46">
        <v>823.21</v>
      </c>
      <c r="BA247" s="46">
        <v>2105.13</v>
      </c>
      <c r="BB247" s="46">
        <v>2608.0100000000002</v>
      </c>
      <c r="BC247" s="46">
        <v>902.03</v>
      </c>
      <c r="BD247" s="46">
        <v>1781.42</v>
      </c>
      <c r="BE247" s="46">
        <v>1188.47</v>
      </c>
      <c r="BF247" s="46">
        <v>2445034.0299999998</v>
      </c>
      <c r="BG247" s="46">
        <f t="shared" si="267"/>
        <v>4866.91</v>
      </c>
      <c r="BH247" s="46">
        <v>1206.3800000000001</v>
      </c>
      <c r="BI247" s="46">
        <v>3444.44</v>
      </c>
      <c r="BJ247" s="46">
        <v>7006.73</v>
      </c>
      <c r="BK247" s="46">
        <f t="shared" si="255"/>
        <v>1689105.94</v>
      </c>
      <c r="BL247" s="46" t="str">
        <f t="shared" si="268"/>
        <v xml:space="preserve"> </v>
      </c>
      <c r="BM247" s="46" t="e">
        <f t="shared" si="269"/>
        <v>#DIV/0!</v>
      </c>
      <c r="BN247" s="46" t="e">
        <f t="shared" si="270"/>
        <v>#DIV/0!</v>
      </c>
      <c r="BO247" s="46" t="e">
        <f t="shared" si="271"/>
        <v>#DIV/0!</v>
      </c>
      <c r="BP247" s="46" t="e">
        <f t="shared" si="272"/>
        <v>#DIV/0!</v>
      </c>
      <c r="BQ247" s="46" t="e">
        <f t="shared" si="273"/>
        <v>#DIV/0!</v>
      </c>
      <c r="BR247" s="46" t="e">
        <f t="shared" si="274"/>
        <v>#DIV/0!</v>
      </c>
      <c r="BS247" s="46" t="str">
        <f t="shared" si="275"/>
        <v xml:space="preserve"> </v>
      </c>
      <c r="BT247" s="46" t="e">
        <f t="shared" si="276"/>
        <v>#DIV/0!</v>
      </c>
      <c r="BU247" s="46" t="e">
        <f t="shared" si="277"/>
        <v>#DIV/0!</v>
      </c>
      <c r="BV247" s="46" t="e">
        <f t="shared" si="278"/>
        <v>#DIV/0!</v>
      </c>
      <c r="BW247" s="46" t="str">
        <f t="shared" si="279"/>
        <v xml:space="preserve"> </v>
      </c>
      <c r="BY247" s="52">
        <f t="shared" si="331"/>
        <v>2.6663215185347138</v>
      </c>
      <c r="BZ247" s="293">
        <f t="shared" si="332"/>
        <v>1.3331607592673569</v>
      </c>
      <c r="CA247" s="46">
        <f t="shared" si="280"/>
        <v>4957.7129336163534</v>
      </c>
      <c r="CB247" s="46">
        <f t="shared" si="281"/>
        <v>5085.92</v>
      </c>
      <c r="CC247" s="46">
        <f t="shared" si="282"/>
        <v>-128.20706638364663</v>
      </c>
    </row>
    <row r="248" spans="1:81" s="45" customFormat="1" ht="12" customHeight="1">
      <c r="A248" s="282" t="s">
        <v>72</v>
      </c>
      <c r="B248" s="283"/>
      <c r="C248" s="283"/>
      <c r="D248" s="283"/>
      <c r="E248" s="283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375"/>
      <c r="AN248" s="46" t="e">
        <f>I248/'Приложение 1'!I246</f>
        <v>#DIV/0!</v>
      </c>
      <c r="AO248" s="46" t="e">
        <f t="shared" si="256"/>
        <v>#DIV/0!</v>
      </c>
      <c r="AP248" s="46" t="e">
        <f t="shared" si="257"/>
        <v>#DIV/0!</v>
      </c>
      <c r="AQ248" s="46" t="e">
        <f t="shared" si="258"/>
        <v>#DIV/0!</v>
      </c>
      <c r="AR248" s="46" t="e">
        <f t="shared" si="259"/>
        <v>#DIV/0!</v>
      </c>
      <c r="AS248" s="46" t="e">
        <f t="shared" si="260"/>
        <v>#DIV/0!</v>
      </c>
      <c r="AT248" s="46" t="e">
        <f t="shared" si="261"/>
        <v>#DIV/0!</v>
      </c>
      <c r="AU248" s="46" t="e">
        <f t="shared" si="262"/>
        <v>#DIV/0!</v>
      </c>
      <c r="AV248" s="46" t="e">
        <f t="shared" si="263"/>
        <v>#DIV/0!</v>
      </c>
      <c r="AW248" s="46" t="e">
        <f t="shared" si="264"/>
        <v>#DIV/0!</v>
      </c>
      <c r="AX248" s="46" t="e">
        <f t="shared" si="265"/>
        <v>#DIV/0!</v>
      </c>
      <c r="AY248" s="52">
        <f t="shared" si="266"/>
        <v>0</v>
      </c>
      <c r="AZ248" s="46">
        <v>823.21</v>
      </c>
      <c r="BA248" s="46">
        <v>2105.13</v>
      </c>
      <c r="BB248" s="46">
        <v>2608.0100000000002</v>
      </c>
      <c r="BC248" s="46">
        <v>902.03</v>
      </c>
      <c r="BD248" s="46">
        <v>1781.42</v>
      </c>
      <c r="BE248" s="46">
        <v>1188.47</v>
      </c>
      <c r="BF248" s="46">
        <v>2445034.0299999998</v>
      </c>
      <c r="BG248" s="46">
        <f t="shared" si="267"/>
        <v>4866.91</v>
      </c>
      <c r="BH248" s="46">
        <v>1206.3800000000001</v>
      </c>
      <c r="BI248" s="46">
        <v>3444.44</v>
      </c>
      <c r="BJ248" s="46">
        <v>7006.73</v>
      </c>
      <c r="BK248" s="46">
        <f t="shared" si="255"/>
        <v>1689105.94</v>
      </c>
      <c r="BL248" s="46" t="e">
        <f t="shared" si="268"/>
        <v>#DIV/0!</v>
      </c>
      <c r="BM248" s="46" t="e">
        <f t="shared" si="269"/>
        <v>#DIV/0!</v>
      </c>
      <c r="BN248" s="46" t="e">
        <f t="shared" si="270"/>
        <v>#DIV/0!</v>
      </c>
      <c r="BO248" s="46" t="e">
        <f t="shared" si="271"/>
        <v>#DIV/0!</v>
      </c>
      <c r="BP248" s="46" t="e">
        <f t="shared" si="272"/>
        <v>#DIV/0!</v>
      </c>
      <c r="BQ248" s="46" t="e">
        <f t="shared" si="273"/>
        <v>#DIV/0!</v>
      </c>
      <c r="BR248" s="46" t="e">
        <f t="shared" si="274"/>
        <v>#DIV/0!</v>
      </c>
      <c r="BS248" s="46" t="e">
        <f t="shared" si="275"/>
        <v>#DIV/0!</v>
      </c>
      <c r="BT248" s="46" t="e">
        <f t="shared" si="276"/>
        <v>#DIV/0!</v>
      </c>
      <c r="BU248" s="46" t="e">
        <f t="shared" si="277"/>
        <v>#DIV/0!</v>
      </c>
      <c r="BV248" s="46" t="e">
        <f t="shared" si="278"/>
        <v>#DIV/0!</v>
      </c>
      <c r="BW248" s="46" t="str">
        <f t="shared" si="279"/>
        <v xml:space="preserve"> </v>
      </c>
      <c r="BY248" s="52" t="e">
        <f t="shared" si="331"/>
        <v>#DIV/0!</v>
      </c>
      <c r="BZ248" s="293" t="e">
        <f t="shared" si="332"/>
        <v>#DIV/0!</v>
      </c>
      <c r="CA248" s="46" t="e">
        <f t="shared" si="280"/>
        <v>#DIV/0!</v>
      </c>
      <c r="CB248" s="46">
        <f t="shared" si="281"/>
        <v>5085.92</v>
      </c>
      <c r="CC248" s="46" t="e">
        <f t="shared" si="282"/>
        <v>#DIV/0!</v>
      </c>
    </row>
    <row r="249" spans="1:81" s="45" customFormat="1" ht="12" customHeight="1">
      <c r="A249" s="284">
        <v>195</v>
      </c>
      <c r="B249" s="335" t="s">
        <v>814</v>
      </c>
      <c r="C249" s="280">
        <v>909.2</v>
      </c>
      <c r="D249" s="295"/>
      <c r="E249" s="280"/>
      <c r="F249" s="280"/>
      <c r="G249" s="286">
        <f>ROUND(H249+U249+X249+Z249+AB249+AD249+AF249+AH249+AI249+AJ249+AK249+AL249,2)</f>
        <v>2438116.5699999998</v>
      </c>
      <c r="H249" s="280">
        <f>I249+K249+M249+O249+Q249+S249</f>
        <v>0</v>
      </c>
      <c r="I249" s="289">
        <v>0</v>
      </c>
      <c r="J249" s="289">
        <v>0</v>
      </c>
      <c r="K249" s="289">
        <v>0</v>
      </c>
      <c r="L249" s="289">
        <v>0</v>
      </c>
      <c r="M249" s="289">
        <v>0</v>
      </c>
      <c r="N249" s="280">
        <v>0</v>
      </c>
      <c r="O249" s="280">
        <v>0</v>
      </c>
      <c r="P249" s="280">
        <v>0</v>
      </c>
      <c r="Q249" s="280">
        <v>0</v>
      </c>
      <c r="R249" s="280">
        <v>0</v>
      </c>
      <c r="S249" s="280">
        <v>0</v>
      </c>
      <c r="T249" s="290">
        <v>0</v>
      </c>
      <c r="U249" s="280">
        <v>0</v>
      </c>
      <c r="V249" s="280" t="s">
        <v>106</v>
      </c>
      <c r="W249" s="57">
        <v>765.2</v>
      </c>
      <c r="X249" s="280">
        <v>2335393</v>
      </c>
      <c r="Y249" s="57">
        <v>0</v>
      </c>
      <c r="Z249" s="57">
        <v>0</v>
      </c>
      <c r="AA249" s="57">
        <v>0</v>
      </c>
      <c r="AB249" s="57">
        <v>0</v>
      </c>
      <c r="AC249" s="57">
        <v>0</v>
      </c>
      <c r="AD249" s="57">
        <v>0</v>
      </c>
      <c r="AE249" s="57">
        <v>0</v>
      </c>
      <c r="AF249" s="57">
        <v>0</v>
      </c>
      <c r="AG249" s="57">
        <v>0</v>
      </c>
      <c r="AH249" s="57">
        <v>0</v>
      </c>
      <c r="AI249" s="57">
        <v>0</v>
      </c>
      <c r="AJ249" s="57">
        <v>68482.38</v>
      </c>
      <c r="AK249" s="57">
        <v>34241.19</v>
      </c>
      <c r="AL249" s="57">
        <v>0</v>
      </c>
      <c r="AN249" s="46">
        <f>I249/'Приложение 1'!I247</f>
        <v>0</v>
      </c>
      <c r="AO249" s="46" t="e">
        <f t="shared" si="256"/>
        <v>#DIV/0!</v>
      </c>
      <c r="AP249" s="46" t="e">
        <f t="shared" si="257"/>
        <v>#DIV/0!</v>
      </c>
      <c r="AQ249" s="46" t="e">
        <f t="shared" si="258"/>
        <v>#DIV/0!</v>
      </c>
      <c r="AR249" s="46" t="e">
        <f t="shared" si="259"/>
        <v>#DIV/0!</v>
      </c>
      <c r="AS249" s="46" t="e">
        <f t="shared" si="260"/>
        <v>#DIV/0!</v>
      </c>
      <c r="AT249" s="46" t="e">
        <f t="shared" si="261"/>
        <v>#DIV/0!</v>
      </c>
      <c r="AU249" s="46">
        <f t="shared" si="262"/>
        <v>3052.0033978044953</v>
      </c>
      <c r="AV249" s="46" t="e">
        <f t="shared" si="263"/>
        <v>#DIV/0!</v>
      </c>
      <c r="AW249" s="46" t="e">
        <f t="shared" si="264"/>
        <v>#DIV/0!</v>
      </c>
      <c r="AX249" s="46" t="e">
        <f t="shared" si="265"/>
        <v>#DIV/0!</v>
      </c>
      <c r="AY249" s="52">
        <f t="shared" si="266"/>
        <v>0</v>
      </c>
      <c r="AZ249" s="46">
        <v>823.21</v>
      </c>
      <c r="BA249" s="46">
        <v>2105.13</v>
      </c>
      <c r="BB249" s="46">
        <v>2608.0100000000002</v>
      </c>
      <c r="BC249" s="46">
        <v>902.03</v>
      </c>
      <c r="BD249" s="46">
        <v>1781.42</v>
      </c>
      <c r="BE249" s="46">
        <v>1188.47</v>
      </c>
      <c r="BF249" s="46">
        <v>2445034.0299999998</v>
      </c>
      <c r="BG249" s="46">
        <f t="shared" si="267"/>
        <v>4866.91</v>
      </c>
      <c r="BH249" s="46">
        <v>1206.3800000000001</v>
      </c>
      <c r="BI249" s="46">
        <v>3444.44</v>
      </c>
      <c r="BJ249" s="46">
        <v>7006.73</v>
      </c>
      <c r="BK249" s="46">
        <f t="shared" si="255"/>
        <v>1689105.94</v>
      </c>
      <c r="BL249" s="46" t="str">
        <f t="shared" si="268"/>
        <v xml:space="preserve"> </v>
      </c>
      <c r="BM249" s="46" t="e">
        <f t="shared" si="269"/>
        <v>#DIV/0!</v>
      </c>
      <c r="BN249" s="46" t="e">
        <f t="shared" si="270"/>
        <v>#DIV/0!</v>
      </c>
      <c r="BO249" s="46" t="e">
        <f t="shared" si="271"/>
        <v>#DIV/0!</v>
      </c>
      <c r="BP249" s="46" t="e">
        <f t="shared" si="272"/>
        <v>#DIV/0!</v>
      </c>
      <c r="BQ249" s="46" t="e">
        <f t="shared" si="273"/>
        <v>#DIV/0!</v>
      </c>
      <c r="BR249" s="46" t="e">
        <f t="shared" si="274"/>
        <v>#DIV/0!</v>
      </c>
      <c r="BS249" s="46" t="str">
        <f t="shared" si="275"/>
        <v xml:space="preserve"> </v>
      </c>
      <c r="BT249" s="46" t="e">
        <f t="shared" si="276"/>
        <v>#DIV/0!</v>
      </c>
      <c r="BU249" s="46" t="e">
        <f t="shared" si="277"/>
        <v>#DIV/0!</v>
      </c>
      <c r="BV249" s="46" t="e">
        <f t="shared" si="278"/>
        <v>#DIV/0!</v>
      </c>
      <c r="BW249" s="46" t="str">
        <f t="shared" si="279"/>
        <v xml:space="preserve"> </v>
      </c>
      <c r="BY249" s="52">
        <f t="shared" si="331"/>
        <v>2.8088230416316811</v>
      </c>
      <c r="BZ249" s="293">
        <f t="shared" si="332"/>
        <v>1.4044115208158405</v>
      </c>
      <c r="CA249" s="46">
        <f t="shared" si="280"/>
        <v>3186.2474777835855</v>
      </c>
      <c r="CB249" s="46">
        <f t="shared" si="281"/>
        <v>5085.92</v>
      </c>
      <c r="CC249" s="46">
        <f t="shared" si="282"/>
        <v>-1899.6725222164146</v>
      </c>
    </row>
    <row r="250" spans="1:81" s="45" customFormat="1" ht="12" customHeight="1">
      <c r="A250" s="284">
        <v>196</v>
      </c>
      <c r="B250" s="335" t="s">
        <v>813</v>
      </c>
      <c r="C250" s="280">
        <f>444.5+117.9</f>
        <v>562.4</v>
      </c>
      <c r="D250" s="295"/>
      <c r="E250" s="280"/>
      <c r="F250" s="280"/>
      <c r="G250" s="286">
        <f>ROUND(H250+U250+X250+Z250+AB250+AD250+AF250+AH250+AI250+AJ250+AK250+AL250,2)</f>
        <v>1245158.54</v>
      </c>
      <c r="H250" s="280">
        <f>I250+K250+M250+O250+Q250+S250</f>
        <v>0</v>
      </c>
      <c r="I250" s="289">
        <v>0</v>
      </c>
      <c r="J250" s="289">
        <v>0</v>
      </c>
      <c r="K250" s="289">
        <v>0</v>
      </c>
      <c r="L250" s="289">
        <v>0</v>
      </c>
      <c r="M250" s="289">
        <v>0</v>
      </c>
      <c r="N250" s="280">
        <v>0</v>
      </c>
      <c r="O250" s="280">
        <v>0</v>
      </c>
      <c r="P250" s="280">
        <v>0</v>
      </c>
      <c r="Q250" s="280">
        <v>0</v>
      </c>
      <c r="R250" s="280">
        <v>0</v>
      </c>
      <c r="S250" s="280">
        <v>0</v>
      </c>
      <c r="T250" s="290">
        <v>0</v>
      </c>
      <c r="U250" s="280">
        <v>0</v>
      </c>
      <c r="V250" s="280" t="s">
        <v>106</v>
      </c>
      <c r="W250" s="57">
        <v>360</v>
      </c>
      <c r="X250" s="280">
        <v>1165742</v>
      </c>
      <c r="Y250" s="57">
        <v>0</v>
      </c>
      <c r="Z250" s="57">
        <v>0</v>
      </c>
      <c r="AA250" s="57">
        <v>0</v>
      </c>
      <c r="AB250" s="57">
        <v>0</v>
      </c>
      <c r="AC250" s="57">
        <v>0</v>
      </c>
      <c r="AD250" s="57">
        <v>0</v>
      </c>
      <c r="AE250" s="57">
        <v>0</v>
      </c>
      <c r="AF250" s="57">
        <v>0</v>
      </c>
      <c r="AG250" s="57">
        <v>0</v>
      </c>
      <c r="AH250" s="57">
        <v>0</v>
      </c>
      <c r="AI250" s="57">
        <v>0</v>
      </c>
      <c r="AJ250" s="57">
        <v>52944.36</v>
      </c>
      <c r="AK250" s="57">
        <v>26472.18</v>
      </c>
      <c r="AL250" s="57">
        <v>0</v>
      </c>
      <c r="AN250" s="46">
        <f>I250/'Приложение 1'!I248</f>
        <v>0</v>
      </c>
      <c r="AO250" s="46" t="e">
        <f t="shared" si="256"/>
        <v>#DIV/0!</v>
      </c>
      <c r="AP250" s="46" t="e">
        <f t="shared" si="257"/>
        <v>#DIV/0!</v>
      </c>
      <c r="AQ250" s="46" t="e">
        <f t="shared" si="258"/>
        <v>#DIV/0!</v>
      </c>
      <c r="AR250" s="46" t="e">
        <f t="shared" si="259"/>
        <v>#DIV/0!</v>
      </c>
      <c r="AS250" s="46" t="e">
        <f t="shared" si="260"/>
        <v>#DIV/0!</v>
      </c>
      <c r="AT250" s="46" t="e">
        <f t="shared" si="261"/>
        <v>#DIV/0!</v>
      </c>
      <c r="AU250" s="46">
        <f t="shared" si="262"/>
        <v>3238.1722222222224</v>
      </c>
      <c r="AV250" s="46" t="e">
        <f t="shared" si="263"/>
        <v>#DIV/0!</v>
      </c>
      <c r="AW250" s="46" t="e">
        <f t="shared" si="264"/>
        <v>#DIV/0!</v>
      </c>
      <c r="AX250" s="46" t="e">
        <f t="shared" si="265"/>
        <v>#DIV/0!</v>
      </c>
      <c r="AY250" s="52">
        <f t="shared" si="266"/>
        <v>0</v>
      </c>
      <c r="AZ250" s="46">
        <v>823.21</v>
      </c>
      <c r="BA250" s="46">
        <v>2105.13</v>
      </c>
      <c r="BB250" s="46">
        <v>2608.0100000000002</v>
      </c>
      <c r="BC250" s="46">
        <v>902.03</v>
      </c>
      <c r="BD250" s="46">
        <v>1781.42</v>
      </c>
      <c r="BE250" s="46">
        <v>1188.47</v>
      </c>
      <c r="BF250" s="46">
        <v>2445034.0299999998</v>
      </c>
      <c r="BG250" s="46">
        <f t="shared" si="267"/>
        <v>4866.91</v>
      </c>
      <c r="BH250" s="46">
        <v>1206.3800000000001</v>
      </c>
      <c r="BI250" s="46">
        <v>3444.44</v>
      </c>
      <c r="BJ250" s="46">
        <v>7006.73</v>
      </c>
      <c r="BK250" s="46">
        <f t="shared" si="255"/>
        <v>1689105.94</v>
      </c>
      <c r="BL250" s="46" t="str">
        <f t="shared" si="268"/>
        <v xml:space="preserve"> </v>
      </c>
      <c r="BM250" s="46" t="e">
        <f t="shared" si="269"/>
        <v>#DIV/0!</v>
      </c>
      <c r="BN250" s="46" t="e">
        <f t="shared" si="270"/>
        <v>#DIV/0!</v>
      </c>
      <c r="BO250" s="46" t="e">
        <f t="shared" si="271"/>
        <v>#DIV/0!</v>
      </c>
      <c r="BP250" s="46" t="e">
        <f t="shared" si="272"/>
        <v>#DIV/0!</v>
      </c>
      <c r="BQ250" s="46" t="e">
        <f t="shared" si="273"/>
        <v>#DIV/0!</v>
      </c>
      <c r="BR250" s="46" t="e">
        <f t="shared" si="274"/>
        <v>#DIV/0!</v>
      </c>
      <c r="BS250" s="46" t="str">
        <f t="shared" si="275"/>
        <v xml:space="preserve"> </v>
      </c>
      <c r="BT250" s="46" t="e">
        <f t="shared" si="276"/>
        <v>#DIV/0!</v>
      </c>
      <c r="BU250" s="46" t="e">
        <f t="shared" si="277"/>
        <v>#DIV/0!</v>
      </c>
      <c r="BV250" s="46" t="e">
        <f t="shared" si="278"/>
        <v>#DIV/0!</v>
      </c>
      <c r="BW250" s="46" t="str">
        <f t="shared" si="279"/>
        <v xml:space="preserve"> </v>
      </c>
      <c r="BY250" s="52">
        <f t="shared" si="331"/>
        <v>4.2520175784201744</v>
      </c>
      <c r="BZ250" s="293">
        <f t="shared" si="332"/>
        <v>2.1260087892100872</v>
      </c>
      <c r="CA250" s="46">
        <f t="shared" si="280"/>
        <v>3458.7737222222222</v>
      </c>
      <c r="CB250" s="46">
        <f t="shared" si="281"/>
        <v>5085.92</v>
      </c>
      <c r="CC250" s="46">
        <f t="shared" si="282"/>
        <v>-1627.1462777777779</v>
      </c>
    </row>
    <row r="251" spans="1:81" s="45" customFormat="1" ht="12" customHeight="1">
      <c r="A251" s="284">
        <v>197</v>
      </c>
      <c r="B251" s="335" t="s">
        <v>1017</v>
      </c>
      <c r="C251" s="280"/>
      <c r="D251" s="295"/>
      <c r="E251" s="280"/>
      <c r="F251" s="280"/>
      <c r="G251" s="286">
        <f>ROUND(H251+U251+X251+Z251+AB251+AD251+AF251+AH251+AI251+AJ251+AK251+AL251,2)</f>
        <v>2162601.33</v>
      </c>
      <c r="H251" s="280">
        <f>I251+K251+M251+O251+Q251+S251</f>
        <v>0</v>
      </c>
      <c r="I251" s="289">
        <v>0</v>
      </c>
      <c r="J251" s="289">
        <v>0</v>
      </c>
      <c r="K251" s="289">
        <v>0</v>
      </c>
      <c r="L251" s="289">
        <v>0</v>
      </c>
      <c r="M251" s="289">
        <v>0</v>
      </c>
      <c r="N251" s="280">
        <v>0</v>
      </c>
      <c r="O251" s="280">
        <v>0</v>
      </c>
      <c r="P251" s="280">
        <v>0</v>
      </c>
      <c r="Q251" s="280">
        <v>0</v>
      </c>
      <c r="R251" s="280">
        <v>0</v>
      </c>
      <c r="S251" s="280">
        <v>0</v>
      </c>
      <c r="T251" s="290">
        <v>0</v>
      </c>
      <c r="U251" s="280">
        <v>0</v>
      </c>
      <c r="V251" s="280" t="s">
        <v>106</v>
      </c>
      <c r="W251" s="57">
        <v>535.5</v>
      </c>
      <c r="X251" s="280">
        <f>ROUND(IF(V251="СК",3856.74,3886.86)*W251,2)</f>
        <v>2065284.27</v>
      </c>
      <c r="Y251" s="57">
        <v>0</v>
      </c>
      <c r="Z251" s="57">
        <v>0</v>
      </c>
      <c r="AA251" s="57">
        <v>0</v>
      </c>
      <c r="AB251" s="57">
        <v>0</v>
      </c>
      <c r="AC251" s="57">
        <v>0</v>
      </c>
      <c r="AD251" s="57">
        <v>0</v>
      </c>
      <c r="AE251" s="57">
        <v>0</v>
      </c>
      <c r="AF251" s="57">
        <v>0</v>
      </c>
      <c r="AG251" s="57">
        <v>0</v>
      </c>
      <c r="AH251" s="57">
        <v>0</v>
      </c>
      <c r="AI251" s="57">
        <v>0</v>
      </c>
      <c r="AJ251" s="57">
        <f>ROUND((X251+H251+AI251)/95.5*3,2)</f>
        <v>64878.04</v>
      </c>
      <c r="AK251" s="57">
        <f>ROUND((X251+H251+AI251)/95.5*1.5,2)</f>
        <v>32439.02</v>
      </c>
      <c r="AL251" s="57">
        <v>0</v>
      </c>
      <c r="AN251" s="46">
        <f>I251/'Приложение 1'!I249</f>
        <v>0</v>
      </c>
      <c r="AO251" s="46" t="e">
        <f t="shared" ref="AO251:AO252" si="335">K251/J251</f>
        <v>#DIV/0!</v>
      </c>
      <c r="AP251" s="46" t="e">
        <f t="shared" ref="AP251:AP252" si="336">M251/L251</f>
        <v>#DIV/0!</v>
      </c>
      <c r="AQ251" s="46" t="e">
        <f t="shared" ref="AQ251:AQ252" si="337">O251/N251</f>
        <v>#DIV/0!</v>
      </c>
      <c r="AR251" s="46" t="e">
        <f t="shared" ref="AR251:AR252" si="338">Q251/P251</f>
        <v>#DIV/0!</v>
      </c>
      <c r="AS251" s="46" t="e">
        <f t="shared" ref="AS251:AS252" si="339">S251/R251</f>
        <v>#DIV/0!</v>
      </c>
      <c r="AT251" s="46" t="e">
        <f t="shared" ref="AT251:AT252" si="340">U251/T251</f>
        <v>#DIV/0!</v>
      </c>
      <c r="AU251" s="46">
        <f t="shared" ref="AU251:AU252" si="341">X251/W251</f>
        <v>3856.7400000000002</v>
      </c>
      <c r="AV251" s="46" t="e">
        <f t="shared" ref="AV251:AV252" si="342">Z251/Y251</f>
        <v>#DIV/0!</v>
      </c>
      <c r="AW251" s="46" t="e">
        <f t="shared" ref="AW251:AW252" si="343">AB251/AA251</f>
        <v>#DIV/0!</v>
      </c>
      <c r="AX251" s="46" t="e">
        <f t="shared" ref="AX251:AX252" si="344">AH251/AG251</f>
        <v>#DIV/0!</v>
      </c>
      <c r="AY251" s="52">
        <f t="shared" ref="AY251:AY252" si="345">AI251</f>
        <v>0</v>
      </c>
      <c r="AZ251" s="46">
        <v>823.21</v>
      </c>
      <c r="BA251" s="46">
        <v>2105.13</v>
      </c>
      <c r="BB251" s="46">
        <v>2608.0100000000002</v>
      </c>
      <c r="BC251" s="46">
        <v>902.03</v>
      </c>
      <c r="BD251" s="46">
        <v>1781.42</v>
      </c>
      <c r="BE251" s="46">
        <v>1188.47</v>
      </c>
      <c r="BF251" s="46">
        <v>2445034.0299999998</v>
      </c>
      <c r="BG251" s="46">
        <f t="shared" ref="BG251:BG252" si="346">IF(V251="ПК", 5070.2, 4866.91)</f>
        <v>4866.91</v>
      </c>
      <c r="BH251" s="46">
        <v>1206.3800000000001</v>
      </c>
      <c r="BI251" s="46">
        <v>3444.44</v>
      </c>
      <c r="BJ251" s="46">
        <v>7006.73</v>
      </c>
      <c r="BK251" s="46">
        <f t="shared" si="255"/>
        <v>1689105.94</v>
      </c>
      <c r="BL251" s="46" t="str">
        <f t="shared" ref="BL251:BL252" si="347">IF(AN251&gt;AZ251, "+", " ")</f>
        <v xml:space="preserve"> </v>
      </c>
      <c r="BM251" s="46" t="e">
        <f t="shared" ref="BM251:BM252" si="348">IF(AO251&gt;BA251, "+", " ")</f>
        <v>#DIV/0!</v>
      </c>
      <c r="BN251" s="46" t="e">
        <f t="shared" ref="BN251:BN252" si="349">IF(AP251&gt;BB251, "+", " ")</f>
        <v>#DIV/0!</v>
      </c>
      <c r="BO251" s="46" t="e">
        <f t="shared" ref="BO251:BO252" si="350">IF(AQ251&gt;BC251, "+", " ")</f>
        <v>#DIV/0!</v>
      </c>
      <c r="BP251" s="46" t="e">
        <f t="shared" ref="BP251:BP252" si="351">IF(AR251&gt;BD251, "+", " ")</f>
        <v>#DIV/0!</v>
      </c>
      <c r="BQ251" s="46" t="e">
        <f t="shared" ref="BQ251:BQ252" si="352">IF(AS251&gt;BE251, "+", " ")</f>
        <v>#DIV/0!</v>
      </c>
      <c r="BR251" s="46" t="e">
        <f t="shared" ref="BR251:BR252" si="353">IF(AT251&gt;BF251, "+", " ")</f>
        <v>#DIV/0!</v>
      </c>
      <c r="BS251" s="46" t="str">
        <f t="shared" ref="BS251:BS252" si="354">IF(AU251&gt;BG251, "+", " ")</f>
        <v xml:space="preserve"> </v>
      </c>
      <c r="BT251" s="46" t="e">
        <f t="shared" ref="BT251:BT252" si="355">IF(AV251&gt;BH251, "+", " ")</f>
        <v>#DIV/0!</v>
      </c>
      <c r="BU251" s="46" t="e">
        <f t="shared" ref="BU251:BU252" si="356">IF(AW251&gt;BI251, "+", " ")</f>
        <v>#DIV/0!</v>
      </c>
      <c r="BV251" s="46" t="e">
        <f t="shared" ref="BV251:BV252" si="357">IF(AX251&gt;BJ251, "+", " ")</f>
        <v>#DIV/0!</v>
      </c>
      <c r="BW251" s="46" t="str">
        <f t="shared" ref="BW251:BW252" si="358">IF(AY251&gt;BK251, "+", " ")</f>
        <v xml:space="preserve"> </v>
      </c>
      <c r="BY251" s="52">
        <f t="shared" ref="BY251:BY252" si="359">AJ251/G251*100</f>
        <v>3.0000000046240607</v>
      </c>
      <c r="BZ251" s="293">
        <f t="shared" ref="BZ251:BZ252" si="360">AK251/G251*100</f>
        <v>1.5000000023120303</v>
      </c>
      <c r="CA251" s="46">
        <f t="shared" ref="CA251:CA252" si="361">G251/W251</f>
        <v>4038.4712044817929</v>
      </c>
      <c r="CB251" s="46">
        <f t="shared" ref="CB251:CB252" si="362">IF(V251="ПК",5298.36,5085.92)</f>
        <v>5085.92</v>
      </c>
      <c r="CC251" s="46">
        <f t="shared" ref="CC251:CC252" si="363">CA251-CB251</f>
        <v>-1047.4487955182071</v>
      </c>
    </row>
    <row r="252" spans="1:81" s="45" customFormat="1" ht="28.5" customHeight="1">
      <c r="A252" s="308" t="s">
        <v>71</v>
      </c>
      <c r="B252" s="308"/>
      <c r="C252" s="280">
        <f>SUM(C249:C250)</f>
        <v>1471.6</v>
      </c>
      <c r="D252" s="356"/>
      <c r="E252" s="294"/>
      <c r="F252" s="294"/>
      <c r="G252" s="280">
        <f>ROUND(SUM(G249:G251),2)</f>
        <v>5845876.4400000004</v>
      </c>
      <c r="H252" s="280">
        <f t="shared" ref="H252:S252" si="364">ROUND(SUM(H249:H251),2)</f>
        <v>0</v>
      </c>
      <c r="I252" s="280">
        <f t="shared" si="364"/>
        <v>0</v>
      </c>
      <c r="J252" s="280">
        <f t="shared" si="364"/>
        <v>0</v>
      </c>
      <c r="K252" s="280">
        <f t="shared" si="364"/>
        <v>0</v>
      </c>
      <c r="L252" s="280">
        <f t="shared" si="364"/>
        <v>0</v>
      </c>
      <c r="M252" s="280">
        <f t="shared" si="364"/>
        <v>0</v>
      </c>
      <c r="N252" s="280">
        <f t="shared" si="364"/>
        <v>0</v>
      </c>
      <c r="O252" s="280">
        <f t="shared" si="364"/>
        <v>0</v>
      </c>
      <c r="P252" s="280">
        <f t="shared" si="364"/>
        <v>0</v>
      </c>
      <c r="Q252" s="280">
        <f t="shared" si="364"/>
        <v>0</v>
      </c>
      <c r="R252" s="280">
        <f t="shared" si="364"/>
        <v>0</v>
      </c>
      <c r="S252" s="280">
        <f t="shared" si="364"/>
        <v>0</v>
      </c>
      <c r="T252" s="290">
        <f>SUM(T249:T251)</f>
        <v>0</v>
      </c>
      <c r="U252" s="280">
        <f>SUM(U249:U251)</f>
        <v>0</v>
      </c>
      <c r="V252" s="294" t="s">
        <v>66</v>
      </c>
      <c r="W252" s="280">
        <f>SUM(W249:W251)</f>
        <v>1660.7</v>
      </c>
      <c r="X252" s="280">
        <f t="shared" ref="X252:AL252" si="365">SUM(X249:X251)</f>
        <v>5566419.2699999996</v>
      </c>
      <c r="Y252" s="280">
        <f t="shared" si="365"/>
        <v>0</v>
      </c>
      <c r="Z252" s="280">
        <f t="shared" si="365"/>
        <v>0</v>
      </c>
      <c r="AA252" s="280">
        <f t="shared" si="365"/>
        <v>0</v>
      </c>
      <c r="AB252" s="280">
        <f t="shared" si="365"/>
        <v>0</v>
      </c>
      <c r="AC252" s="280">
        <f t="shared" si="365"/>
        <v>0</v>
      </c>
      <c r="AD252" s="280">
        <f t="shared" si="365"/>
        <v>0</v>
      </c>
      <c r="AE252" s="280">
        <f t="shared" si="365"/>
        <v>0</v>
      </c>
      <c r="AF252" s="280">
        <f t="shared" si="365"/>
        <v>0</v>
      </c>
      <c r="AG252" s="280">
        <f t="shared" si="365"/>
        <v>0</v>
      </c>
      <c r="AH252" s="280">
        <f t="shared" si="365"/>
        <v>0</v>
      </c>
      <c r="AI252" s="280">
        <f t="shared" si="365"/>
        <v>0</v>
      </c>
      <c r="AJ252" s="280">
        <f t="shared" si="365"/>
        <v>186304.78</v>
      </c>
      <c r="AK252" s="280">
        <f t="shared" si="365"/>
        <v>93152.39</v>
      </c>
      <c r="AL252" s="280">
        <f t="shared" si="365"/>
        <v>0</v>
      </c>
      <c r="AN252" s="46">
        <f>I252/'Приложение 1'!I250</f>
        <v>0</v>
      </c>
      <c r="AO252" s="46" t="e">
        <f t="shared" si="335"/>
        <v>#DIV/0!</v>
      </c>
      <c r="AP252" s="46" t="e">
        <f t="shared" si="336"/>
        <v>#DIV/0!</v>
      </c>
      <c r="AQ252" s="46" t="e">
        <f t="shared" si="337"/>
        <v>#DIV/0!</v>
      </c>
      <c r="AR252" s="46" t="e">
        <f t="shared" si="338"/>
        <v>#DIV/0!</v>
      </c>
      <c r="AS252" s="46" t="e">
        <f t="shared" si="339"/>
        <v>#DIV/0!</v>
      </c>
      <c r="AT252" s="46" t="e">
        <f t="shared" si="340"/>
        <v>#DIV/0!</v>
      </c>
      <c r="AU252" s="46">
        <f t="shared" si="341"/>
        <v>3351.8511892575416</v>
      </c>
      <c r="AV252" s="46" t="e">
        <f t="shared" si="342"/>
        <v>#DIV/0!</v>
      </c>
      <c r="AW252" s="46" t="e">
        <f t="shared" si="343"/>
        <v>#DIV/0!</v>
      </c>
      <c r="AX252" s="46" t="e">
        <f t="shared" si="344"/>
        <v>#DIV/0!</v>
      </c>
      <c r="AY252" s="52">
        <f t="shared" si="345"/>
        <v>0</v>
      </c>
      <c r="AZ252" s="46">
        <v>823.21</v>
      </c>
      <c r="BA252" s="46">
        <v>2105.13</v>
      </c>
      <c r="BB252" s="46">
        <v>2608.0100000000002</v>
      </c>
      <c r="BC252" s="46">
        <v>902.03</v>
      </c>
      <c r="BD252" s="46">
        <v>1781.42</v>
      </c>
      <c r="BE252" s="46">
        <v>1188.47</v>
      </c>
      <c r="BF252" s="46">
        <v>2445034.0299999998</v>
      </c>
      <c r="BG252" s="46">
        <f t="shared" si="346"/>
        <v>4866.91</v>
      </c>
      <c r="BH252" s="46">
        <v>1206.3800000000001</v>
      </c>
      <c r="BI252" s="46">
        <v>3444.44</v>
      </c>
      <c r="BJ252" s="46">
        <v>7006.73</v>
      </c>
      <c r="BK252" s="46">
        <f t="shared" si="255"/>
        <v>1689105.94</v>
      </c>
      <c r="BL252" s="46" t="str">
        <f t="shared" si="347"/>
        <v xml:space="preserve"> </v>
      </c>
      <c r="BM252" s="46" t="e">
        <f t="shared" si="348"/>
        <v>#DIV/0!</v>
      </c>
      <c r="BN252" s="46" t="e">
        <f t="shared" si="349"/>
        <v>#DIV/0!</v>
      </c>
      <c r="BO252" s="46" t="e">
        <f t="shared" si="350"/>
        <v>#DIV/0!</v>
      </c>
      <c r="BP252" s="46" t="e">
        <f t="shared" si="351"/>
        <v>#DIV/0!</v>
      </c>
      <c r="BQ252" s="46" t="e">
        <f t="shared" si="352"/>
        <v>#DIV/0!</v>
      </c>
      <c r="BR252" s="46" t="e">
        <f t="shared" si="353"/>
        <v>#DIV/0!</v>
      </c>
      <c r="BS252" s="46" t="str">
        <f t="shared" si="354"/>
        <v xml:space="preserve"> </v>
      </c>
      <c r="BT252" s="46" t="e">
        <f t="shared" si="355"/>
        <v>#DIV/0!</v>
      </c>
      <c r="BU252" s="46" t="e">
        <f t="shared" si="356"/>
        <v>#DIV/0!</v>
      </c>
      <c r="BV252" s="46" t="e">
        <f t="shared" si="357"/>
        <v>#DIV/0!</v>
      </c>
      <c r="BW252" s="46" t="str">
        <f t="shared" si="358"/>
        <v xml:space="preserve"> </v>
      </c>
      <c r="BY252" s="52">
        <f t="shared" si="359"/>
        <v>3.1869435132980675</v>
      </c>
      <c r="BZ252" s="293">
        <f t="shared" si="360"/>
        <v>1.5934717566490337</v>
      </c>
      <c r="CA252" s="46">
        <f t="shared" si="361"/>
        <v>3520.127921960619</v>
      </c>
      <c r="CB252" s="46">
        <f t="shared" si="362"/>
        <v>5085.92</v>
      </c>
      <c r="CC252" s="46">
        <f t="shared" si="363"/>
        <v>-1565.7920780393811</v>
      </c>
    </row>
    <row r="253" spans="1:81" s="45" customFormat="1" ht="12" customHeight="1">
      <c r="A253" s="282" t="s">
        <v>59</v>
      </c>
      <c r="B253" s="283"/>
      <c r="C253" s="283"/>
      <c r="D253" s="283"/>
      <c r="E253" s="283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83"/>
      <c r="Z253" s="283"/>
      <c r="AA253" s="283"/>
      <c r="AB253" s="283"/>
      <c r="AC253" s="283"/>
      <c r="AD253" s="283"/>
      <c r="AE253" s="283"/>
      <c r="AF253" s="283"/>
      <c r="AG253" s="283"/>
      <c r="AH253" s="283"/>
      <c r="AI253" s="283"/>
      <c r="AJ253" s="283"/>
      <c r="AK253" s="283"/>
      <c r="AL253" s="375"/>
      <c r="AN253" s="46" t="e">
        <f>I253/'Приложение 1'!I251</f>
        <v>#DIV/0!</v>
      </c>
      <c r="AO253" s="46" t="e">
        <f t="shared" si="256"/>
        <v>#DIV/0!</v>
      </c>
      <c r="AP253" s="46" t="e">
        <f t="shared" si="257"/>
        <v>#DIV/0!</v>
      </c>
      <c r="AQ253" s="46" t="e">
        <f t="shared" si="258"/>
        <v>#DIV/0!</v>
      </c>
      <c r="AR253" s="46" t="e">
        <f t="shared" si="259"/>
        <v>#DIV/0!</v>
      </c>
      <c r="AS253" s="46" t="e">
        <f t="shared" si="260"/>
        <v>#DIV/0!</v>
      </c>
      <c r="AT253" s="46" t="e">
        <f t="shared" si="261"/>
        <v>#DIV/0!</v>
      </c>
      <c r="AU253" s="46" t="e">
        <f t="shared" si="262"/>
        <v>#DIV/0!</v>
      </c>
      <c r="AV253" s="46" t="e">
        <f t="shared" si="263"/>
        <v>#DIV/0!</v>
      </c>
      <c r="AW253" s="46" t="e">
        <f t="shared" si="264"/>
        <v>#DIV/0!</v>
      </c>
      <c r="AX253" s="46" t="e">
        <f t="shared" si="265"/>
        <v>#DIV/0!</v>
      </c>
      <c r="AY253" s="52">
        <f t="shared" si="266"/>
        <v>0</v>
      </c>
      <c r="AZ253" s="46">
        <v>823.21</v>
      </c>
      <c r="BA253" s="46">
        <v>2105.13</v>
      </c>
      <c r="BB253" s="46">
        <v>2608.0100000000002</v>
      </c>
      <c r="BC253" s="46">
        <v>902.03</v>
      </c>
      <c r="BD253" s="46">
        <v>1781.42</v>
      </c>
      <c r="BE253" s="46">
        <v>1188.47</v>
      </c>
      <c r="BF253" s="46">
        <v>2445034.0299999998</v>
      </c>
      <c r="BG253" s="46">
        <f t="shared" si="267"/>
        <v>4866.91</v>
      </c>
      <c r="BH253" s="46">
        <v>1206.3800000000001</v>
      </c>
      <c r="BI253" s="46">
        <v>3444.44</v>
      </c>
      <c r="BJ253" s="46">
        <v>7006.73</v>
      </c>
      <c r="BK253" s="46">
        <f t="shared" si="255"/>
        <v>1689105.94</v>
      </c>
      <c r="BL253" s="46" t="e">
        <f t="shared" si="268"/>
        <v>#DIV/0!</v>
      </c>
      <c r="BM253" s="46" t="e">
        <f t="shared" si="269"/>
        <v>#DIV/0!</v>
      </c>
      <c r="BN253" s="46" t="e">
        <f t="shared" si="270"/>
        <v>#DIV/0!</v>
      </c>
      <c r="BO253" s="46" t="e">
        <f t="shared" si="271"/>
        <v>#DIV/0!</v>
      </c>
      <c r="BP253" s="46" t="e">
        <f t="shared" si="272"/>
        <v>#DIV/0!</v>
      </c>
      <c r="BQ253" s="46" t="e">
        <f t="shared" si="273"/>
        <v>#DIV/0!</v>
      </c>
      <c r="BR253" s="46" t="e">
        <f t="shared" si="274"/>
        <v>#DIV/0!</v>
      </c>
      <c r="BS253" s="46" t="e">
        <f t="shared" si="275"/>
        <v>#DIV/0!</v>
      </c>
      <c r="BT253" s="46" t="e">
        <f t="shared" si="276"/>
        <v>#DIV/0!</v>
      </c>
      <c r="BU253" s="46" t="e">
        <f t="shared" si="277"/>
        <v>#DIV/0!</v>
      </c>
      <c r="BV253" s="46" t="e">
        <f t="shared" si="278"/>
        <v>#DIV/0!</v>
      </c>
      <c r="BW253" s="46" t="str">
        <f t="shared" si="279"/>
        <v xml:space="preserve"> </v>
      </c>
      <c r="BY253" s="52" t="e">
        <f t="shared" si="331"/>
        <v>#DIV/0!</v>
      </c>
      <c r="BZ253" s="293" t="e">
        <f t="shared" si="332"/>
        <v>#DIV/0!</v>
      </c>
      <c r="CA253" s="46" t="e">
        <f t="shared" si="280"/>
        <v>#DIV/0!</v>
      </c>
      <c r="CB253" s="46">
        <f t="shared" si="281"/>
        <v>5085.92</v>
      </c>
      <c r="CC253" s="46" t="e">
        <f t="shared" si="282"/>
        <v>#DIV/0!</v>
      </c>
    </row>
    <row r="254" spans="1:81" s="45" customFormat="1" ht="12" customHeight="1">
      <c r="A254" s="284">
        <v>198</v>
      </c>
      <c r="B254" s="64" t="s">
        <v>819</v>
      </c>
      <c r="C254" s="280">
        <v>909.2</v>
      </c>
      <c r="D254" s="295"/>
      <c r="E254" s="280"/>
      <c r="F254" s="280"/>
      <c r="G254" s="286">
        <f>ROUND(H254+U254+X254+Z254+AB254+AD254+AF254+AH254+AI254+AJ254+AK254+AL254,2)</f>
        <v>1242214.6000000001</v>
      </c>
      <c r="H254" s="280">
        <f>I254+K254+M254+O254+Q254+S254</f>
        <v>0</v>
      </c>
      <c r="I254" s="289">
        <v>0</v>
      </c>
      <c r="J254" s="289">
        <v>0</v>
      </c>
      <c r="K254" s="289">
        <v>0</v>
      </c>
      <c r="L254" s="289">
        <v>0</v>
      </c>
      <c r="M254" s="289">
        <v>0</v>
      </c>
      <c r="N254" s="280">
        <v>0</v>
      </c>
      <c r="O254" s="280">
        <v>0</v>
      </c>
      <c r="P254" s="280">
        <v>0</v>
      </c>
      <c r="Q254" s="280">
        <v>0</v>
      </c>
      <c r="R254" s="280">
        <v>0</v>
      </c>
      <c r="S254" s="280">
        <v>0</v>
      </c>
      <c r="T254" s="290">
        <v>0</v>
      </c>
      <c r="U254" s="280">
        <v>0</v>
      </c>
      <c r="V254" s="280" t="s">
        <v>106</v>
      </c>
      <c r="W254" s="57">
        <v>260</v>
      </c>
      <c r="X254" s="280">
        <v>1190966.3999999999</v>
      </c>
      <c r="Y254" s="57">
        <v>0</v>
      </c>
      <c r="Z254" s="57">
        <v>0</v>
      </c>
      <c r="AA254" s="57">
        <v>0</v>
      </c>
      <c r="AB254" s="57">
        <v>0</v>
      </c>
      <c r="AC254" s="57">
        <v>0</v>
      </c>
      <c r="AD254" s="57">
        <v>0</v>
      </c>
      <c r="AE254" s="57">
        <v>0</v>
      </c>
      <c r="AF254" s="57">
        <v>0</v>
      </c>
      <c r="AG254" s="57">
        <v>0</v>
      </c>
      <c r="AH254" s="57">
        <v>0</v>
      </c>
      <c r="AI254" s="57">
        <v>0</v>
      </c>
      <c r="AJ254" s="57">
        <v>34165.47</v>
      </c>
      <c r="AK254" s="57">
        <v>17082.73</v>
      </c>
      <c r="AL254" s="57">
        <v>0</v>
      </c>
      <c r="AN254" s="46">
        <f>I254/'Приложение 1'!I252</f>
        <v>0</v>
      </c>
      <c r="AO254" s="46" t="e">
        <f t="shared" si="256"/>
        <v>#DIV/0!</v>
      </c>
      <c r="AP254" s="46" t="e">
        <f t="shared" si="257"/>
        <v>#DIV/0!</v>
      </c>
      <c r="AQ254" s="46" t="e">
        <f t="shared" si="258"/>
        <v>#DIV/0!</v>
      </c>
      <c r="AR254" s="46" t="e">
        <f t="shared" si="259"/>
        <v>#DIV/0!</v>
      </c>
      <c r="AS254" s="46" t="e">
        <f t="shared" si="260"/>
        <v>#DIV/0!</v>
      </c>
      <c r="AT254" s="46" t="e">
        <f t="shared" si="261"/>
        <v>#DIV/0!</v>
      </c>
      <c r="AU254" s="46">
        <f t="shared" si="262"/>
        <v>4580.6399999999994</v>
      </c>
      <c r="AV254" s="46" t="e">
        <f t="shared" si="263"/>
        <v>#DIV/0!</v>
      </c>
      <c r="AW254" s="46" t="e">
        <f t="shared" si="264"/>
        <v>#DIV/0!</v>
      </c>
      <c r="AX254" s="46" t="e">
        <f t="shared" si="265"/>
        <v>#DIV/0!</v>
      </c>
      <c r="AY254" s="52">
        <f t="shared" si="266"/>
        <v>0</v>
      </c>
      <c r="AZ254" s="46">
        <v>823.21</v>
      </c>
      <c r="BA254" s="46">
        <v>2105.13</v>
      </c>
      <c r="BB254" s="46">
        <v>2608.0100000000002</v>
      </c>
      <c r="BC254" s="46">
        <v>902.03</v>
      </c>
      <c r="BD254" s="46">
        <v>1781.42</v>
      </c>
      <c r="BE254" s="46">
        <v>1188.47</v>
      </c>
      <c r="BF254" s="46">
        <v>2445034.0299999998</v>
      </c>
      <c r="BG254" s="46">
        <f t="shared" si="267"/>
        <v>4866.91</v>
      </c>
      <c r="BH254" s="46">
        <v>1206.3800000000001</v>
      </c>
      <c r="BI254" s="46">
        <v>3444.44</v>
      </c>
      <c r="BJ254" s="46">
        <v>7006.73</v>
      </c>
      <c r="BK254" s="46">
        <f t="shared" si="255"/>
        <v>1689105.94</v>
      </c>
      <c r="BL254" s="46" t="str">
        <f t="shared" si="268"/>
        <v xml:space="preserve"> </v>
      </c>
      <c r="BM254" s="46" t="e">
        <f t="shared" si="269"/>
        <v>#DIV/0!</v>
      </c>
      <c r="BN254" s="46" t="e">
        <f t="shared" si="270"/>
        <v>#DIV/0!</v>
      </c>
      <c r="BO254" s="46" t="e">
        <f t="shared" si="271"/>
        <v>#DIV/0!</v>
      </c>
      <c r="BP254" s="46" t="e">
        <f t="shared" si="272"/>
        <v>#DIV/0!</v>
      </c>
      <c r="BQ254" s="46" t="e">
        <f t="shared" si="273"/>
        <v>#DIV/0!</v>
      </c>
      <c r="BR254" s="46" t="e">
        <f t="shared" si="274"/>
        <v>#DIV/0!</v>
      </c>
      <c r="BS254" s="46" t="str">
        <f t="shared" si="275"/>
        <v xml:space="preserve"> </v>
      </c>
      <c r="BT254" s="46" t="e">
        <f t="shared" si="276"/>
        <v>#DIV/0!</v>
      </c>
      <c r="BU254" s="46" t="e">
        <f t="shared" si="277"/>
        <v>#DIV/0!</v>
      </c>
      <c r="BV254" s="46" t="e">
        <f t="shared" si="278"/>
        <v>#DIV/0!</v>
      </c>
      <c r="BW254" s="46" t="str">
        <f t="shared" si="279"/>
        <v xml:space="preserve"> </v>
      </c>
      <c r="BY254" s="52">
        <f t="shared" si="331"/>
        <v>2.750367770592939</v>
      </c>
      <c r="BZ254" s="293">
        <f t="shared" si="332"/>
        <v>1.3751834827895275</v>
      </c>
      <c r="CA254" s="46">
        <f t="shared" si="280"/>
        <v>4777.7484615384619</v>
      </c>
      <c r="CB254" s="46">
        <f t="shared" si="281"/>
        <v>5085.92</v>
      </c>
      <c r="CC254" s="46">
        <f t="shared" si="282"/>
        <v>-308.17153846153815</v>
      </c>
    </row>
    <row r="255" spans="1:81" s="45" customFormat="1" ht="12" customHeight="1">
      <c r="A255" s="284">
        <v>199</v>
      </c>
      <c r="B255" s="64" t="s">
        <v>820</v>
      </c>
      <c r="C255" s="280">
        <f>444.5+117.9</f>
        <v>562.4</v>
      </c>
      <c r="D255" s="295"/>
      <c r="E255" s="280"/>
      <c r="F255" s="280"/>
      <c r="G255" s="286">
        <f>ROUND(H255+U255+X255+Z255+AB255+AD255+AF255+AH255+AI255+AJ255+AK255+AL255,2)</f>
        <v>3425484.96</v>
      </c>
      <c r="H255" s="280">
        <f>I255+K255+M255+O255+Q255+S255</f>
        <v>0</v>
      </c>
      <c r="I255" s="289">
        <v>0</v>
      </c>
      <c r="J255" s="289">
        <v>0</v>
      </c>
      <c r="K255" s="289">
        <v>0</v>
      </c>
      <c r="L255" s="289">
        <v>0</v>
      </c>
      <c r="M255" s="289">
        <v>0</v>
      </c>
      <c r="N255" s="280">
        <v>0</v>
      </c>
      <c r="O255" s="280">
        <v>0</v>
      </c>
      <c r="P255" s="280">
        <v>0</v>
      </c>
      <c r="Q255" s="280">
        <v>0</v>
      </c>
      <c r="R255" s="280">
        <v>0</v>
      </c>
      <c r="S255" s="280">
        <v>0</v>
      </c>
      <c r="T255" s="290">
        <v>0</v>
      </c>
      <c r="U255" s="280">
        <v>0</v>
      </c>
      <c r="V255" s="280" t="s">
        <v>106</v>
      </c>
      <c r="W255" s="57">
        <v>725</v>
      </c>
      <c r="X255" s="280">
        <v>3291730.8</v>
      </c>
      <c r="Y255" s="57">
        <v>0</v>
      </c>
      <c r="Z255" s="57">
        <v>0</v>
      </c>
      <c r="AA255" s="57">
        <v>0</v>
      </c>
      <c r="AB255" s="57">
        <v>0</v>
      </c>
      <c r="AC255" s="57">
        <v>0</v>
      </c>
      <c r="AD255" s="57">
        <v>0</v>
      </c>
      <c r="AE255" s="57">
        <v>0</v>
      </c>
      <c r="AF255" s="57">
        <v>0</v>
      </c>
      <c r="AG255" s="57">
        <v>0</v>
      </c>
      <c r="AH255" s="57">
        <v>0</v>
      </c>
      <c r="AI255" s="57">
        <v>0</v>
      </c>
      <c r="AJ255" s="57">
        <v>89169.44</v>
      </c>
      <c r="AK255" s="57">
        <v>44584.72</v>
      </c>
      <c r="AL255" s="57">
        <v>0</v>
      </c>
      <c r="AN255" s="46">
        <f>I255/'Приложение 1'!I253</f>
        <v>0</v>
      </c>
      <c r="AO255" s="46" t="e">
        <f t="shared" si="256"/>
        <v>#DIV/0!</v>
      </c>
      <c r="AP255" s="46" t="e">
        <f t="shared" si="257"/>
        <v>#DIV/0!</v>
      </c>
      <c r="AQ255" s="46" t="e">
        <f t="shared" si="258"/>
        <v>#DIV/0!</v>
      </c>
      <c r="AR255" s="46" t="e">
        <f t="shared" si="259"/>
        <v>#DIV/0!</v>
      </c>
      <c r="AS255" s="46" t="e">
        <f t="shared" si="260"/>
        <v>#DIV/0!</v>
      </c>
      <c r="AT255" s="46" t="e">
        <f t="shared" si="261"/>
        <v>#DIV/0!</v>
      </c>
      <c r="AU255" s="46">
        <f t="shared" si="262"/>
        <v>4540.3183448275859</v>
      </c>
      <c r="AV255" s="46" t="e">
        <f t="shared" si="263"/>
        <v>#DIV/0!</v>
      </c>
      <c r="AW255" s="46" t="e">
        <f t="shared" si="264"/>
        <v>#DIV/0!</v>
      </c>
      <c r="AX255" s="46" t="e">
        <f t="shared" si="265"/>
        <v>#DIV/0!</v>
      </c>
      <c r="AY255" s="52">
        <f t="shared" si="266"/>
        <v>0</v>
      </c>
      <c r="AZ255" s="46">
        <v>823.21</v>
      </c>
      <c r="BA255" s="46">
        <v>2105.13</v>
      </c>
      <c r="BB255" s="46">
        <v>2608.0100000000002</v>
      </c>
      <c r="BC255" s="46">
        <v>902.03</v>
      </c>
      <c r="BD255" s="46">
        <v>1781.42</v>
      </c>
      <c r="BE255" s="46">
        <v>1188.47</v>
      </c>
      <c r="BF255" s="46">
        <v>2445034.0299999998</v>
      </c>
      <c r="BG255" s="46">
        <f t="shared" si="267"/>
        <v>4866.91</v>
      </c>
      <c r="BH255" s="46">
        <v>1206.3800000000001</v>
      </c>
      <c r="BI255" s="46">
        <v>3444.44</v>
      </c>
      <c r="BJ255" s="46">
        <v>7006.73</v>
      </c>
      <c r="BK255" s="46">
        <f t="shared" si="255"/>
        <v>1689105.94</v>
      </c>
      <c r="BL255" s="46" t="str">
        <f t="shared" si="268"/>
        <v xml:space="preserve"> </v>
      </c>
      <c r="BM255" s="46" t="e">
        <f t="shared" si="269"/>
        <v>#DIV/0!</v>
      </c>
      <c r="BN255" s="46" t="e">
        <f t="shared" si="270"/>
        <v>#DIV/0!</v>
      </c>
      <c r="BO255" s="46" t="e">
        <f t="shared" si="271"/>
        <v>#DIV/0!</v>
      </c>
      <c r="BP255" s="46" t="e">
        <f t="shared" si="272"/>
        <v>#DIV/0!</v>
      </c>
      <c r="BQ255" s="46" t="e">
        <f t="shared" si="273"/>
        <v>#DIV/0!</v>
      </c>
      <c r="BR255" s="46" t="e">
        <f t="shared" si="274"/>
        <v>#DIV/0!</v>
      </c>
      <c r="BS255" s="46" t="str">
        <f t="shared" si="275"/>
        <v xml:space="preserve"> </v>
      </c>
      <c r="BT255" s="46" t="e">
        <f t="shared" si="276"/>
        <v>#DIV/0!</v>
      </c>
      <c r="BU255" s="46" t="e">
        <f t="shared" si="277"/>
        <v>#DIV/0!</v>
      </c>
      <c r="BV255" s="46" t="e">
        <f t="shared" si="278"/>
        <v>#DIV/0!</v>
      </c>
      <c r="BW255" s="46" t="str">
        <f t="shared" si="279"/>
        <v xml:space="preserve"> </v>
      </c>
      <c r="BY255" s="52">
        <f t="shared" si="331"/>
        <v>2.6031187128610251</v>
      </c>
      <c r="BZ255" s="293">
        <f t="shared" si="332"/>
        <v>1.3015593564305126</v>
      </c>
      <c r="CA255" s="46">
        <f t="shared" si="280"/>
        <v>4724.8068413793098</v>
      </c>
      <c r="CB255" s="46">
        <f t="shared" si="281"/>
        <v>5085.92</v>
      </c>
      <c r="CC255" s="46">
        <f t="shared" si="282"/>
        <v>-361.11315862069023</v>
      </c>
    </row>
    <row r="256" spans="1:81" s="45" customFormat="1" ht="26.25" customHeight="1">
      <c r="A256" s="308" t="s">
        <v>58</v>
      </c>
      <c r="B256" s="308"/>
      <c r="C256" s="280">
        <f>SUM(C254:C255)</f>
        <v>1471.6</v>
      </c>
      <c r="D256" s="356"/>
      <c r="E256" s="294"/>
      <c r="F256" s="294"/>
      <c r="G256" s="280">
        <f>ROUND(SUM(G254:G255),2)</f>
        <v>4667699.5599999996</v>
      </c>
      <c r="H256" s="280">
        <f t="shared" ref="H256:U256" si="366">SUM(H254:H255)</f>
        <v>0</v>
      </c>
      <c r="I256" s="280">
        <f t="shared" si="366"/>
        <v>0</v>
      </c>
      <c r="J256" s="280">
        <f t="shared" si="366"/>
        <v>0</v>
      </c>
      <c r="K256" s="280">
        <f t="shared" si="366"/>
        <v>0</v>
      </c>
      <c r="L256" s="280">
        <f t="shared" si="366"/>
        <v>0</v>
      </c>
      <c r="M256" s="280">
        <f t="shared" si="366"/>
        <v>0</v>
      </c>
      <c r="N256" s="280">
        <f t="shared" si="366"/>
        <v>0</v>
      </c>
      <c r="O256" s="280">
        <f t="shared" si="366"/>
        <v>0</v>
      </c>
      <c r="P256" s="280">
        <f t="shared" si="366"/>
        <v>0</v>
      </c>
      <c r="Q256" s="280">
        <f t="shared" si="366"/>
        <v>0</v>
      </c>
      <c r="R256" s="280">
        <f t="shared" si="366"/>
        <v>0</v>
      </c>
      <c r="S256" s="280">
        <f t="shared" si="366"/>
        <v>0</v>
      </c>
      <c r="T256" s="290">
        <f t="shared" si="366"/>
        <v>0</v>
      </c>
      <c r="U256" s="280">
        <f t="shared" si="366"/>
        <v>0</v>
      </c>
      <c r="V256" s="294" t="s">
        <v>66</v>
      </c>
      <c r="W256" s="280">
        <f>SUM(W254:W255)</f>
        <v>985</v>
      </c>
      <c r="X256" s="280">
        <f>SUM(X254:X255)</f>
        <v>4482697.1999999993</v>
      </c>
      <c r="Y256" s="280">
        <f t="shared" ref="Y256:AL256" si="367">SUM(Y254:Y255)</f>
        <v>0</v>
      </c>
      <c r="Z256" s="280">
        <f t="shared" si="367"/>
        <v>0</v>
      </c>
      <c r="AA256" s="280">
        <f t="shared" si="367"/>
        <v>0</v>
      </c>
      <c r="AB256" s="280">
        <f t="shared" si="367"/>
        <v>0</v>
      </c>
      <c r="AC256" s="280">
        <f t="shared" si="367"/>
        <v>0</v>
      </c>
      <c r="AD256" s="280">
        <f t="shared" si="367"/>
        <v>0</v>
      </c>
      <c r="AE256" s="280">
        <f t="shared" si="367"/>
        <v>0</v>
      </c>
      <c r="AF256" s="280">
        <f t="shared" si="367"/>
        <v>0</v>
      </c>
      <c r="AG256" s="280">
        <f t="shared" si="367"/>
        <v>0</v>
      </c>
      <c r="AH256" s="280">
        <f t="shared" si="367"/>
        <v>0</v>
      </c>
      <c r="AI256" s="280">
        <f t="shared" si="367"/>
        <v>0</v>
      </c>
      <c r="AJ256" s="280">
        <f t="shared" si="367"/>
        <v>123334.91</v>
      </c>
      <c r="AK256" s="280">
        <f t="shared" si="367"/>
        <v>61667.45</v>
      </c>
      <c r="AL256" s="280">
        <f t="shared" si="367"/>
        <v>0</v>
      </c>
      <c r="AN256" s="46">
        <f>I256/'Приложение 1'!I254</f>
        <v>0</v>
      </c>
      <c r="AO256" s="46" t="e">
        <f t="shared" si="256"/>
        <v>#DIV/0!</v>
      </c>
      <c r="AP256" s="46" t="e">
        <f t="shared" si="257"/>
        <v>#DIV/0!</v>
      </c>
      <c r="AQ256" s="46" t="e">
        <f t="shared" si="258"/>
        <v>#DIV/0!</v>
      </c>
      <c r="AR256" s="46" t="e">
        <f t="shared" si="259"/>
        <v>#DIV/0!</v>
      </c>
      <c r="AS256" s="46" t="e">
        <f t="shared" si="260"/>
        <v>#DIV/0!</v>
      </c>
      <c r="AT256" s="46" t="e">
        <f t="shared" si="261"/>
        <v>#DIV/0!</v>
      </c>
      <c r="AU256" s="46">
        <f t="shared" si="262"/>
        <v>4550.9616243654818</v>
      </c>
      <c r="AV256" s="46" t="e">
        <f t="shared" si="263"/>
        <v>#DIV/0!</v>
      </c>
      <c r="AW256" s="46" t="e">
        <f t="shared" si="264"/>
        <v>#DIV/0!</v>
      </c>
      <c r="AX256" s="46" t="e">
        <f t="shared" si="265"/>
        <v>#DIV/0!</v>
      </c>
      <c r="AY256" s="52">
        <f t="shared" si="266"/>
        <v>0</v>
      </c>
      <c r="AZ256" s="46">
        <v>823.21</v>
      </c>
      <c r="BA256" s="46">
        <v>2105.13</v>
      </c>
      <c r="BB256" s="46">
        <v>2608.0100000000002</v>
      </c>
      <c r="BC256" s="46">
        <v>902.03</v>
      </c>
      <c r="BD256" s="46">
        <v>1781.42</v>
      </c>
      <c r="BE256" s="46">
        <v>1188.47</v>
      </c>
      <c r="BF256" s="46">
        <v>2445034.0299999998</v>
      </c>
      <c r="BG256" s="46">
        <f t="shared" si="267"/>
        <v>4866.91</v>
      </c>
      <c r="BH256" s="46">
        <v>1206.3800000000001</v>
      </c>
      <c r="BI256" s="46">
        <v>3444.44</v>
      </c>
      <c r="BJ256" s="46">
        <v>7006.73</v>
      </c>
      <c r="BK256" s="46">
        <f t="shared" si="255"/>
        <v>1689105.94</v>
      </c>
      <c r="BL256" s="46" t="str">
        <f t="shared" si="268"/>
        <v xml:space="preserve"> </v>
      </c>
      <c r="BM256" s="46" t="e">
        <f t="shared" si="269"/>
        <v>#DIV/0!</v>
      </c>
      <c r="BN256" s="46" t="e">
        <f t="shared" si="270"/>
        <v>#DIV/0!</v>
      </c>
      <c r="BO256" s="46" t="e">
        <f t="shared" si="271"/>
        <v>#DIV/0!</v>
      </c>
      <c r="BP256" s="46" t="e">
        <f t="shared" si="272"/>
        <v>#DIV/0!</v>
      </c>
      <c r="BQ256" s="46" t="e">
        <f t="shared" si="273"/>
        <v>#DIV/0!</v>
      </c>
      <c r="BR256" s="46" t="e">
        <f t="shared" si="274"/>
        <v>#DIV/0!</v>
      </c>
      <c r="BS256" s="46" t="str">
        <f t="shared" si="275"/>
        <v xml:space="preserve"> </v>
      </c>
      <c r="BT256" s="46" t="e">
        <f t="shared" si="276"/>
        <v>#DIV/0!</v>
      </c>
      <c r="BU256" s="46" t="e">
        <f t="shared" si="277"/>
        <v>#DIV/0!</v>
      </c>
      <c r="BV256" s="46" t="e">
        <f t="shared" si="278"/>
        <v>#DIV/0!</v>
      </c>
      <c r="BW256" s="46" t="str">
        <f t="shared" si="279"/>
        <v xml:space="preserve"> </v>
      </c>
      <c r="BY256" s="52">
        <f t="shared" si="331"/>
        <v>2.6423060956391122</v>
      </c>
      <c r="BZ256" s="293">
        <f t="shared" si="332"/>
        <v>1.3211529407004079</v>
      </c>
      <c r="CA256" s="46">
        <f t="shared" si="280"/>
        <v>4738.7812791878168</v>
      </c>
      <c r="CB256" s="46">
        <f t="shared" si="281"/>
        <v>5085.92</v>
      </c>
      <c r="CC256" s="46">
        <f t="shared" si="282"/>
        <v>-347.13872081218324</v>
      </c>
    </row>
    <row r="257" spans="1:81" s="45" customFormat="1" ht="12" customHeight="1">
      <c r="A257" s="369" t="s">
        <v>78</v>
      </c>
      <c r="B257" s="370"/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  <c r="N257" s="370"/>
      <c r="O257" s="370"/>
      <c r="P257" s="370"/>
      <c r="Q257" s="370"/>
      <c r="R257" s="370"/>
      <c r="S257" s="370"/>
      <c r="T257" s="370"/>
      <c r="U257" s="370"/>
      <c r="V257" s="370"/>
      <c r="W257" s="370"/>
      <c r="X257" s="370"/>
      <c r="Y257" s="370"/>
      <c r="Z257" s="370"/>
      <c r="AA257" s="370"/>
      <c r="AB257" s="370"/>
      <c r="AC257" s="370"/>
      <c r="AD257" s="370"/>
      <c r="AE257" s="370"/>
      <c r="AF257" s="370"/>
      <c r="AG257" s="370"/>
      <c r="AH257" s="370"/>
      <c r="AI257" s="370"/>
      <c r="AJ257" s="370"/>
      <c r="AK257" s="370"/>
      <c r="AL257" s="371"/>
      <c r="AN257" s="46" t="e">
        <f>I257/'Приложение 1'!I255</f>
        <v>#DIV/0!</v>
      </c>
      <c r="AO257" s="46" t="e">
        <f t="shared" si="256"/>
        <v>#DIV/0!</v>
      </c>
      <c r="AP257" s="46" t="e">
        <f t="shared" si="257"/>
        <v>#DIV/0!</v>
      </c>
      <c r="AQ257" s="46" t="e">
        <f t="shared" si="258"/>
        <v>#DIV/0!</v>
      </c>
      <c r="AR257" s="46" t="e">
        <f t="shared" si="259"/>
        <v>#DIV/0!</v>
      </c>
      <c r="AS257" s="46" t="e">
        <f t="shared" si="260"/>
        <v>#DIV/0!</v>
      </c>
      <c r="AT257" s="46" t="e">
        <f t="shared" si="261"/>
        <v>#DIV/0!</v>
      </c>
      <c r="AU257" s="46" t="e">
        <f t="shared" si="262"/>
        <v>#DIV/0!</v>
      </c>
      <c r="AV257" s="46" t="e">
        <f t="shared" si="263"/>
        <v>#DIV/0!</v>
      </c>
      <c r="AW257" s="46" t="e">
        <f t="shared" si="264"/>
        <v>#DIV/0!</v>
      </c>
      <c r="AX257" s="46" t="e">
        <f t="shared" si="265"/>
        <v>#DIV/0!</v>
      </c>
      <c r="AY257" s="52">
        <f t="shared" si="266"/>
        <v>0</v>
      </c>
      <c r="AZ257" s="46">
        <v>823.21</v>
      </c>
      <c r="BA257" s="46">
        <v>2105.13</v>
      </c>
      <c r="BB257" s="46">
        <v>2608.0100000000002</v>
      </c>
      <c r="BC257" s="46">
        <v>902.03</v>
      </c>
      <c r="BD257" s="46">
        <v>1781.42</v>
      </c>
      <c r="BE257" s="46">
        <v>1188.47</v>
      </c>
      <c r="BF257" s="46">
        <v>2445034.0299999998</v>
      </c>
      <c r="BG257" s="46">
        <f t="shared" si="267"/>
        <v>4866.91</v>
      </c>
      <c r="BH257" s="46">
        <v>1206.3800000000001</v>
      </c>
      <c r="BI257" s="46">
        <v>3444.44</v>
      </c>
      <c r="BJ257" s="46">
        <v>7006.73</v>
      </c>
      <c r="BK257" s="46">
        <f t="shared" si="255"/>
        <v>1689105.94</v>
      </c>
      <c r="BL257" s="46" t="e">
        <f t="shared" si="268"/>
        <v>#DIV/0!</v>
      </c>
      <c r="BM257" s="46" t="e">
        <f t="shared" si="269"/>
        <v>#DIV/0!</v>
      </c>
      <c r="BN257" s="46" t="e">
        <f t="shared" si="270"/>
        <v>#DIV/0!</v>
      </c>
      <c r="BO257" s="46" t="e">
        <f t="shared" si="271"/>
        <v>#DIV/0!</v>
      </c>
      <c r="BP257" s="46" t="e">
        <f t="shared" si="272"/>
        <v>#DIV/0!</v>
      </c>
      <c r="BQ257" s="46" t="e">
        <f t="shared" si="273"/>
        <v>#DIV/0!</v>
      </c>
      <c r="BR257" s="46" t="e">
        <f t="shared" si="274"/>
        <v>#DIV/0!</v>
      </c>
      <c r="BS257" s="46" t="e">
        <f t="shared" si="275"/>
        <v>#DIV/0!</v>
      </c>
      <c r="BT257" s="46" t="e">
        <f t="shared" si="276"/>
        <v>#DIV/0!</v>
      </c>
      <c r="BU257" s="46" t="e">
        <f t="shared" si="277"/>
        <v>#DIV/0!</v>
      </c>
      <c r="BV257" s="46" t="e">
        <f t="shared" si="278"/>
        <v>#DIV/0!</v>
      </c>
      <c r="BW257" s="46" t="str">
        <f t="shared" si="279"/>
        <v xml:space="preserve"> </v>
      </c>
      <c r="BY257" s="52" t="e">
        <f t="shared" ref="BY257:BY259" si="368">AJ257/G257*100</f>
        <v>#DIV/0!</v>
      </c>
      <c r="BZ257" s="293" t="e">
        <f t="shared" ref="BZ257:BZ259" si="369">AK257/G257*100</f>
        <v>#DIV/0!</v>
      </c>
      <c r="CA257" s="46" t="e">
        <f t="shared" si="280"/>
        <v>#DIV/0!</v>
      </c>
      <c r="CB257" s="46">
        <f t="shared" si="281"/>
        <v>5085.92</v>
      </c>
      <c r="CC257" s="46" t="e">
        <f t="shared" si="282"/>
        <v>#DIV/0!</v>
      </c>
    </row>
    <row r="258" spans="1:81" s="45" customFormat="1" ht="12" customHeight="1">
      <c r="A258" s="376">
        <v>200</v>
      </c>
      <c r="B258" s="377" t="s">
        <v>924</v>
      </c>
      <c r="C258" s="378"/>
      <c r="D258" s="295"/>
      <c r="E258" s="378"/>
      <c r="F258" s="378"/>
      <c r="G258" s="286">
        <f>ROUND(H258+U258+X258+Z258+AB258+AD258+AF258+AH258+AI258+AJ258+AK258+AL258,2)</f>
        <v>280738.86</v>
      </c>
      <c r="H258" s="280">
        <f>I258+K258+M258+O258+Q258+S258</f>
        <v>272998.8</v>
      </c>
      <c r="I258" s="286">
        <v>272998.8</v>
      </c>
      <c r="J258" s="289">
        <v>0</v>
      </c>
      <c r="K258" s="289">
        <v>0</v>
      </c>
      <c r="L258" s="289">
        <v>0</v>
      </c>
      <c r="M258" s="289">
        <v>0</v>
      </c>
      <c r="N258" s="280">
        <v>0</v>
      </c>
      <c r="O258" s="280">
        <v>0</v>
      </c>
      <c r="P258" s="280">
        <v>0</v>
      </c>
      <c r="Q258" s="280">
        <v>0</v>
      </c>
      <c r="R258" s="280">
        <v>0</v>
      </c>
      <c r="S258" s="280">
        <v>0</v>
      </c>
      <c r="T258" s="290">
        <v>0</v>
      </c>
      <c r="U258" s="280">
        <v>0</v>
      </c>
      <c r="V258" s="296"/>
      <c r="W258" s="57">
        <v>0</v>
      </c>
      <c r="X258" s="280">
        <f>ROUND(IF(V258="СК",3856.74,3886.86)*W258,2)</f>
        <v>0</v>
      </c>
      <c r="Y258" s="57">
        <v>0</v>
      </c>
      <c r="Z258" s="57">
        <v>0</v>
      </c>
      <c r="AA258" s="57">
        <v>0</v>
      </c>
      <c r="AB258" s="57">
        <v>0</v>
      </c>
      <c r="AC258" s="57">
        <v>0</v>
      </c>
      <c r="AD258" s="57">
        <v>0</v>
      </c>
      <c r="AE258" s="57">
        <v>0</v>
      </c>
      <c r="AF258" s="57">
        <v>0</v>
      </c>
      <c r="AG258" s="57">
        <v>0</v>
      </c>
      <c r="AH258" s="57">
        <v>0</v>
      </c>
      <c r="AI258" s="280">
        <v>0</v>
      </c>
      <c r="AJ258" s="57">
        <v>5160.04</v>
      </c>
      <c r="AK258" s="57">
        <v>2580.02</v>
      </c>
      <c r="AL258" s="57">
        <v>0</v>
      </c>
      <c r="AN258" s="46">
        <f>I258/'Приложение 1'!I256</f>
        <v>253.95237209302326</v>
      </c>
      <c r="AO258" s="46" t="e">
        <f t="shared" si="256"/>
        <v>#DIV/0!</v>
      </c>
      <c r="AP258" s="46" t="e">
        <f t="shared" si="257"/>
        <v>#DIV/0!</v>
      </c>
      <c r="AQ258" s="46" t="e">
        <f t="shared" si="258"/>
        <v>#DIV/0!</v>
      </c>
      <c r="AR258" s="46" t="e">
        <f t="shared" si="259"/>
        <v>#DIV/0!</v>
      </c>
      <c r="AS258" s="46" t="e">
        <f t="shared" si="260"/>
        <v>#DIV/0!</v>
      </c>
      <c r="AT258" s="46" t="e">
        <f t="shared" si="261"/>
        <v>#DIV/0!</v>
      </c>
      <c r="AU258" s="46" t="e">
        <f t="shared" si="262"/>
        <v>#DIV/0!</v>
      </c>
      <c r="AV258" s="46" t="e">
        <f t="shared" si="263"/>
        <v>#DIV/0!</v>
      </c>
      <c r="AW258" s="46" t="e">
        <f t="shared" si="264"/>
        <v>#DIV/0!</v>
      </c>
      <c r="AX258" s="46" t="e">
        <f t="shared" si="265"/>
        <v>#DIV/0!</v>
      </c>
      <c r="AY258" s="52">
        <f t="shared" si="266"/>
        <v>0</v>
      </c>
      <c r="AZ258" s="46">
        <v>823.21</v>
      </c>
      <c r="BA258" s="46">
        <v>2105.13</v>
      </c>
      <c r="BB258" s="46">
        <v>2608.0100000000002</v>
      </c>
      <c r="BC258" s="46">
        <v>902.03</v>
      </c>
      <c r="BD258" s="46">
        <v>1781.42</v>
      </c>
      <c r="BE258" s="46">
        <v>1188.47</v>
      </c>
      <c r="BF258" s="46">
        <v>2445034.0299999998</v>
      </c>
      <c r="BG258" s="46">
        <f t="shared" si="267"/>
        <v>4866.91</v>
      </c>
      <c r="BH258" s="46">
        <v>1206.3800000000001</v>
      </c>
      <c r="BI258" s="46">
        <v>3444.44</v>
      </c>
      <c r="BJ258" s="46">
        <v>7006.73</v>
      </c>
      <c r="BK258" s="46">
        <f t="shared" si="255"/>
        <v>1689105.94</v>
      </c>
      <c r="BL258" s="46" t="str">
        <f t="shared" si="268"/>
        <v xml:space="preserve"> </v>
      </c>
      <c r="BM258" s="46" t="e">
        <f t="shared" si="269"/>
        <v>#DIV/0!</v>
      </c>
      <c r="BN258" s="46" t="e">
        <f t="shared" si="270"/>
        <v>#DIV/0!</v>
      </c>
      <c r="BO258" s="46" t="e">
        <f t="shared" si="271"/>
        <v>#DIV/0!</v>
      </c>
      <c r="BP258" s="46" t="e">
        <f t="shared" si="272"/>
        <v>#DIV/0!</v>
      </c>
      <c r="BQ258" s="46" t="e">
        <f t="shared" si="273"/>
        <v>#DIV/0!</v>
      </c>
      <c r="BR258" s="46" t="e">
        <f t="shared" si="274"/>
        <v>#DIV/0!</v>
      </c>
      <c r="BS258" s="46" t="e">
        <f t="shared" si="275"/>
        <v>#DIV/0!</v>
      </c>
      <c r="BT258" s="46" t="e">
        <f t="shared" si="276"/>
        <v>#DIV/0!</v>
      </c>
      <c r="BU258" s="46" t="e">
        <f t="shared" si="277"/>
        <v>#DIV/0!</v>
      </c>
      <c r="BV258" s="46" t="e">
        <f t="shared" si="278"/>
        <v>#DIV/0!</v>
      </c>
      <c r="BW258" s="46" t="str">
        <f t="shared" si="279"/>
        <v xml:space="preserve"> </v>
      </c>
      <c r="BY258" s="52"/>
      <c r="BZ258" s="293"/>
      <c r="CA258" s="46" t="e">
        <f t="shared" si="280"/>
        <v>#DIV/0!</v>
      </c>
      <c r="CB258" s="46">
        <f t="shared" si="281"/>
        <v>5085.92</v>
      </c>
      <c r="CC258" s="46" t="e">
        <f t="shared" si="282"/>
        <v>#DIV/0!</v>
      </c>
    </row>
    <row r="259" spans="1:81" s="45" customFormat="1" ht="12" customHeight="1">
      <c r="A259" s="376">
        <v>201</v>
      </c>
      <c r="B259" s="377" t="s">
        <v>823</v>
      </c>
      <c r="C259" s="280">
        <v>3784</v>
      </c>
      <c r="D259" s="295"/>
      <c r="E259" s="280"/>
      <c r="F259" s="280"/>
      <c r="G259" s="286">
        <f t="shared" ref="G259:G263" si="370">ROUND(H259+U259+X259+Z259+AB259+AD259+AF259+AH259+AI259+AJ259+AK259+AL259,2)</f>
        <v>564185.62</v>
      </c>
      <c r="H259" s="280">
        <f t="shared" ref="H259:H263" si="371">I259+K259+M259+O259+Q259+S259</f>
        <v>559161.59999999998</v>
      </c>
      <c r="I259" s="289">
        <v>0</v>
      </c>
      <c r="J259" s="289">
        <v>0</v>
      </c>
      <c r="K259" s="289">
        <v>0</v>
      </c>
      <c r="L259" s="289">
        <v>240.61</v>
      </c>
      <c r="M259" s="286">
        <v>559161.59999999998</v>
      </c>
      <c r="N259" s="280">
        <v>0</v>
      </c>
      <c r="O259" s="280">
        <v>0</v>
      </c>
      <c r="P259" s="280">
        <v>0</v>
      </c>
      <c r="Q259" s="280">
        <v>0</v>
      </c>
      <c r="R259" s="280">
        <v>0</v>
      </c>
      <c r="S259" s="280">
        <v>0</v>
      </c>
      <c r="T259" s="290">
        <v>0</v>
      </c>
      <c r="U259" s="280">
        <v>0</v>
      </c>
      <c r="V259" s="280"/>
      <c r="W259" s="280">
        <v>0</v>
      </c>
      <c r="X259" s="280">
        <v>0</v>
      </c>
      <c r="Y259" s="57">
        <v>0</v>
      </c>
      <c r="Z259" s="57">
        <v>0</v>
      </c>
      <c r="AA259" s="57">
        <v>0</v>
      </c>
      <c r="AB259" s="57">
        <v>0</v>
      </c>
      <c r="AC259" s="57">
        <v>0</v>
      </c>
      <c r="AD259" s="57">
        <v>0</v>
      </c>
      <c r="AE259" s="57">
        <v>0</v>
      </c>
      <c r="AF259" s="57">
        <v>0</v>
      </c>
      <c r="AG259" s="57">
        <v>0</v>
      </c>
      <c r="AH259" s="57">
        <v>0</v>
      </c>
      <c r="AI259" s="57">
        <v>0</v>
      </c>
      <c r="AJ259" s="57">
        <v>3349.35</v>
      </c>
      <c r="AK259" s="57">
        <v>1674.67</v>
      </c>
      <c r="AL259" s="57">
        <v>0</v>
      </c>
      <c r="AN259" s="46">
        <f>I259/'Приложение 1'!I257</f>
        <v>0</v>
      </c>
      <c r="AO259" s="46" t="e">
        <f t="shared" si="256"/>
        <v>#DIV/0!</v>
      </c>
      <c r="AP259" s="46">
        <f t="shared" si="257"/>
        <v>2323.9333361040685</v>
      </c>
      <c r="AQ259" s="46" t="e">
        <f t="shared" si="258"/>
        <v>#DIV/0!</v>
      </c>
      <c r="AR259" s="46" t="e">
        <f t="shared" si="259"/>
        <v>#DIV/0!</v>
      </c>
      <c r="AS259" s="46" t="e">
        <f t="shared" si="260"/>
        <v>#DIV/0!</v>
      </c>
      <c r="AT259" s="46" t="e">
        <f t="shared" si="261"/>
        <v>#DIV/0!</v>
      </c>
      <c r="AU259" s="46" t="e">
        <f t="shared" si="262"/>
        <v>#DIV/0!</v>
      </c>
      <c r="AV259" s="46" t="e">
        <f t="shared" si="263"/>
        <v>#DIV/0!</v>
      </c>
      <c r="AW259" s="46" t="e">
        <f t="shared" si="264"/>
        <v>#DIV/0!</v>
      </c>
      <c r="AX259" s="46" t="e">
        <f t="shared" si="265"/>
        <v>#DIV/0!</v>
      </c>
      <c r="AY259" s="52">
        <f t="shared" si="266"/>
        <v>0</v>
      </c>
      <c r="AZ259" s="46">
        <v>823.21</v>
      </c>
      <c r="BA259" s="46">
        <v>2105.13</v>
      </c>
      <c r="BB259" s="46">
        <v>2608.0100000000002</v>
      </c>
      <c r="BC259" s="46">
        <v>902.03</v>
      </c>
      <c r="BD259" s="46">
        <v>1781.42</v>
      </c>
      <c r="BE259" s="46">
        <v>1188.47</v>
      </c>
      <c r="BF259" s="46">
        <v>2445034.0299999998</v>
      </c>
      <c r="BG259" s="46">
        <f t="shared" si="267"/>
        <v>4866.91</v>
      </c>
      <c r="BH259" s="46">
        <v>1206.3800000000001</v>
      </c>
      <c r="BI259" s="46">
        <v>3444.44</v>
      </c>
      <c r="BJ259" s="46">
        <v>7006.73</v>
      </c>
      <c r="BK259" s="46">
        <f t="shared" si="255"/>
        <v>1689105.94</v>
      </c>
      <c r="BL259" s="46" t="str">
        <f t="shared" si="268"/>
        <v xml:space="preserve"> </v>
      </c>
      <c r="BM259" s="46" t="e">
        <f t="shared" si="269"/>
        <v>#DIV/0!</v>
      </c>
      <c r="BN259" s="46" t="str">
        <f t="shared" si="270"/>
        <v xml:space="preserve"> </v>
      </c>
      <c r="BO259" s="46" t="e">
        <f t="shared" si="271"/>
        <v>#DIV/0!</v>
      </c>
      <c r="BP259" s="46" t="e">
        <f t="shared" si="272"/>
        <v>#DIV/0!</v>
      </c>
      <c r="BQ259" s="46" t="e">
        <f t="shared" si="273"/>
        <v>#DIV/0!</v>
      </c>
      <c r="BR259" s="46" t="e">
        <f t="shared" si="274"/>
        <v>#DIV/0!</v>
      </c>
      <c r="BS259" s="46" t="e">
        <f t="shared" si="275"/>
        <v>#DIV/0!</v>
      </c>
      <c r="BT259" s="46" t="e">
        <f t="shared" si="276"/>
        <v>#DIV/0!</v>
      </c>
      <c r="BU259" s="46" t="e">
        <f t="shared" si="277"/>
        <v>#DIV/0!</v>
      </c>
      <c r="BV259" s="46" t="e">
        <f t="shared" si="278"/>
        <v>#DIV/0!</v>
      </c>
      <c r="BW259" s="46" t="str">
        <f t="shared" si="279"/>
        <v xml:space="preserve"> </v>
      </c>
      <c r="BY259" s="52">
        <f t="shared" si="368"/>
        <v>0.5936610011435598</v>
      </c>
      <c r="BZ259" s="293">
        <f t="shared" si="369"/>
        <v>0.29682961433862853</v>
      </c>
      <c r="CA259" s="46" t="e">
        <f t="shared" si="280"/>
        <v>#DIV/0!</v>
      </c>
      <c r="CB259" s="46">
        <f t="shared" si="281"/>
        <v>5085.92</v>
      </c>
      <c r="CC259" s="46" t="e">
        <f t="shared" si="282"/>
        <v>#DIV/0!</v>
      </c>
    </row>
    <row r="260" spans="1:81" s="45" customFormat="1" ht="12" customHeight="1">
      <c r="A260" s="376">
        <v>202</v>
      </c>
      <c r="B260" s="377" t="s">
        <v>826</v>
      </c>
      <c r="C260" s="280"/>
      <c r="D260" s="295"/>
      <c r="E260" s="280"/>
      <c r="F260" s="280"/>
      <c r="G260" s="286">
        <f t="shared" si="370"/>
        <v>518276.98</v>
      </c>
      <c r="H260" s="280">
        <f t="shared" si="371"/>
        <v>513232.8</v>
      </c>
      <c r="I260" s="289">
        <v>0</v>
      </c>
      <c r="J260" s="289">
        <v>0</v>
      </c>
      <c r="K260" s="289">
        <v>0</v>
      </c>
      <c r="L260" s="289">
        <v>236.6</v>
      </c>
      <c r="M260" s="286">
        <v>513232.8</v>
      </c>
      <c r="N260" s="280">
        <v>0</v>
      </c>
      <c r="O260" s="280">
        <v>0</v>
      </c>
      <c r="P260" s="280">
        <v>0</v>
      </c>
      <c r="Q260" s="280">
        <v>0</v>
      </c>
      <c r="R260" s="280">
        <v>0</v>
      </c>
      <c r="S260" s="280">
        <v>0</v>
      </c>
      <c r="T260" s="290">
        <v>0</v>
      </c>
      <c r="U260" s="280">
        <v>0</v>
      </c>
      <c r="V260" s="280"/>
      <c r="W260" s="280">
        <v>0</v>
      </c>
      <c r="X260" s="280">
        <v>0</v>
      </c>
      <c r="Y260" s="57">
        <v>0</v>
      </c>
      <c r="Z260" s="57">
        <v>0</v>
      </c>
      <c r="AA260" s="57">
        <v>0</v>
      </c>
      <c r="AB260" s="57">
        <v>0</v>
      </c>
      <c r="AC260" s="57">
        <v>0</v>
      </c>
      <c r="AD260" s="57">
        <v>0</v>
      </c>
      <c r="AE260" s="57">
        <v>0</v>
      </c>
      <c r="AF260" s="57">
        <v>0</v>
      </c>
      <c r="AG260" s="57">
        <v>0</v>
      </c>
      <c r="AH260" s="57">
        <v>0</v>
      </c>
      <c r="AI260" s="57">
        <v>0</v>
      </c>
      <c r="AJ260" s="57">
        <v>3362.79</v>
      </c>
      <c r="AK260" s="57">
        <v>1681.39</v>
      </c>
      <c r="AL260" s="57">
        <v>0</v>
      </c>
      <c r="AN260" s="46">
        <f>I260/'Приложение 1'!I258</f>
        <v>0</v>
      </c>
      <c r="AO260" s="46" t="e">
        <f t="shared" si="256"/>
        <v>#DIV/0!</v>
      </c>
      <c r="AP260" s="46">
        <f t="shared" si="257"/>
        <v>2169.2003381234149</v>
      </c>
      <c r="AQ260" s="46" t="e">
        <f t="shared" si="258"/>
        <v>#DIV/0!</v>
      </c>
      <c r="AR260" s="46" t="e">
        <f t="shared" si="259"/>
        <v>#DIV/0!</v>
      </c>
      <c r="AS260" s="46" t="e">
        <f t="shared" si="260"/>
        <v>#DIV/0!</v>
      </c>
      <c r="AT260" s="46" t="e">
        <f t="shared" si="261"/>
        <v>#DIV/0!</v>
      </c>
      <c r="AU260" s="46" t="e">
        <f t="shared" si="262"/>
        <v>#DIV/0!</v>
      </c>
      <c r="AV260" s="46" t="e">
        <f t="shared" si="263"/>
        <v>#DIV/0!</v>
      </c>
      <c r="AW260" s="46" t="e">
        <f t="shared" si="264"/>
        <v>#DIV/0!</v>
      </c>
      <c r="AX260" s="46" t="e">
        <f t="shared" si="265"/>
        <v>#DIV/0!</v>
      </c>
      <c r="AY260" s="52">
        <f t="shared" si="266"/>
        <v>0</v>
      </c>
      <c r="AZ260" s="46">
        <v>823.21</v>
      </c>
      <c r="BA260" s="46">
        <v>2105.13</v>
      </c>
      <c r="BB260" s="46">
        <v>2608.0100000000002</v>
      </c>
      <c r="BC260" s="46">
        <v>902.03</v>
      </c>
      <c r="BD260" s="46">
        <v>1781.42</v>
      </c>
      <c r="BE260" s="46">
        <v>1188.47</v>
      </c>
      <c r="BF260" s="46">
        <v>2445034.0299999998</v>
      </c>
      <c r="BG260" s="46">
        <f t="shared" si="267"/>
        <v>4866.91</v>
      </c>
      <c r="BH260" s="46">
        <v>1206.3800000000001</v>
      </c>
      <c r="BI260" s="46">
        <v>3444.44</v>
      </c>
      <c r="BJ260" s="46">
        <v>7006.73</v>
      </c>
      <c r="BK260" s="46">
        <f t="shared" si="255"/>
        <v>1689105.94</v>
      </c>
      <c r="BL260" s="46" t="str">
        <f t="shared" si="268"/>
        <v xml:space="preserve"> </v>
      </c>
      <c r="BM260" s="46" t="e">
        <f t="shared" si="269"/>
        <v>#DIV/0!</v>
      </c>
      <c r="BN260" s="46" t="str">
        <f t="shared" si="270"/>
        <v xml:space="preserve"> </v>
      </c>
      <c r="BO260" s="46" t="e">
        <f t="shared" si="271"/>
        <v>#DIV/0!</v>
      </c>
      <c r="BP260" s="46" t="e">
        <f t="shared" si="272"/>
        <v>#DIV/0!</v>
      </c>
      <c r="BQ260" s="46" t="e">
        <f t="shared" si="273"/>
        <v>#DIV/0!</v>
      </c>
      <c r="BR260" s="46" t="e">
        <f t="shared" si="274"/>
        <v>#DIV/0!</v>
      </c>
      <c r="BS260" s="46" t="e">
        <f t="shared" si="275"/>
        <v>#DIV/0!</v>
      </c>
      <c r="BT260" s="46" t="e">
        <f t="shared" si="276"/>
        <v>#DIV/0!</v>
      </c>
      <c r="BU260" s="46" t="e">
        <f t="shared" si="277"/>
        <v>#DIV/0!</v>
      </c>
      <c r="BV260" s="46" t="e">
        <f t="shared" si="278"/>
        <v>#DIV/0!</v>
      </c>
      <c r="BW260" s="46" t="str">
        <f t="shared" si="279"/>
        <v xml:space="preserve"> </v>
      </c>
      <c r="BY260" s="52"/>
      <c r="BZ260" s="293"/>
      <c r="CA260" s="46" t="e">
        <f t="shared" si="280"/>
        <v>#DIV/0!</v>
      </c>
      <c r="CB260" s="46">
        <f t="shared" si="281"/>
        <v>5085.92</v>
      </c>
      <c r="CC260" s="46" t="e">
        <f t="shared" si="282"/>
        <v>#DIV/0!</v>
      </c>
    </row>
    <row r="261" spans="1:81" s="45" customFormat="1" ht="12" customHeight="1">
      <c r="A261" s="376">
        <v>203</v>
      </c>
      <c r="B261" s="377" t="s">
        <v>827</v>
      </c>
      <c r="C261" s="280"/>
      <c r="D261" s="295"/>
      <c r="E261" s="280"/>
      <c r="F261" s="280"/>
      <c r="G261" s="286">
        <f t="shared" si="370"/>
        <v>615093.84</v>
      </c>
      <c r="H261" s="280">
        <f t="shared" si="371"/>
        <v>610142.4</v>
      </c>
      <c r="I261" s="289">
        <v>0</v>
      </c>
      <c r="J261" s="289">
        <v>0</v>
      </c>
      <c r="K261" s="289">
        <v>0</v>
      </c>
      <c r="L261" s="289">
        <v>265.7</v>
      </c>
      <c r="M261" s="286">
        <v>610142.4</v>
      </c>
      <c r="N261" s="280">
        <v>0</v>
      </c>
      <c r="O261" s="280">
        <v>0</v>
      </c>
      <c r="P261" s="280">
        <v>0</v>
      </c>
      <c r="Q261" s="280">
        <v>0</v>
      </c>
      <c r="R261" s="280">
        <v>0</v>
      </c>
      <c r="S261" s="280">
        <v>0</v>
      </c>
      <c r="T261" s="290">
        <v>0</v>
      </c>
      <c r="U261" s="280">
        <v>0</v>
      </c>
      <c r="V261" s="280"/>
      <c r="W261" s="280">
        <v>0</v>
      </c>
      <c r="X261" s="280">
        <v>0</v>
      </c>
      <c r="Y261" s="57">
        <v>0</v>
      </c>
      <c r="Z261" s="57">
        <v>0</v>
      </c>
      <c r="AA261" s="57">
        <v>0</v>
      </c>
      <c r="AB261" s="57">
        <v>0</v>
      </c>
      <c r="AC261" s="57">
        <v>0</v>
      </c>
      <c r="AD261" s="57">
        <v>0</v>
      </c>
      <c r="AE261" s="57">
        <v>0</v>
      </c>
      <c r="AF261" s="57">
        <v>0</v>
      </c>
      <c r="AG261" s="57">
        <v>0</v>
      </c>
      <c r="AH261" s="57">
        <v>0</v>
      </c>
      <c r="AI261" s="57">
        <v>0</v>
      </c>
      <c r="AJ261" s="57">
        <v>3300.96</v>
      </c>
      <c r="AK261" s="57">
        <v>1650.48</v>
      </c>
      <c r="AL261" s="57">
        <v>0</v>
      </c>
      <c r="AN261" s="46">
        <f>I261/'Приложение 1'!I259</f>
        <v>0</v>
      </c>
      <c r="AO261" s="46" t="e">
        <f t="shared" si="256"/>
        <v>#DIV/0!</v>
      </c>
      <c r="AP261" s="46">
        <f t="shared" si="257"/>
        <v>2296.358298833271</v>
      </c>
      <c r="AQ261" s="46" t="e">
        <f t="shared" si="258"/>
        <v>#DIV/0!</v>
      </c>
      <c r="AR261" s="46" t="e">
        <f t="shared" si="259"/>
        <v>#DIV/0!</v>
      </c>
      <c r="AS261" s="46" t="e">
        <f t="shared" si="260"/>
        <v>#DIV/0!</v>
      </c>
      <c r="AT261" s="46" t="e">
        <f t="shared" si="261"/>
        <v>#DIV/0!</v>
      </c>
      <c r="AU261" s="46" t="e">
        <f t="shared" si="262"/>
        <v>#DIV/0!</v>
      </c>
      <c r="AV261" s="46" t="e">
        <f t="shared" si="263"/>
        <v>#DIV/0!</v>
      </c>
      <c r="AW261" s="46" t="e">
        <f t="shared" si="264"/>
        <v>#DIV/0!</v>
      </c>
      <c r="AX261" s="46" t="e">
        <f t="shared" si="265"/>
        <v>#DIV/0!</v>
      </c>
      <c r="AY261" s="52">
        <f t="shared" si="266"/>
        <v>0</v>
      </c>
      <c r="AZ261" s="46">
        <v>823.21</v>
      </c>
      <c r="BA261" s="46">
        <v>2105.13</v>
      </c>
      <c r="BB261" s="46">
        <v>2608.0100000000002</v>
      </c>
      <c r="BC261" s="46">
        <v>902.03</v>
      </c>
      <c r="BD261" s="46">
        <v>1781.42</v>
      </c>
      <c r="BE261" s="46">
        <v>1188.47</v>
      </c>
      <c r="BF261" s="46">
        <v>2445034.0299999998</v>
      </c>
      <c r="BG261" s="46">
        <f t="shared" si="267"/>
        <v>4866.91</v>
      </c>
      <c r="BH261" s="46">
        <v>1206.3800000000001</v>
      </c>
      <c r="BI261" s="46">
        <v>3444.44</v>
      </c>
      <c r="BJ261" s="46">
        <v>7006.73</v>
      </c>
      <c r="BK261" s="46">
        <f t="shared" si="255"/>
        <v>1689105.94</v>
      </c>
      <c r="BL261" s="46" t="str">
        <f t="shared" si="268"/>
        <v xml:space="preserve"> </v>
      </c>
      <c r="BM261" s="46" t="e">
        <f t="shared" si="269"/>
        <v>#DIV/0!</v>
      </c>
      <c r="BN261" s="46" t="str">
        <f t="shared" si="270"/>
        <v xml:space="preserve"> </v>
      </c>
      <c r="BO261" s="46" t="e">
        <f t="shared" si="271"/>
        <v>#DIV/0!</v>
      </c>
      <c r="BP261" s="46" t="e">
        <f t="shared" si="272"/>
        <v>#DIV/0!</v>
      </c>
      <c r="BQ261" s="46" t="e">
        <f t="shared" si="273"/>
        <v>#DIV/0!</v>
      </c>
      <c r="BR261" s="46" t="e">
        <f t="shared" si="274"/>
        <v>#DIV/0!</v>
      </c>
      <c r="BS261" s="46" t="e">
        <f t="shared" si="275"/>
        <v>#DIV/0!</v>
      </c>
      <c r="BT261" s="46" t="e">
        <f t="shared" si="276"/>
        <v>#DIV/0!</v>
      </c>
      <c r="BU261" s="46" t="e">
        <f t="shared" si="277"/>
        <v>#DIV/0!</v>
      </c>
      <c r="BV261" s="46" t="e">
        <f t="shared" si="278"/>
        <v>#DIV/0!</v>
      </c>
      <c r="BW261" s="46" t="str">
        <f t="shared" si="279"/>
        <v xml:space="preserve"> </v>
      </c>
      <c r="BY261" s="52"/>
      <c r="BZ261" s="293"/>
      <c r="CA261" s="46" t="e">
        <f t="shared" si="280"/>
        <v>#DIV/0!</v>
      </c>
      <c r="CB261" s="46">
        <f t="shared" si="281"/>
        <v>5085.92</v>
      </c>
      <c r="CC261" s="46" t="e">
        <f t="shared" si="282"/>
        <v>#DIV/0!</v>
      </c>
    </row>
    <row r="262" spans="1:81" s="45" customFormat="1" ht="12" customHeight="1">
      <c r="A262" s="376">
        <v>204</v>
      </c>
      <c r="B262" s="377" t="s">
        <v>829</v>
      </c>
      <c r="C262" s="280"/>
      <c r="D262" s="295"/>
      <c r="E262" s="280"/>
      <c r="F262" s="280"/>
      <c r="G262" s="286">
        <f t="shared" si="370"/>
        <v>601639.56999999995</v>
      </c>
      <c r="H262" s="280">
        <f t="shared" si="371"/>
        <v>597325.19999999995</v>
      </c>
      <c r="I262" s="289">
        <v>0</v>
      </c>
      <c r="J262" s="289">
        <v>0</v>
      </c>
      <c r="K262" s="289">
        <v>0</v>
      </c>
      <c r="L262" s="289">
        <v>253.1</v>
      </c>
      <c r="M262" s="286">
        <v>597325.19999999995</v>
      </c>
      <c r="N262" s="280">
        <v>0</v>
      </c>
      <c r="O262" s="280">
        <v>0</v>
      </c>
      <c r="P262" s="280">
        <v>0</v>
      </c>
      <c r="Q262" s="280">
        <v>0</v>
      </c>
      <c r="R262" s="280">
        <v>0</v>
      </c>
      <c r="S262" s="280">
        <v>0</v>
      </c>
      <c r="T262" s="290">
        <v>0</v>
      </c>
      <c r="U262" s="280">
        <v>0</v>
      </c>
      <c r="V262" s="280"/>
      <c r="W262" s="280">
        <v>0</v>
      </c>
      <c r="X262" s="280">
        <v>0</v>
      </c>
      <c r="Y262" s="57">
        <v>0</v>
      </c>
      <c r="Z262" s="57">
        <v>0</v>
      </c>
      <c r="AA262" s="57">
        <v>0</v>
      </c>
      <c r="AB262" s="57">
        <v>0</v>
      </c>
      <c r="AC262" s="57">
        <v>0</v>
      </c>
      <c r="AD262" s="57">
        <v>0</v>
      </c>
      <c r="AE262" s="57">
        <v>0</v>
      </c>
      <c r="AF262" s="57">
        <v>0</v>
      </c>
      <c r="AG262" s="57">
        <v>0</v>
      </c>
      <c r="AH262" s="57">
        <v>0</v>
      </c>
      <c r="AI262" s="57">
        <v>0</v>
      </c>
      <c r="AJ262" s="57">
        <v>2876.25</v>
      </c>
      <c r="AK262" s="57">
        <v>1438.12</v>
      </c>
      <c r="AL262" s="57">
        <v>0</v>
      </c>
      <c r="AN262" s="46">
        <f>I262/'Приложение 1'!I260</f>
        <v>0</v>
      </c>
      <c r="AO262" s="46" t="e">
        <f t="shared" si="256"/>
        <v>#DIV/0!</v>
      </c>
      <c r="AP262" s="46">
        <f>M262/L262</f>
        <v>2360.0363492690635</v>
      </c>
      <c r="AQ262" s="46" t="e">
        <f t="shared" si="258"/>
        <v>#DIV/0!</v>
      </c>
      <c r="AR262" s="46" t="e">
        <f t="shared" si="259"/>
        <v>#DIV/0!</v>
      </c>
      <c r="AS262" s="46" t="e">
        <f t="shared" si="260"/>
        <v>#DIV/0!</v>
      </c>
      <c r="AT262" s="46" t="e">
        <f t="shared" si="261"/>
        <v>#DIV/0!</v>
      </c>
      <c r="AU262" s="46" t="e">
        <f t="shared" si="262"/>
        <v>#DIV/0!</v>
      </c>
      <c r="AV262" s="46" t="e">
        <f t="shared" si="263"/>
        <v>#DIV/0!</v>
      </c>
      <c r="AW262" s="46" t="e">
        <f t="shared" si="264"/>
        <v>#DIV/0!</v>
      </c>
      <c r="AX262" s="46" t="e">
        <f t="shared" si="265"/>
        <v>#DIV/0!</v>
      </c>
      <c r="AY262" s="52">
        <f t="shared" si="266"/>
        <v>0</v>
      </c>
      <c r="AZ262" s="46">
        <v>823.21</v>
      </c>
      <c r="BA262" s="46">
        <v>2105.13</v>
      </c>
      <c r="BB262" s="46">
        <v>2608.0100000000002</v>
      </c>
      <c r="BC262" s="46">
        <v>902.03</v>
      </c>
      <c r="BD262" s="46">
        <v>1781.42</v>
      </c>
      <c r="BE262" s="46">
        <v>1188.47</v>
      </c>
      <c r="BF262" s="46">
        <v>2445034.0299999998</v>
      </c>
      <c r="BG262" s="46">
        <f t="shared" si="267"/>
        <v>4866.91</v>
      </c>
      <c r="BH262" s="46">
        <v>1206.3800000000001</v>
      </c>
      <c r="BI262" s="46">
        <v>3444.44</v>
      </c>
      <c r="BJ262" s="46">
        <v>7006.73</v>
      </c>
      <c r="BK262" s="46">
        <f t="shared" si="255"/>
        <v>1689105.94</v>
      </c>
      <c r="BL262" s="46" t="str">
        <f t="shared" si="268"/>
        <v xml:space="preserve"> </v>
      </c>
      <c r="BM262" s="46" t="e">
        <f t="shared" si="269"/>
        <v>#DIV/0!</v>
      </c>
      <c r="BN262" s="46" t="str">
        <f t="shared" si="270"/>
        <v xml:space="preserve"> </v>
      </c>
      <c r="BO262" s="46" t="e">
        <f t="shared" si="271"/>
        <v>#DIV/0!</v>
      </c>
      <c r="BP262" s="46" t="e">
        <f t="shared" si="272"/>
        <v>#DIV/0!</v>
      </c>
      <c r="BQ262" s="46" t="e">
        <f t="shared" si="273"/>
        <v>#DIV/0!</v>
      </c>
      <c r="BR262" s="46" t="e">
        <f t="shared" si="274"/>
        <v>#DIV/0!</v>
      </c>
      <c r="BS262" s="46" t="e">
        <f t="shared" si="275"/>
        <v>#DIV/0!</v>
      </c>
      <c r="BT262" s="46" t="e">
        <f t="shared" si="276"/>
        <v>#DIV/0!</v>
      </c>
      <c r="BU262" s="46" t="e">
        <f t="shared" si="277"/>
        <v>#DIV/0!</v>
      </c>
      <c r="BV262" s="46" t="e">
        <f t="shared" si="278"/>
        <v>#DIV/0!</v>
      </c>
      <c r="BW262" s="46" t="str">
        <f t="shared" si="279"/>
        <v xml:space="preserve"> </v>
      </c>
      <c r="BY262" s="52"/>
      <c r="BZ262" s="293"/>
      <c r="CA262" s="46" t="e">
        <f t="shared" si="280"/>
        <v>#DIV/0!</v>
      </c>
      <c r="CB262" s="46">
        <f>IF(V262="ПК",5298.36,5085.92)</f>
        <v>5085.92</v>
      </c>
      <c r="CC262" s="46" t="e">
        <f t="shared" si="282"/>
        <v>#DIV/0!</v>
      </c>
    </row>
    <row r="263" spans="1:81" s="45" customFormat="1" ht="12" customHeight="1">
      <c r="A263" s="376">
        <v>205</v>
      </c>
      <c r="B263" s="377" t="s">
        <v>830</v>
      </c>
      <c r="C263" s="280"/>
      <c r="D263" s="295"/>
      <c r="E263" s="280"/>
      <c r="F263" s="280"/>
      <c r="G263" s="286">
        <f t="shared" si="370"/>
        <v>453944.77</v>
      </c>
      <c r="H263" s="280">
        <f t="shared" si="371"/>
        <v>449630.4</v>
      </c>
      <c r="I263" s="289">
        <v>0</v>
      </c>
      <c r="J263" s="289">
        <v>0</v>
      </c>
      <c r="K263" s="289">
        <v>0</v>
      </c>
      <c r="L263" s="289">
        <v>206.5</v>
      </c>
      <c r="M263" s="286">
        <v>449630.4</v>
      </c>
      <c r="N263" s="280">
        <v>0</v>
      </c>
      <c r="O263" s="280">
        <v>0</v>
      </c>
      <c r="P263" s="280">
        <v>0</v>
      </c>
      <c r="Q263" s="280">
        <v>0</v>
      </c>
      <c r="R263" s="280">
        <v>0</v>
      </c>
      <c r="S263" s="280">
        <v>0</v>
      </c>
      <c r="T263" s="290">
        <v>0</v>
      </c>
      <c r="U263" s="280">
        <v>0</v>
      </c>
      <c r="V263" s="280"/>
      <c r="W263" s="280">
        <v>0</v>
      </c>
      <c r="X263" s="280">
        <v>0</v>
      </c>
      <c r="Y263" s="57">
        <v>0</v>
      </c>
      <c r="Z263" s="57">
        <v>0</v>
      </c>
      <c r="AA263" s="57">
        <v>0</v>
      </c>
      <c r="AB263" s="57">
        <v>0</v>
      </c>
      <c r="AC263" s="57">
        <v>0</v>
      </c>
      <c r="AD263" s="57">
        <v>0</v>
      </c>
      <c r="AE263" s="57">
        <v>0</v>
      </c>
      <c r="AF263" s="57">
        <v>0</v>
      </c>
      <c r="AG263" s="57">
        <v>0</v>
      </c>
      <c r="AH263" s="57">
        <v>0</v>
      </c>
      <c r="AI263" s="57">
        <v>0</v>
      </c>
      <c r="AJ263" s="57">
        <v>2876.25</v>
      </c>
      <c r="AK263" s="57">
        <v>1438.12</v>
      </c>
      <c r="AL263" s="57">
        <v>0</v>
      </c>
      <c r="AN263" s="46">
        <f>I263/'Приложение 1'!I261</f>
        <v>0</v>
      </c>
      <c r="AO263" s="46" t="e">
        <f t="shared" si="256"/>
        <v>#DIV/0!</v>
      </c>
      <c r="AP263" s="46">
        <f>M263/L263</f>
        <v>2177.3869249394675</v>
      </c>
      <c r="AQ263" s="46" t="e">
        <f t="shared" si="258"/>
        <v>#DIV/0!</v>
      </c>
      <c r="AR263" s="46" t="e">
        <f t="shared" si="259"/>
        <v>#DIV/0!</v>
      </c>
      <c r="AS263" s="46" t="e">
        <f t="shared" si="260"/>
        <v>#DIV/0!</v>
      </c>
      <c r="AT263" s="46" t="e">
        <f t="shared" si="261"/>
        <v>#DIV/0!</v>
      </c>
      <c r="AU263" s="46" t="e">
        <f t="shared" si="262"/>
        <v>#DIV/0!</v>
      </c>
      <c r="AV263" s="46" t="e">
        <f t="shared" si="263"/>
        <v>#DIV/0!</v>
      </c>
      <c r="AW263" s="46" t="e">
        <f t="shared" si="264"/>
        <v>#DIV/0!</v>
      </c>
      <c r="AX263" s="46" t="e">
        <f t="shared" si="265"/>
        <v>#DIV/0!</v>
      </c>
      <c r="AY263" s="52">
        <f t="shared" si="266"/>
        <v>0</v>
      </c>
      <c r="AZ263" s="46">
        <v>823.21</v>
      </c>
      <c r="BA263" s="46">
        <v>2105.13</v>
      </c>
      <c r="BB263" s="46">
        <v>2608.0100000000002</v>
      </c>
      <c r="BC263" s="46">
        <v>902.03</v>
      </c>
      <c r="BD263" s="46">
        <v>1781.42</v>
      </c>
      <c r="BE263" s="46">
        <v>1188.47</v>
      </c>
      <c r="BF263" s="46">
        <v>2445034.0299999998</v>
      </c>
      <c r="BG263" s="46">
        <f t="shared" si="267"/>
        <v>4866.91</v>
      </c>
      <c r="BH263" s="46">
        <v>1206.3800000000001</v>
      </c>
      <c r="BI263" s="46">
        <v>3444.44</v>
      </c>
      <c r="BJ263" s="46">
        <v>7006.73</v>
      </c>
      <c r="BK263" s="46">
        <f t="shared" si="255"/>
        <v>1689105.94</v>
      </c>
      <c r="BL263" s="46" t="str">
        <f t="shared" si="268"/>
        <v xml:space="preserve"> </v>
      </c>
      <c r="BM263" s="46" t="e">
        <f t="shared" si="269"/>
        <v>#DIV/0!</v>
      </c>
      <c r="BN263" s="46" t="str">
        <f t="shared" si="270"/>
        <v xml:space="preserve"> </v>
      </c>
      <c r="BO263" s="46" t="e">
        <f t="shared" si="271"/>
        <v>#DIV/0!</v>
      </c>
      <c r="BP263" s="46" t="e">
        <f t="shared" si="272"/>
        <v>#DIV/0!</v>
      </c>
      <c r="BQ263" s="46" t="e">
        <f t="shared" si="273"/>
        <v>#DIV/0!</v>
      </c>
      <c r="BR263" s="46" t="e">
        <f t="shared" si="274"/>
        <v>#DIV/0!</v>
      </c>
      <c r="BS263" s="46" t="e">
        <f t="shared" si="275"/>
        <v>#DIV/0!</v>
      </c>
      <c r="BT263" s="46" t="e">
        <f t="shared" si="276"/>
        <v>#DIV/0!</v>
      </c>
      <c r="BU263" s="46" t="e">
        <f t="shared" si="277"/>
        <v>#DIV/0!</v>
      </c>
      <c r="BV263" s="46" t="e">
        <f t="shared" si="278"/>
        <v>#DIV/0!</v>
      </c>
      <c r="BW263" s="46" t="str">
        <f t="shared" si="279"/>
        <v xml:space="preserve"> </v>
      </c>
      <c r="BY263" s="52"/>
      <c r="BZ263" s="293"/>
      <c r="CA263" s="46" t="e">
        <f t="shared" si="280"/>
        <v>#DIV/0!</v>
      </c>
      <c r="CB263" s="46">
        <f t="shared" si="281"/>
        <v>5085.92</v>
      </c>
      <c r="CC263" s="46" t="e">
        <f t="shared" si="282"/>
        <v>#DIV/0!</v>
      </c>
    </row>
    <row r="264" spans="1:81" s="45" customFormat="1" ht="12" customHeight="1">
      <c r="A264" s="376">
        <v>206</v>
      </c>
      <c r="B264" s="377" t="s">
        <v>831</v>
      </c>
      <c r="C264" s="280"/>
      <c r="D264" s="295"/>
      <c r="E264" s="280"/>
      <c r="F264" s="280"/>
      <c r="G264" s="286">
        <f>ROUND(H264+U264+X264+Z264+AB264+AD264+AF264+AH264+AI264+AJ264+AK264+AL264,2)</f>
        <v>747649.04</v>
      </c>
      <c r="H264" s="280">
        <f>I264+K264+M264+O264+Q264+S264</f>
        <v>739010.39999999991</v>
      </c>
      <c r="I264" s="289">
        <v>0</v>
      </c>
      <c r="J264" s="289">
        <v>0</v>
      </c>
      <c r="K264" s="289">
        <v>0</v>
      </c>
      <c r="L264" s="289">
        <v>264.10000000000002</v>
      </c>
      <c r="M264" s="286">
        <v>605149.19999999995</v>
      </c>
      <c r="N264" s="280">
        <v>0</v>
      </c>
      <c r="O264" s="280">
        <v>0</v>
      </c>
      <c r="P264" s="280">
        <v>0</v>
      </c>
      <c r="Q264" s="280">
        <v>0</v>
      </c>
      <c r="R264" s="280">
        <v>114</v>
      </c>
      <c r="S264" s="280">
        <v>133861.20000000001</v>
      </c>
      <c r="T264" s="290">
        <v>0</v>
      </c>
      <c r="U264" s="280">
        <v>0</v>
      </c>
      <c r="V264" s="280"/>
      <c r="W264" s="280">
        <v>0</v>
      </c>
      <c r="X264" s="280">
        <v>0</v>
      </c>
      <c r="Y264" s="57">
        <v>0</v>
      </c>
      <c r="Z264" s="57">
        <v>0</v>
      </c>
      <c r="AA264" s="57">
        <v>0</v>
      </c>
      <c r="AB264" s="57">
        <v>0</v>
      </c>
      <c r="AC264" s="57">
        <v>0</v>
      </c>
      <c r="AD264" s="57">
        <v>0</v>
      </c>
      <c r="AE264" s="57">
        <v>0</v>
      </c>
      <c r="AF264" s="57">
        <v>0</v>
      </c>
      <c r="AG264" s="57">
        <v>0</v>
      </c>
      <c r="AH264" s="57">
        <v>0</v>
      </c>
      <c r="AI264" s="57">
        <v>0</v>
      </c>
      <c r="AJ264" s="57">
        <v>5759.09</v>
      </c>
      <c r="AK264" s="57">
        <v>2879.55</v>
      </c>
      <c r="AL264" s="57">
        <v>0</v>
      </c>
      <c r="AN264" s="46">
        <f>I264/'Приложение 1'!I262</f>
        <v>0</v>
      </c>
      <c r="AO264" s="46" t="e">
        <f t="shared" si="256"/>
        <v>#DIV/0!</v>
      </c>
      <c r="AP264" s="46">
        <f>M264/L264</f>
        <v>2291.3638773191969</v>
      </c>
      <c r="AQ264" s="46" t="e">
        <f t="shared" si="258"/>
        <v>#DIV/0!</v>
      </c>
      <c r="AR264" s="46" t="e">
        <f t="shared" si="259"/>
        <v>#DIV/0!</v>
      </c>
      <c r="AS264" s="46">
        <f t="shared" si="260"/>
        <v>1174.2210526315791</v>
      </c>
      <c r="AT264" s="46" t="e">
        <f t="shared" si="261"/>
        <v>#DIV/0!</v>
      </c>
      <c r="AU264" s="46" t="e">
        <f t="shared" si="262"/>
        <v>#DIV/0!</v>
      </c>
      <c r="AV264" s="46" t="e">
        <f t="shared" si="263"/>
        <v>#DIV/0!</v>
      </c>
      <c r="AW264" s="46" t="e">
        <f t="shared" si="264"/>
        <v>#DIV/0!</v>
      </c>
      <c r="AX264" s="46" t="e">
        <f t="shared" si="265"/>
        <v>#DIV/0!</v>
      </c>
      <c r="AY264" s="52">
        <f t="shared" si="266"/>
        <v>0</v>
      </c>
      <c r="AZ264" s="46">
        <v>823.21</v>
      </c>
      <c r="BA264" s="46">
        <v>2105.13</v>
      </c>
      <c r="BB264" s="46">
        <v>2608.0100000000002</v>
      </c>
      <c r="BC264" s="46">
        <v>902.03</v>
      </c>
      <c r="BD264" s="46">
        <v>1781.42</v>
      </c>
      <c r="BE264" s="46">
        <v>1188.47</v>
      </c>
      <c r="BF264" s="46">
        <v>2445034.0299999998</v>
      </c>
      <c r="BG264" s="46">
        <f t="shared" si="267"/>
        <v>4866.91</v>
      </c>
      <c r="BH264" s="46">
        <v>1206.3800000000001</v>
      </c>
      <c r="BI264" s="46">
        <v>3444.44</v>
      </c>
      <c r="BJ264" s="46">
        <v>7006.73</v>
      </c>
      <c r="BK264" s="46">
        <f t="shared" si="255"/>
        <v>1689105.94</v>
      </c>
      <c r="BL264" s="46" t="str">
        <f t="shared" si="268"/>
        <v xml:space="preserve"> </v>
      </c>
      <c r="BM264" s="46" t="e">
        <f t="shared" si="269"/>
        <v>#DIV/0!</v>
      </c>
      <c r="BN264" s="46" t="str">
        <f t="shared" si="270"/>
        <v xml:space="preserve"> </v>
      </c>
      <c r="BO264" s="46" t="e">
        <f t="shared" si="271"/>
        <v>#DIV/0!</v>
      </c>
      <c r="BP264" s="46" t="e">
        <f t="shared" si="272"/>
        <v>#DIV/0!</v>
      </c>
      <c r="BQ264" s="46" t="str">
        <f t="shared" si="273"/>
        <v xml:space="preserve"> </v>
      </c>
      <c r="BR264" s="46" t="e">
        <f t="shared" si="274"/>
        <v>#DIV/0!</v>
      </c>
      <c r="BS264" s="46" t="e">
        <f t="shared" si="275"/>
        <v>#DIV/0!</v>
      </c>
      <c r="BT264" s="46" t="e">
        <f t="shared" si="276"/>
        <v>#DIV/0!</v>
      </c>
      <c r="BU264" s="46" t="e">
        <f t="shared" si="277"/>
        <v>#DIV/0!</v>
      </c>
      <c r="BV264" s="46" t="e">
        <f t="shared" si="278"/>
        <v>#DIV/0!</v>
      </c>
      <c r="BW264" s="46" t="str">
        <f t="shared" si="279"/>
        <v xml:space="preserve"> </v>
      </c>
      <c r="BY264" s="52"/>
      <c r="BZ264" s="293"/>
      <c r="CA264" s="46" t="e">
        <f t="shared" si="280"/>
        <v>#DIV/0!</v>
      </c>
      <c r="CB264" s="46">
        <f t="shared" si="281"/>
        <v>5085.92</v>
      </c>
      <c r="CC264" s="46" t="e">
        <f t="shared" si="282"/>
        <v>#DIV/0!</v>
      </c>
    </row>
    <row r="265" spans="1:81" s="45" customFormat="1" ht="43.5" customHeight="1">
      <c r="A265" s="372" t="s">
        <v>971</v>
      </c>
      <c r="B265" s="372"/>
      <c r="C265" s="373">
        <f>SUM(C258:C264)</f>
        <v>3784</v>
      </c>
      <c r="D265" s="373"/>
      <c r="E265" s="280"/>
      <c r="F265" s="280"/>
      <c r="G265" s="373">
        <f>ROUND(SUM(G258:G264),2)</f>
        <v>3781528.68</v>
      </c>
      <c r="H265" s="373">
        <f t="shared" ref="H265:U265" si="372">SUM(H258:H264)</f>
        <v>3741501.5999999996</v>
      </c>
      <c r="I265" s="373">
        <f t="shared" si="372"/>
        <v>272998.8</v>
      </c>
      <c r="J265" s="373">
        <f t="shared" si="372"/>
        <v>0</v>
      </c>
      <c r="K265" s="373">
        <f t="shared" si="372"/>
        <v>0</v>
      </c>
      <c r="L265" s="373">
        <f t="shared" si="372"/>
        <v>1466.6100000000001</v>
      </c>
      <c r="M265" s="373">
        <f t="shared" si="372"/>
        <v>3334641.5999999996</v>
      </c>
      <c r="N265" s="373">
        <f t="shared" si="372"/>
        <v>0</v>
      </c>
      <c r="O265" s="373">
        <f t="shared" si="372"/>
        <v>0</v>
      </c>
      <c r="P265" s="373">
        <f t="shared" si="372"/>
        <v>0</v>
      </c>
      <c r="Q265" s="373">
        <f t="shared" si="372"/>
        <v>0</v>
      </c>
      <c r="R265" s="373">
        <f t="shared" si="372"/>
        <v>114</v>
      </c>
      <c r="S265" s="373">
        <f t="shared" si="372"/>
        <v>133861.20000000001</v>
      </c>
      <c r="T265" s="374">
        <f t="shared" si="372"/>
        <v>0</v>
      </c>
      <c r="U265" s="373">
        <f t="shared" si="372"/>
        <v>0</v>
      </c>
      <c r="V265" s="280" t="s">
        <v>66</v>
      </c>
      <c r="W265" s="373">
        <f t="shared" ref="W265:AL265" si="373">SUM(W258:W264)</f>
        <v>0</v>
      </c>
      <c r="X265" s="373">
        <f t="shared" si="373"/>
        <v>0</v>
      </c>
      <c r="Y265" s="373">
        <f t="shared" si="373"/>
        <v>0</v>
      </c>
      <c r="Z265" s="373">
        <f t="shared" si="373"/>
        <v>0</v>
      </c>
      <c r="AA265" s="373">
        <f t="shared" si="373"/>
        <v>0</v>
      </c>
      <c r="AB265" s="373">
        <f t="shared" si="373"/>
        <v>0</v>
      </c>
      <c r="AC265" s="373">
        <f t="shared" si="373"/>
        <v>0</v>
      </c>
      <c r="AD265" s="373">
        <f t="shared" si="373"/>
        <v>0</v>
      </c>
      <c r="AE265" s="373">
        <f t="shared" si="373"/>
        <v>0</v>
      </c>
      <c r="AF265" s="373">
        <f t="shared" si="373"/>
        <v>0</v>
      </c>
      <c r="AG265" s="373">
        <f t="shared" si="373"/>
        <v>0</v>
      </c>
      <c r="AH265" s="373">
        <f t="shared" si="373"/>
        <v>0</v>
      </c>
      <c r="AI265" s="373">
        <f t="shared" si="373"/>
        <v>0</v>
      </c>
      <c r="AJ265" s="373">
        <f t="shared" si="373"/>
        <v>26684.73</v>
      </c>
      <c r="AK265" s="373">
        <f t="shared" si="373"/>
        <v>13342.349999999999</v>
      </c>
      <c r="AL265" s="373">
        <f t="shared" si="373"/>
        <v>0</v>
      </c>
      <c r="AN265" s="46">
        <f>I265/'Приложение 1'!I263</f>
        <v>35.552366391536161</v>
      </c>
      <c r="AO265" s="46" t="e">
        <f t="shared" si="256"/>
        <v>#DIV/0!</v>
      </c>
      <c r="AP265" s="46">
        <f t="shared" si="257"/>
        <v>2273.7071205023826</v>
      </c>
      <c r="AQ265" s="46" t="e">
        <f t="shared" si="258"/>
        <v>#DIV/0!</v>
      </c>
      <c r="AR265" s="46" t="e">
        <f t="shared" si="259"/>
        <v>#DIV/0!</v>
      </c>
      <c r="AS265" s="46">
        <f t="shared" si="260"/>
        <v>1174.2210526315791</v>
      </c>
      <c r="AT265" s="46" t="e">
        <f t="shared" si="261"/>
        <v>#DIV/0!</v>
      </c>
      <c r="AU265" s="46" t="e">
        <f t="shared" si="262"/>
        <v>#DIV/0!</v>
      </c>
      <c r="AV265" s="46" t="e">
        <f t="shared" si="263"/>
        <v>#DIV/0!</v>
      </c>
      <c r="AW265" s="46" t="e">
        <f t="shared" si="264"/>
        <v>#DIV/0!</v>
      </c>
      <c r="AX265" s="46" t="e">
        <f t="shared" si="265"/>
        <v>#DIV/0!</v>
      </c>
      <c r="AY265" s="52">
        <f t="shared" si="266"/>
        <v>0</v>
      </c>
      <c r="AZ265" s="46">
        <v>823.21</v>
      </c>
      <c r="BA265" s="46">
        <v>2105.13</v>
      </c>
      <c r="BB265" s="46">
        <v>2608.0100000000002</v>
      </c>
      <c r="BC265" s="46">
        <v>902.03</v>
      </c>
      <c r="BD265" s="46">
        <v>1781.42</v>
      </c>
      <c r="BE265" s="46">
        <v>1188.47</v>
      </c>
      <c r="BF265" s="46">
        <v>2445034.0299999998</v>
      </c>
      <c r="BG265" s="46">
        <f t="shared" si="267"/>
        <v>4866.91</v>
      </c>
      <c r="BH265" s="46">
        <v>1206.3800000000001</v>
      </c>
      <c r="BI265" s="46">
        <v>3444.44</v>
      </c>
      <c r="BJ265" s="46">
        <v>7006.73</v>
      </c>
      <c r="BK265" s="46">
        <f t="shared" si="255"/>
        <v>1689105.94</v>
      </c>
      <c r="BL265" s="46" t="str">
        <f t="shared" si="268"/>
        <v xml:space="preserve"> </v>
      </c>
      <c r="BM265" s="46" t="e">
        <f t="shared" si="269"/>
        <v>#DIV/0!</v>
      </c>
      <c r="BN265" s="46" t="str">
        <f t="shared" si="270"/>
        <v xml:space="preserve"> </v>
      </c>
      <c r="BO265" s="46" t="e">
        <f t="shared" si="271"/>
        <v>#DIV/0!</v>
      </c>
      <c r="BP265" s="46" t="e">
        <f t="shared" si="272"/>
        <v>#DIV/0!</v>
      </c>
      <c r="BQ265" s="46" t="str">
        <f t="shared" si="273"/>
        <v xml:space="preserve"> </v>
      </c>
      <c r="BR265" s="46" t="e">
        <f t="shared" si="274"/>
        <v>#DIV/0!</v>
      </c>
      <c r="BS265" s="46" t="e">
        <f t="shared" si="275"/>
        <v>#DIV/0!</v>
      </c>
      <c r="BT265" s="46" t="e">
        <f t="shared" si="276"/>
        <v>#DIV/0!</v>
      </c>
      <c r="BU265" s="46" t="e">
        <f t="shared" si="277"/>
        <v>#DIV/0!</v>
      </c>
      <c r="BV265" s="46" t="e">
        <f t="shared" si="278"/>
        <v>#DIV/0!</v>
      </c>
      <c r="BW265" s="46" t="str">
        <f t="shared" si="279"/>
        <v xml:space="preserve"> </v>
      </c>
      <c r="BY265" s="52">
        <f t="shared" ref="BY265" si="374">AJ265/G265*100</f>
        <v>0.7056598602869778</v>
      </c>
      <c r="BZ265" s="293">
        <f t="shared" ref="BZ265" si="375">AK265/G265*100</f>
        <v>0.35282953347850843</v>
      </c>
      <c r="CA265" s="46" t="e">
        <f t="shared" si="280"/>
        <v>#DIV/0!</v>
      </c>
      <c r="CB265" s="46">
        <f t="shared" si="281"/>
        <v>5085.92</v>
      </c>
      <c r="CC265" s="46" t="e">
        <f t="shared" si="282"/>
        <v>#DIV/0!</v>
      </c>
    </row>
    <row r="266" spans="1:81" s="45" customFormat="1" ht="12" customHeight="1">
      <c r="A266" s="341" t="s">
        <v>930</v>
      </c>
      <c r="B266" s="342"/>
      <c r="C266" s="342"/>
      <c r="D266" s="342"/>
      <c r="E266" s="342"/>
      <c r="F266" s="342"/>
      <c r="G266" s="342"/>
      <c r="H266" s="342"/>
      <c r="I266" s="342"/>
      <c r="J266" s="342"/>
      <c r="K266" s="342"/>
      <c r="L266" s="342"/>
      <c r="M266" s="342"/>
      <c r="N266" s="342"/>
      <c r="O266" s="342"/>
      <c r="P266" s="342"/>
      <c r="Q266" s="342"/>
      <c r="R266" s="342"/>
      <c r="S266" s="342"/>
      <c r="T266" s="342"/>
      <c r="U266" s="342"/>
      <c r="V266" s="342"/>
      <c r="W266" s="342"/>
      <c r="X266" s="342"/>
      <c r="Y266" s="342"/>
      <c r="Z266" s="342"/>
      <c r="AA266" s="342"/>
      <c r="AB266" s="342"/>
      <c r="AC266" s="342"/>
      <c r="AD266" s="342"/>
      <c r="AE266" s="342"/>
      <c r="AF266" s="342"/>
      <c r="AG266" s="342"/>
      <c r="AH266" s="342"/>
      <c r="AI266" s="342"/>
      <c r="AJ266" s="342"/>
      <c r="AK266" s="342"/>
      <c r="AL266" s="360"/>
      <c r="AN266" s="46" t="e">
        <f>I266/'Приложение 1'!I264</f>
        <v>#DIV/0!</v>
      </c>
      <c r="AO266" s="46" t="e">
        <f t="shared" si="256"/>
        <v>#DIV/0!</v>
      </c>
      <c r="AP266" s="46" t="e">
        <f t="shared" si="257"/>
        <v>#DIV/0!</v>
      </c>
      <c r="AQ266" s="46" t="e">
        <f t="shared" si="258"/>
        <v>#DIV/0!</v>
      </c>
      <c r="AR266" s="46" t="e">
        <f t="shared" si="259"/>
        <v>#DIV/0!</v>
      </c>
      <c r="AS266" s="46" t="e">
        <f t="shared" si="260"/>
        <v>#DIV/0!</v>
      </c>
      <c r="AT266" s="46" t="e">
        <f t="shared" si="261"/>
        <v>#DIV/0!</v>
      </c>
      <c r="AU266" s="46" t="e">
        <f t="shared" si="262"/>
        <v>#DIV/0!</v>
      </c>
      <c r="AV266" s="46" t="e">
        <f t="shared" si="263"/>
        <v>#DIV/0!</v>
      </c>
      <c r="AW266" s="46" t="e">
        <f t="shared" si="264"/>
        <v>#DIV/0!</v>
      </c>
      <c r="AX266" s="46" t="e">
        <f t="shared" si="265"/>
        <v>#DIV/0!</v>
      </c>
      <c r="AY266" s="52">
        <f t="shared" si="266"/>
        <v>0</v>
      </c>
      <c r="AZ266" s="46">
        <v>823.21</v>
      </c>
      <c r="BA266" s="46">
        <v>2105.13</v>
      </c>
      <c r="BB266" s="46">
        <v>2608.0100000000002</v>
      </c>
      <c r="BC266" s="46">
        <v>902.03</v>
      </c>
      <c r="BD266" s="46">
        <v>1781.42</v>
      </c>
      <c r="BE266" s="46">
        <v>1188.47</v>
      </c>
      <c r="BF266" s="46">
        <v>2445034.0299999998</v>
      </c>
      <c r="BG266" s="46">
        <f t="shared" si="267"/>
        <v>4866.91</v>
      </c>
      <c r="BH266" s="46">
        <v>1206.3800000000001</v>
      </c>
      <c r="BI266" s="46">
        <v>3444.44</v>
      </c>
      <c r="BJ266" s="46">
        <v>7006.73</v>
      </c>
      <c r="BK266" s="46">
        <f t="shared" si="255"/>
        <v>1689105.94</v>
      </c>
      <c r="BL266" s="46" t="e">
        <f t="shared" si="268"/>
        <v>#DIV/0!</v>
      </c>
      <c r="BM266" s="46" t="e">
        <f t="shared" si="269"/>
        <v>#DIV/0!</v>
      </c>
      <c r="BN266" s="46" t="e">
        <f t="shared" si="270"/>
        <v>#DIV/0!</v>
      </c>
      <c r="BO266" s="46" t="e">
        <f t="shared" si="271"/>
        <v>#DIV/0!</v>
      </c>
      <c r="BP266" s="46" t="e">
        <f t="shared" si="272"/>
        <v>#DIV/0!</v>
      </c>
      <c r="BQ266" s="46" t="e">
        <f t="shared" si="273"/>
        <v>#DIV/0!</v>
      </c>
      <c r="BR266" s="46" t="e">
        <f t="shared" si="274"/>
        <v>#DIV/0!</v>
      </c>
      <c r="BS266" s="46" t="e">
        <f t="shared" si="275"/>
        <v>#DIV/0!</v>
      </c>
      <c r="BT266" s="46" t="e">
        <f t="shared" si="276"/>
        <v>#DIV/0!</v>
      </c>
      <c r="BU266" s="46" t="e">
        <f t="shared" si="277"/>
        <v>#DIV/0!</v>
      </c>
      <c r="BV266" s="46" t="e">
        <f t="shared" si="278"/>
        <v>#DIV/0!</v>
      </c>
      <c r="BW266" s="46" t="str">
        <f t="shared" si="279"/>
        <v xml:space="preserve"> </v>
      </c>
      <c r="BY266" s="52" t="e">
        <f t="shared" ref="BY266:BY286" si="376">AJ266/G266*100</f>
        <v>#DIV/0!</v>
      </c>
      <c r="BZ266" s="293" t="e">
        <f t="shared" ref="BZ266:BZ286" si="377">AK266/G266*100</f>
        <v>#DIV/0!</v>
      </c>
      <c r="CA266" s="46" t="e">
        <f t="shared" si="280"/>
        <v>#DIV/0!</v>
      </c>
      <c r="CB266" s="46">
        <f t="shared" si="281"/>
        <v>5085.92</v>
      </c>
      <c r="CC266" s="46" t="e">
        <f t="shared" si="282"/>
        <v>#DIV/0!</v>
      </c>
    </row>
    <row r="267" spans="1:81" s="45" customFormat="1" ht="12" customHeight="1">
      <c r="A267" s="343">
        <v>207</v>
      </c>
      <c r="B267" s="379" t="s">
        <v>232</v>
      </c>
      <c r="C267" s="358">
        <v>590.20000000000005</v>
      </c>
      <c r="D267" s="295"/>
      <c r="E267" s="280"/>
      <c r="F267" s="280"/>
      <c r="G267" s="286">
        <f>ROUND(H267+U267+X267+Z267+AB267+AD267+AF267+AH267+AI267+AJ267+AK267+AL267,2)</f>
        <v>1633726.27</v>
      </c>
      <c r="H267" s="280">
        <f>I267+K267+M267+O267+Q267+S267</f>
        <v>0</v>
      </c>
      <c r="I267" s="289">
        <v>0</v>
      </c>
      <c r="J267" s="289">
        <v>0</v>
      </c>
      <c r="K267" s="289">
        <v>0</v>
      </c>
      <c r="L267" s="289">
        <v>0</v>
      </c>
      <c r="M267" s="289">
        <v>0</v>
      </c>
      <c r="N267" s="280">
        <v>0</v>
      </c>
      <c r="O267" s="280">
        <v>0</v>
      </c>
      <c r="P267" s="280">
        <v>0</v>
      </c>
      <c r="Q267" s="280">
        <v>0</v>
      </c>
      <c r="R267" s="280">
        <v>0</v>
      </c>
      <c r="S267" s="280">
        <v>0</v>
      </c>
      <c r="T267" s="290">
        <v>0</v>
      </c>
      <c r="U267" s="280">
        <v>0</v>
      </c>
      <c r="V267" s="280" t="s">
        <v>106</v>
      </c>
      <c r="W267" s="337">
        <v>356.01</v>
      </c>
      <c r="X267" s="280">
        <v>1554673.2</v>
      </c>
      <c r="Y267" s="57">
        <v>0</v>
      </c>
      <c r="Z267" s="57">
        <v>0</v>
      </c>
      <c r="AA267" s="57">
        <v>0</v>
      </c>
      <c r="AB267" s="57">
        <v>0</v>
      </c>
      <c r="AC267" s="57">
        <v>0</v>
      </c>
      <c r="AD267" s="57">
        <v>0</v>
      </c>
      <c r="AE267" s="57">
        <v>0</v>
      </c>
      <c r="AF267" s="57">
        <v>0</v>
      </c>
      <c r="AG267" s="57">
        <v>0</v>
      </c>
      <c r="AH267" s="57">
        <v>0</v>
      </c>
      <c r="AI267" s="57">
        <v>0</v>
      </c>
      <c r="AJ267" s="57">
        <v>52702.05</v>
      </c>
      <c r="AK267" s="57">
        <v>26351.02</v>
      </c>
      <c r="AL267" s="57">
        <v>0</v>
      </c>
      <c r="AN267" s="46">
        <f>I267/'Приложение 1'!I265</f>
        <v>0</v>
      </c>
      <c r="AO267" s="46" t="e">
        <f t="shared" si="256"/>
        <v>#DIV/0!</v>
      </c>
      <c r="AP267" s="46" t="e">
        <f t="shared" si="257"/>
        <v>#DIV/0!</v>
      </c>
      <c r="AQ267" s="46" t="e">
        <f t="shared" si="258"/>
        <v>#DIV/0!</v>
      </c>
      <c r="AR267" s="46" t="e">
        <f t="shared" si="259"/>
        <v>#DIV/0!</v>
      </c>
      <c r="AS267" s="46" t="e">
        <f t="shared" si="260"/>
        <v>#DIV/0!</v>
      </c>
      <c r="AT267" s="46" t="e">
        <f t="shared" si="261"/>
        <v>#DIV/0!</v>
      </c>
      <c r="AU267" s="46">
        <f t="shared" si="262"/>
        <v>4366.9368837953989</v>
      </c>
      <c r="AV267" s="46" t="e">
        <f t="shared" si="263"/>
        <v>#DIV/0!</v>
      </c>
      <c r="AW267" s="46" t="e">
        <f t="shared" si="264"/>
        <v>#DIV/0!</v>
      </c>
      <c r="AX267" s="46" t="e">
        <f t="shared" si="265"/>
        <v>#DIV/0!</v>
      </c>
      <c r="AY267" s="52">
        <f t="shared" si="266"/>
        <v>0</v>
      </c>
      <c r="AZ267" s="46">
        <v>823.21</v>
      </c>
      <c r="BA267" s="46">
        <v>2105.13</v>
      </c>
      <c r="BB267" s="46">
        <v>2608.0100000000002</v>
      </c>
      <c r="BC267" s="46">
        <v>902.03</v>
      </c>
      <c r="BD267" s="46">
        <v>1781.42</v>
      </c>
      <c r="BE267" s="46">
        <v>1188.47</v>
      </c>
      <c r="BF267" s="46">
        <v>2445034.0299999998</v>
      </c>
      <c r="BG267" s="46">
        <f t="shared" si="267"/>
        <v>4866.91</v>
      </c>
      <c r="BH267" s="46">
        <v>1206.3800000000001</v>
      </c>
      <c r="BI267" s="46">
        <v>3444.44</v>
      </c>
      <c r="BJ267" s="46">
        <v>7006.73</v>
      </c>
      <c r="BK267" s="46">
        <f t="shared" si="255"/>
        <v>1689105.94</v>
      </c>
      <c r="BL267" s="46" t="str">
        <f t="shared" si="268"/>
        <v xml:space="preserve"> </v>
      </c>
      <c r="BM267" s="46" t="e">
        <f t="shared" si="269"/>
        <v>#DIV/0!</v>
      </c>
      <c r="BN267" s="46" t="e">
        <f t="shared" si="270"/>
        <v>#DIV/0!</v>
      </c>
      <c r="BO267" s="46" t="e">
        <f t="shared" si="271"/>
        <v>#DIV/0!</v>
      </c>
      <c r="BP267" s="46" t="e">
        <f t="shared" si="272"/>
        <v>#DIV/0!</v>
      </c>
      <c r="BQ267" s="46" t="e">
        <f t="shared" si="273"/>
        <v>#DIV/0!</v>
      </c>
      <c r="BR267" s="46" t="e">
        <f t="shared" si="274"/>
        <v>#DIV/0!</v>
      </c>
      <c r="BS267" s="46" t="str">
        <f t="shared" si="275"/>
        <v xml:space="preserve"> </v>
      </c>
      <c r="BT267" s="46" t="e">
        <f t="shared" si="276"/>
        <v>#DIV/0!</v>
      </c>
      <c r="BU267" s="46" t="e">
        <f t="shared" si="277"/>
        <v>#DIV/0!</v>
      </c>
      <c r="BV267" s="46" t="e">
        <f t="shared" si="278"/>
        <v>#DIV/0!</v>
      </c>
      <c r="BW267" s="46" t="str">
        <f t="shared" si="279"/>
        <v xml:space="preserve"> </v>
      </c>
      <c r="BY267" s="52">
        <f t="shared" si="376"/>
        <v>3.2258800612908063</v>
      </c>
      <c r="BZ267" s="293">
        <f t="shared" si="377"/>
        <v>1.6129397245965813</v>
      </c>
      <c r="CA267" s="46">
        <f t="shared" si="280"/>
        <v>4588.9898317462994</v>
      </c>
      <c r="CB267" s="46">
        <f t="shared" si="281"/>
        <v>5085.92</v>
      </c>
      <c r="CC267" s="46">
        <f t="shared" si="282"/>
        <v>-496.93016825370069</v>
      </c>
    </row>
    <row r="268" spans="1:81" s="45" customFormat="1" ht="12" customHeight="1">
      <c r="A268" s="376">
        <v>208</v>
      </c>
      <c r="B268" s="380" t="s">
        <v>839</v>
      </c>
      <c r="C268" s="336">
        <v>493.7</v>
      </c>
      <c r="D268" s="295"/>
      <c r="E268" s="336"/>
      <c r="F268" s="336"/>
      <c r="G268" s="286">
        <f>ROUND(H268+U268+X268+Z268+AB268+AD268+AF268+AH268+AI268+AJ268+AK268+AL268,2)</f>
        <v>2186354.8199999998</v>
      </c>
      <c r="H268" s="280">
        <f t="shared" ref="H268" si="378">I268+K268+M268+O268+Q268+S268</f>
        <v>0</v>
      </c>
      <c r="I268" s="289">
        <v>0</v>
      </c>
      <c r="J268" s="289">
        <v>0</v>
      </c>
      <c r="K268" s="289">
        <v>0</v>
      </c>
      <c r="L268" s="289">
        <v>0</v>
      </c>
      <c r="M268" s="289">
        <v>0</v>
      </c>
      <c r="N268" s="280">
        <v>0</v>
      </c>
      <c r="O268" s="280">
        <v>0</v>
      </c>
      <c r="P268" s="280">
        <v>0</v>
      </c>
      <c r="Q268" s="280">
        <v>0</v>
      </c>
      <c r="R268" s="280">
        <v>0</v>
      </c>
      <c r="S268" s="280">
        <v>0</v>
      </c>
      <c r="T268" s="290">
        <v>0</v>
      </c>
      <c r="U268" s="280">
        <v>0</v>
      </c>
      <c r="V268" s="296" t="s">
        <v>106</v>
      </c>
      <c r="W268" s="57">
        <v>441.4</v>
      </c>
      <c r="X268" s="280">
        <v>2108210.4</v>
      </c>
      <c r="Y268" s="57">
        <v>0</v>
      </c>
      <c r="Z268" s="57">
        <v>0</v>
      </c>
      <c r="AA268" s="57">
        <v>0</v>
      </c>
      <c r="AB268" s="57">
        <v>0</v>
      </c>
      <c r="AC268" s="57">
        <v>0</v>
      </c>
      <c r="AD268" s="57">
        <v>0</v>
      </c>
      <c r="AE268" s="57">
        <v>0</v>
      </c>
      <c r="AF268" s="57">
        <v>0</v>
      </c>
      <c r="AG268" s="57">
        <v>0</v>
      </c>
      <c r="AH268" s="57">
        <v>0</v>
      </c>
      <c r="AI268" s="57">
        <v>0</v>
      </c>
      <c r="AJ268" s="57">
        <v>52096.28</v>
      </c>
      <c r="AK268" s="57">
        <v>26048.14</v>
      </c>
      <c r="AL268" s="57">
        <v>0</v>
      </c>
      <c r="AN268" s="46">
        <f>I268/'Приложение 1'!I266</f>
        <v>0</v>
      </c>
      <c r="AO268" s="46" t="e">
        <f t="shared" si="256"/>
        <v>#DIV/0!</v>
      </c>
      <c r="AP268" s="46" t="e">
        <f t="shared" si="257"/>
        <v>#DIV/0!</v>
      </c>
      <c r="AQ268" s="46" t="e">
        <f t="shared" si="258"/>
        <v>#DIV/0!</v>
      </c>
      <c r="AR268" s="46" t="e">
        <f t="shared" si="259"/>
        <v>#DIV/0!</v>
      </c>
      <c r="AS268" s="46" t="e">
        <f t="shared" si="260"/>
        <v>#DIV/0!</v>
      </c>
      <c r="AT268" s="46" t="e">
        <f t="shared" si="261"/>
        <v>#DIV/0!</v>
      </c>
      <c r="AU268" s="46">
        <f t="shared" si="262"/>
        <v>4776.1903035795194</v>
      </c>
      <c r="AV268" s="46" t="e">
        <f t="shared" si="263"/>
        <v>#DIV/0!</v>
      </c>
      <c r="AW268" s="46" t="e">
        <f t="shared" si="264"/>
        <v>#DIV/0!</v>
      </c>
      <c r="AX268" s="46" t="e">
        <f t="shared" si="265"/>
        <v>#DIV/0!</v>
      </c>
      <c r="AY268" s="52">
        <f t="shared" si="266"/>
        <v>0</v>
      </c>
      <c r="AZ268" s="46">
        <v>823.21</v>
      </c>
      <c r="BA268" s="46">
        <v>2105.13</v>
      </c>
      <c r="BB268" s="46">
        <v>2608.0100000000002</v>
      </c>
      <c r="BC268" s="46">
        <v>902.03</v>
      </c>
      <c r="BD268" s="46">
        <v>1781.42</v>
      </c>
      <c r="BE268" s="46">
        <v>1188.47</v>
      </c>
      <c r="BF268" s="46">
        <v>2445034.0299999998</v>
      </c>
      <c r="BG268" s="46">
        <f t="shared" si="267"/>
        <v>4866.91</v>
      </c>
      <c r="BH268" s="46">
        <v>1206.3800000000001</v>
      </c>
      <c r="BI268" s="46">
        <v>3444.44</v>
      </c>
      <c r="BJ268" s="46">
        <v>7006.73</v>
      </c>
      <c r="BK268" s="46">
        <f t="shared" si="255"/>
        <v>1689105.94</v>
      </c>
      <c r="BL268" s="46" t="str">
        <f t="shared" si="268"/>
        <v xml:space="preserve"> </v>
      </c>
      <c r="BM268" s="46" t="e">
        <f t="shared" si="269"/>
        <v>#DIV/0!</v>
      </c>
      <c r="BN268" s="46" t="e">
        <f t="shared" si="270"/>
        <v>#DIV/0!</v>
      </c>
      <c r="BO268" s="46" t="e">
        <f t="shared" si="271"/>
        <v>#DIV/0!</v>
      </c>
      <c r="BP268" s="46" t="e">
        <f t="shared" si="272"/>
        <v>#DIV/0!</v>
      </c>
      <c r="BQ268" s="46" t="e">
        <f t="shared" si="273"/>
        <v>#DIV/0!</v>
      </c>
      <c r="BR268" s="46" t="e">
        <f t="shared" si="274"/>
        <v>#DIV/0!</v>
      </c>
      <c r="BS268" s="46" t="str">
        <f t="shared" si="275"/>
        <v xml:space="preserve"> </v>
      </c>
      <c r="BT268" s="46" t="e">
        <f t="shared" si="276"/>
        <v>#DIV/0!</v>
      </c>
      <c r="BU268" s="46" t="e">
        <f t="shared" si="277"/>
        <v>#DIV/0!</v>
      </c>
      <c r="BV268" s="46" t="e">
        <f t="shared" si="278"/>
        <v>#DIV/0!</v>
      </c>
      <c r="BW268" s="46" t="str">
        <f t="shared" si="279"/>
        <v xml:space="preserve"> </v>
      </c>
      <c r="BY268" s="52">
        <f t="shared" si="376"/>
        <v>2.38279164586835</v>
      </c>
      <c r="BZ268" s="293">
        <f t="shared" si="377"/>
        <v>1.191395822934175</v>
      </c>
      <c r="CA268" s="46">
        <f t="shared" si="280"/>
        <v>4953.227956502039</v>
      </c>
      <c r="CB268" s="46">
        <f t="shared" si="281"/>
        <v>5085.92</v>
      </c>
      <c r="CC268" s="46">
        <f t="shared" si="282"/>
        <v>-132.69204349796109</v>
      </c>
    </row>
    <row r="269" spans="1:81" s="45" customFormat="1" ht="43.5" customHeight="1">
      <c r="A269" s="361" t="s">
        <v>962</v>
      </c>
      <c r="B269" s="361"/>
      <c r="C269" s="336">
        <f>SUM(C267)</f>
        <v>590.20000000000005</v>
      </c>
      <c r="D269" s="362"/>
      <c r="E269" s="336"/>
      <c r="F269" s="336"/>
      <c r="G269" s="336">
        <f>ROUND(SUM(G267:G268),2)</f>
        <v>3820081.09</v>
      </c>
      <c r="H269" s="336">
        <f t="shared" ref="H269:AL269" si="379">ROUND(SUM(H267:H268),2)</f>
        <v>0</v>
      </c>
      <c r="I269" s="336">
        <f t="shared" si="379"/>
        <v>0</v>
      </c>
      <c r="J269" s="336">
        <f t="shared" si="379"/>
        <v>0</v>
      </c>
      <c r="K269" s="336">
        <f t="shared" si="379"/>
        <v>0</v>
      </c>
      <c r="L269" s="336">
        <f t="shared" si="379"/>
        <v>0</v>
      </c>
      <c r="M269" s="336">
        <f t="shared" si="379"/>
        <v>0</v>
      </c>
      <c r="N269" s="336">
        <f t="shared" si="379"/>
        <v>0</v>
      </c>
      <c r="O269" s="336">
        <f t="shared" si="379"/>
        <v>0</v>
      </c>
      <c r="P269" s="336">
        <f t="shared" si="379"/>
        <v>0</v>
      </c>
      <c r="Q269" s="336">
        <f t="shared" si="379"/>
        <v>0</v>
      </c>
      <c r="R269" s="336">
        <f t="shared" si="379"/>
        <v>0</v>
      </c>
      <c r="S269" s="336">
        <f t="shared" si="379"/>
        <v>0</v>
      </c>
      <c r="T269" s="363">
        <f t="shared" si="379"/>
        <v>0</v>
      </c>
      <c r="U269" s="336">
        <f t="shared" si="379"/>
        <v>0</v>
      </c>
      <c r="V269" s="336" t="s">
        <v>66</v>
      </c>
      <c r="W269" s="336">
        <f t="shared" si="379"/>
        <v>797.41</v>
      </c>
      <c r="X269" s="336">
        <f t="shared" si="379"/>
        <v>3662883.6</v>
      </c>
      <c r="Y269" s="336">
        <f t="shared" si="379"/>
        <v>0</v>
      </c>
      <c r="Z269" s="336">
        <f t="shared" si="379"/>
        <v>0</v>
      </c>
      <c r="AA269" s="336">
        <f t="shared" si="379"/>
        <v>0</v>
      </c>
      <c r="AB269" s="336">
        <f t="shared" si="379"/>
        <v>0</v>
      </c>
      <c r="AC269" s="336">
        <f t="shared" si="379"/>
        <v>0</v>
      </c>
      <c r="AD269" s="336">
        <f t="shared" si="379"/>
        <v>0</v>
      </c>
      <c r="AE269" s="336">
        <f t="shared" si="379"/>
        <v>0</v>
      </c>
      <c r="AF269" s="336">
        <f t="shared" si="379"/>
        <v>0</v>
      </c>
      <c r="AG269" s="336">
        <f t="shared" si="379"/>
        <v>0</v>
      </c>
      <c r="AH269" s="336">
        <f t="shared" si="379"/>
        <v>0</v>
      </c>
      <c r="AI269" s="336">
        <f t="shared" si="379"/>
        <v>0</v>
      </c>
      <c r="AJ269" s="336">
        <f t="shared" si="379"/>
        <v>104798.33</v>
      </c>
      <c r="AK269" s="336">
        <f t="shared" si="379"/>
        <v>52399.16</v>
      </c>
      <c r="AL269" s="336">
        <f t="shared" si="379"/>
        <v>0</v>
      </c>
      <c r="AN269" s="46">
        <f>I269/'Приложение 1'!I267</f>
        <v>0</v>
      </c>
      <c r="AO269" s="46" t="e">
        <f t="shared" si="256"/>
        <v>#DIV/0!</v>
      </c>
      <c r="AP269" s="46" t="e">
        <f t="shared" si="257"/>
        <v>#DIV/0!</v>
      </c>
      <c r="AQ269" s="46" t="e">
        <f t="shared" si="258"/>
        <v>#DIV/0!</v>
      </c>
      <c r="AR269" s="46" t="e">
        <f t="shared" si="259"/>
        <v>#DIV/0!</v>
      </c>
      <c r="AS269" s="46" t="e">
        <f t="shared" si="260"/>
        <v>#DIV/0!</v>
      </c>
      <c r="AT269" s="46" t="e">
        <f t="shared" si="261"/>
        <v>#DIV/0!</v>
      </c>
      <c r="AU269" s="46">
        <f t="shared" si="262"/>
        <v>4593.4758781555292</v>
      </c>
      <c r="AV269" s="46" t="e">
        <f t="shared" si="263"/>
        <v>#DIV/0!</v>
      </c>
      <c r="AW269" s="46" t="e">
        <f t="shared" si="264"/>
        <v>#DIV/0!</v>
      </c>
      <c r="AX269" s="46" t="e">
        <f t="shared" si="265"/>
        <v>#DIV/0!</v>
      </c>
      <c r="AY269" s="52">
        <f t="shared" si="266"/>
        <v>0</v>
      </c>
      <c r="AZ269" s="46">
        <v>823.21</v>
      </c>
      <c r="BA269" s="46">
        <v>2105.13</v>
      </c>
      <c r="BB269" s="46">
        <v>2608.0100000000002</v>
      </c>
      <c r="BC269" s="46">
        <v>902.03</v>
      </c>
      <c r="BD269" s="46">
        <v>1781.42</v>
      </c>
      <c r="BE269" s="46">
        <v>1188.47</v>
      </c>
      <c r="BF269" s="46">
        <v>2445034.0299999998</v>
      </c>
      <c r="BG269" s="46">
        <f t="shared" si="267"/>
        <v>4866.91</v>
      </c>
      <c r="BH269" s="46">
        <v>1206.3800000000001</v>
      </c>
      <c r="BI269" s="46">
        <v>3444.44</v>
      </c>
      <c r="BJ269" s="46">
        <v>7006.73</v>
      </c>
      <c r="BK269" s="46">
        <f t="shared" si="255"/>
        <v>1689105.94</v>
      </c>
      <c r="BL269" s="46" t="str">
        <f t="shared" si="268"/>
        <v xml:space="preserve"> </v>
      </c>
      <c r="BM269" s="46" t="e">
        <f t="shared" si="269"/>
        <v>#DIV/0!</v>
      </c>
      <c r="BN269" s="46" t="e">
        <f t="shared" si="270"/>
        <v>#DIV/0!</v>
      </c>
      <c r="BO269" s="46" t="e">
        <f t="shared" si="271"/>
        <v>#DIV/0!</v>
      </c>
      <c r="BP269" s="46" t="e">
        <f t="shared" si="272"/>
        <v>#DIV/0!</v>
      </c>
      <c r="BQ269" s="46" t="e">
        <f t="shared" si="273"/>
        <v>#DIV/0!</v>
      </c>
      <c r="BR269" s="46" t="e">
        <f t="shared" si="274"/>
        <v>#DIV/0!</v>
      </c>
      <c r="BS269" s="46" t="str">
        <f t="shared" si="275"/>
        <v xml:space="preserve"> </v>
      </c>
      <c r="BT269" s="46" t="e">
        <f t="shared" si="276"/>
        <v>#DIV/0!</v>
      </c>
      <c r="BU269" s="46" t="e">
        <f t="shared" si="277"/>
        <v>#DIV/0!</v>
      </c>
      <c r="BV269" s="46" t="e">
        <f t="shared" si="278"/>
        <v>#DIV/0!</v>
      </c>
      <c r="BW269" s="46" t="str">
        <f t="shared" si="279"/>
        <v xml:space="preserve"> </v>
      </c>
      <c r="BY269" s="52">
        <f t="shared" si="376"/>
        <v>2.7433535448850908</v>
      </c>
      <c r="BZ269" s="293">
        <f t="shared" si="377"/>
        <v>1.3716766415552715</v>
      </c>
      <c r="CA269" s="46">
        <f t="shared" si="280"/>
        <v>4790.6109655008086</v>
      </c>
      <c r="CB269" s="46">
        <f t="shared" si="281"/>
        <v>5085.92</v>
      </c>
      <c r="CC269" s="46">
        <f t="shared" si="282"/>
        <v>-295.30903449919151</v>
      </c>
    </row>
    <row r="270" spans="1:81" s="45" customFormat="1" ht="12" customHeight="1">
      <c r="A270" s="341" t="s">
        <v>931</v>
      </c>
      <c r="B270" s="342"/>
      <c r="C270" s="342"/>
      <c r="D270" s="342"/>
      <c r="E270" s="342"/>
      <c r="F270" s="342"/>
      <c r="G270" s="342"/>
      <c r="H270" s="342"/>
      <c r="I270" s="342"/>
      <c r="J270" s="342"/>
      <c r="K270" s="342"/>
      <c r="L270" s="342"/>
      <c r="M270" s="342"/>
      <c r="N270" s="342"/>
      <c r="O270" s="342"/>
      <c r="P270" s="342"/>
      <c r="Q270" s="342"/>
      <c r="R270" s="342"/>
      <c r="S270" s="342"/>
      <c r="T270" s="342"/>
      <c r="U270" s="342"/>
      <c r="V270" s="342"/>
      <c r="W270" s="342"/>
      <c r="X270" s="342"/>
      <c r="Y270" s="342"/>
      <c r="Z270" s="342"/>
      <c r="AA270" s="342"/>
      <c r="AB270" s="342"/>
      <c r="AC270" s="342"/>
      <c r="AD270" s="342"/>
      <c r="AE270" s="342"/>
      <c r="AF270" s="342"/>
      <c r="AG270" s="342"/>
      <c r="AH270" s="342"/>
      <c r="AI270" s="342"/>
      <c r="AJ270" s="342"/>
      <c r="AK270" s="342"/>
      <c r="AL270" s="360"/>
      <c r="AN270" s="46" t="e">
        <f>I270/'Приложение 1'!I268</f>
        <v>#DIV/0!</v>
      </c>
      <c r="AO270" s="46" t="e">
        <f t="shared" si="256"/>
        <v>#DIV/0!</v>
      </c>
      <c r="AP270" s="46" t="e">
        <f t="shared" si="257"/>
        <v>#DIV/0!</v>
      </c>
      <c r="AQ270" s="46" t="e">
        <f t="shared" si="258"/>
        <v>#DIV/0!</v>
      </c>
      <c r="AR270" s="46" t="e">
        <f t="shared" si="259"/>
        <v>#DIV/0!</v>
      </c>
      <c r="AS270" s="46" t="e">
        <f t="shared" si="260"/>
        <v>#DIV/0!</v>
      </c>
      <c r="AT270" s="46" t="e">
        <f t="shared" si="261"/>
        <v>#DIV/0!</v>
      </c>
      <c r="AU270" s="46" t="e">
        <f t="shared" si="262"/>
        <v>#DIV/0!</v>
      </c>
      <c r="AV270" s="46" t="e">
        <f t="shared" si="263"/>
        <v>#DIV/0!</v>
      </c>
      <c r="AW270" s="46" t="e">
        <f t="shared" si="264"/>
        <v>#DIV/0!</v>
      </c>
      <c r="AX270" s="46" t="e">
        <f t="shared" si="265"/>
        <v>#DIV/0!</v>
      </c>
      <c r="AY270" s="52">
        <f t="shared" si="266"/>
        <v>0</v>
      </c>
      <c r="AZ270" s="46">
        <v>823.21</v>
      </c>
      <c r="BA270" s="46">
        <v>2105.13</v>
      </c>
      <c r="BB270" s="46">
        <v>2608.0100000000002</v>
      </c>
      <c r="BC270" s="46">
        <v>902.03</v>
      </c>
      <c r="BD270" s="46">
        <v>1781.42</v>
      </c>
      <c r="BE270" s="46">
        <v>1188.47</v>
      </c>
      <c r="BF270" s="46">
        <v>2445034.0299999998</v>
      </c>
      <c r="BG270" s="46">
        <f t="shared" si="267"/>
        <v>4866.91</v>
      </c>
      <c r="BH270" s="46">
        <v>1206.3800000000001</v>
      </c>
      <c r="BI270" s="46">
        <v>3444.44</v>
      </c>
      <c r="BJ270" s="46">
        <v>7006.73</v>
      </c>
      <c r="BK270" s="46">
        <f t="shared" si="255"/>
        <v>1689105.94</v>
      </c>
      <c r="BL270" s="46" t="e">
        <f t="shared" si="268"/>
        <v>#DIV/0!</v>
      </c>
      <c r="BM270" s="46" t="e">
        <f t="shared" si="269"/>
        <v>#DIV/0!</v>
      </c>
      <c r="BN270" s="46" t="e">
        <f t="shared" si="270"/>
        <v>#DIV/0!</v>
      </c>
      <c r="BO270" s="46" t="e">
        <f t="shared" si="271"/>
        <v>#DIV/0!</v>
      </c>
      <c r="BP270" s="46" t="e">
        <f t="shared" si="272"/>
        <v>#DIV/0!</v>
      </c>
      <c r="BQ270" s="46" t="e">
        <f t="shared" si="273"/>
        <v>#DIV/0!</v>
      </c>
      <c r="BR270" s="46" t="e">
        <f t="shared" si="274"/>
        <v>#DIV/0!</v>
      </c>
      <c r="BS270" s="46" t="e">
        <f t="shared" si="275"/>
        <v>#DIV/0!</v>
      </c>
      <c r="BT270" s="46" t="e">
        <f t="shared" si="276"/>
        <v>#DIV/0!</v>
      </c>
      <c r="BU270" s="46" t="e">
        <f t="shared" si="277"/>
        <v>#DIV/0!</v>
      </c>
      <c r="BV270" s="46" t="e">
        <f t="shared" si="278"/>
        <v>#DIV/0!</v>
      </c>
      <c r="BW270" s="46" t="str">
        <f t="shared" si="279"/>
        <v xml:space="preserve"> </v>
      </c>
      <c r="BY270" s="52" t="e">
        <f t="shared" si="376"/>
        <v>#DIV/0!</v>
      </c>
      <c r="BZ270" s="293" t="e">
        <f t="shared" si="377"/>
        <v>#DIV/0!</v>
      </c>
      <c r="CA270" s="46" t="e">
        <f t="shared" si="280"/>
        <v>#DIV/0!</v>
      </c>
      <c r="CB270" s="46">
        <f t="shared" si="281"/>
        <v>5085.92</v>
      </c>
      <c r="CC270" s="46" t="e">
        <f t="shared" si="282"/>
        <v>#DIV/0!</v>
      </c>
    </row>
    <row r="271" spans="1:81" s="45" customFormat="1" ht="12" customHeight="1">
      <c r="A271" s="284">
        <v>209</v>
      </c>
      <c r="B271" s="335" t="s">
        <v>840</v>
      </c>
      <c r="C271" s="280">
        <v>876.1</v>
      </c>
      <c r="D271" s="295"/>
      <c r="E271" s="280"/>
      <c r="F271" s="280"/>
      <c r="G271" s="286">
        <f t="shared" ref="G271" si="380">ROUND(H271+U271+X271+Z271+AB271+AD271+AF271+AH271+AI271+AJ271+AK271+AL271,2)</f>
        <v>2429983.04</v>
      </c>
      <c r="H271" s="280">
        <f t="shared" ref="H271" si="381">I271+K271+M271+O271+Q271+S271</f>
        <v>0</v>
      </c>
      <c r="I271" s="289">
        <v>0</v>
      </c>
      <c r="J271" s="289">
        <v>0</v>
      </c>
      <c r="K271" s="289">
        <v>0</v>
      </c>
      <c r="L271" s="289">
        <v>0</v>
      </c>
      <c r="M271" s="289">
        <v>0</v>
      </c>
      <c r="N271" s="280">
        <v>0</v>
      </c>
      <c r="O271" s="280">
        <v>0</v>
      </c>
      <c r="P271" s="280">
        <v>0</v>
      </c>
      <c r="Q271" s="280">
        <v>0</v>
      </c>
      <c r="R271" s="280">
        <v>0</v>
      </c>
      <c r="S271" s="280">
        <v>0</v>
      </c>
      <c r="T271" s="290">
        <v>0</v>
      </c>
      <c r="U271" s="280">
        <v>0</v>
      </c>
      <c r="V271" s="296" t="s">
        <v>106</v>
      </c>
      <c r="W271" s="57">
        <v>595</v>
      </c>
      <c r="X271" s="280">
        <v>2324942.4</v>
      </c>
      <c r="Y271" s="57">
        <v>0</v>
      </c>
      <c r="Z271" s="57">
        <v>0</v>
      </c>
      <c r="AA271" s="57">
        <v>0</v>
      </c>
      <c r="AB271" s="57">
        <v>0</v>
      </c>
      <c r="AC271" s="57">
        <v>0</v>
      </c>
      <c r="AD271" s="57">
        <v>0</v>
      </c>
      <c r="AE271" s="57">
        <v>0</v>
      </c>
      <c r="AF271" s="57">
        <v>0</v>
      </c>
      <c r="AG271" s="57">
        <v>0</v>
      </c>
      <c r="AH271" s="57">
        <v>0</v>
      </c>
      <c r="AI271" s="57">
        <v>0</v>
      </c>
      <c r="AJ271" s="57">
        <v>70027.09</v>
      </c>
      <c r="AK271" s="57">
        <v>35013.550000000003</v>
      </c>
      <c r="AL271" s="57">
        <v>0</v>
      </c>
      <c r="AN271" s="46">
        <f>I271/'Приложение 1'!I269</f>
        <v>0</v>
      </c>
      <c r="AO271" s="46" t="e">
        <f t="shared" si="256"/>
        <v>#DIV/0!</v>
      </c>
      <c r="AP271" s="46" t="e">
        <f t="shared" si="257"/>
        <v>#DIV/0!</v>
      </c>
      <c r="AQ271" s="46" t="e">
        <f t="shared" si="258"/>
        <v>#DIV/0!</v>
      </c>
      <c r="AR271" s="46" t="e">
        <f t="shared" si="259"/>
        <v>#DIV/0!</v>
      </c>
      <c r="AS271" s="46" t="e">
        <f t="shared" si="260"/>
        <v>#DIV/0!</v>
      </c>
      <c r="AT271" s="46" t="e">
        <f t="shared" si="261"/>
        <v>#DIV/0!</v>
      </c>
      <c r="AU271" s="46">
        <f t="shared" si="262"/>
        <v>3907.4662184873946</v>
      </c>
      <c r="AV271" s="46" t="e">
        <f t="shared" si="263"/>
        <v>#DIV/0!</v>
      </c>
      <c r="AW271" s="46" t="e">
        <f t="shared" si="264"/>
        <v>#DIV/0!</v>
      </c>
      <c r="AX271" s="46" t="e">
        <f t="shared" si="265"/>
        <v>#DIV/0!</v>
      </c>
      <c r="AY271" s="52">
        <f t="shared" si="266"/>
        <v>0</v>
      </c>
      <c r="AZ271" s="46">
        <v>823.21</v>
      </c>
      <c r="BA271" s="46">
        <v>2105.13</v>
      </c>
      <c r="BB271" s="46">
        <v>2608.0100000000002</v>
      </c>
      <c r="BC271" s="46">
        <v>902.03</v>
      </c>
      <c r="BD271" s="46">
        <v>1781.42</v>
      </c>
      <c r="BE271" s="46">
        <v>1188.47</v>
      </c>
      <c r="BF271" s="46">
        <v>2445034.0299999998</v>
      </c>
      <c r="BG271" s="46">
        <f t="shared" si="267"/>
        <v>4866.91</v>
      </c>
      <c r="BH271" s="46">
        <v>1206.3800000000001</v>
      </c>
      <c r="BI271" s="46">
        <v>3444.44</v>
      </c>
      <c r="BJ271" s="46">
        <v>7006.73</v>
      </c>
      <c r="BK271" s="46">
        <f t="shared" si="255"/>
        <v>1689105.94</v>
      </c>
      <c r="BL271" s="46" t="str">
        <f t="shared" si="268"/>
        <v xml:space="preserve"> </v>
      </c>
      <c r="BM271" s="46" t="e">
        <f t="shared" si="269"/>
        <v>#DIV/0!</v>
      </c>
      <c r="BN271" s="46" t="e">
        <f t="shared" si="270"/>
        <v>#DIV/0!</v>
      </c>
      <c r="BO271" s="46" t="e">
        <f t="shared" si="271"/>
        <v>#DIV/0!</v>
      </c>
      <c r="BP271" s="46" t="e">
        <f t="shared" si="272"/>
        <v>#DIV/0!</v>
      </c>
      <c r="BQ271" s="46" t="e">
        <f t="shared" si="273"/>
        <v>#DIV/0!</v>
      </c>
      <c r="BR271" s="46" t="e">
        <f t="shared" si="274"/>
        <v>#DIV/0!</v>
      </c>
      <c r="BS271" s="46" t="str">
        <f t="shared" si="275"/>
        <v xml:space="preserve"> </v>
      </c>
      <c r="BT271" s="46" t="e">
        <f t="shared" si="276"/>
        <v>#DIV/0!</v>
      </c>
      <c r="BU271" s="46" t="e">
        <f t="shared" si="277"/>
        <v>#DIV/0!</v>
      </c>
      <c r="BV271" s="46" t="e">
        <f t="shared" si="278"/>
        <v>#DIV/0!</v>
      </c>
      <c r="BW271" s="46" t="str">
        <f t="shared" si="279"/>
        <v xml:space="preserve"> </v>
      </c>
      <c r="BY271" s="52">
        <f t="shared" si="376"/>
        <v>2.8817933642861964</v>
      </c>
      <c r="BZ271" s="293">
        <f t="shared" si="377"/>
        <v>1.4408968879058515</v>
      </c>
      <c r="CA271" s="46">
        <f t="shared" si="280"/>
        <v>4084.0051092436975</v>
      </c>
      <c r="CB271" s="46">
        <f t="shared" si="281"/>
        <v>5085.92</v>
      </c>
      <c r="CC271" s="46">
        <f t="shared" si="282"/>
        <v>-1001.9148907563026</v>
      </c>
    </row>
    <row r="272" spans="1:81" s="45" customFormat="1" ht="43.5" customHeight="1">
      <c r="A272" s="361" t="s">
        <v>109</v>
      </c>
      <c r="B272" s="361"/>
      <c r="C272" s="336" t="e">
        <f>SUM(#REF!)</f>
        <v>#REF!</v>
      </c>
      <c r="D272" s="362"/>
      <c r="E272" s="336"/>
      <c r="F272" s="336"/>
      <c r="G272" s="336">
        <f>SUM(G271)</f>
        <v>2429983.04</v>
      </c>
      <c r="H272" s="336">
        <f t="shared" ref="H272:W272" si="382">SUM(H271)</f>
        <v>0</v>
      </c>
      <c r="I272" s="336">
        <f t="shared" si="382"/>
        <v>0</v>
      </c>
      <c r="J272" s="336">
        <f t="shared" si="382"/>
        <v>0</v>
      </c>
      <c r="K272" s="336">
        <f t="shared" si="382"/>
        <v>0</v>
      </c>
      <c r="L272" s="336">
        <f t="shared" si="382"/>
        <v>0</v>
      </c>
      <c r="M272" s="336">
        <f t="shared" si="382"/>
        <v>0</v>
      </c>
      <c r="N272" s="336">
        <f t="shared" si="382"/>
        <v>0</v>
      </c>
      <c r="O272" s="336">
        <f t="shared" si="382"/>
        <v>0</v>
      </c>
      <c r="P272" s="336">
        <f t="shared" si="382"/>
        <v>0</v>
      </c>
      <c r="Q272" s="336">
        <f t="shared" si="382"/>
        <v>0</v>
      </c>
      <c r="R272" s="336">
        <f t="shared" si="382"/>
        <v>0</v>
      </c>
      <c r="S272" s="336">
        <f t="shared" si="382"/>
        <v>0</v>
      </c>
      <c r="T272" s="363">
        <f t="shared" si="382"/>
        <v>0</v>
      </c>
      <c r="U272" s="336">
        <f t="shared" si="382"/>
        <v>0</v>
      </c>
      <c r="V272" s="336" t="s">
        <v>66</v>
      </c>
      <c r="W272" s="336">
        <f t="shared" si="382"/>
        <v>595</v>
      </c>
      <c r="X272" s="336">
        <f t="shared" ref="X272" si="383">SUM(X271)</f>
        <v>2324942.4</v>
      </c>
      <c r="Y272" s="336">
        <f t="shared" ref="Y272" si="384">SUM(Y271)</f>
        <v>0</v>
      </c>
      <c r="Z272" s="336">
        <f t="shared" ref="Z272" si="385">SUM(Z271)</f>
        <v>0</v>
      </c>
      <c r="AA272" s="336">
        <f t="shared" ref="AA272" si="386">SUM(AA271)</f>
        <v>0</v>
      </c>
      <c r="AB272" s="336">
        <f t="shared" ref="AB272" si="387">SUM(AB271)</f>
        <v>0</v>
      </c>
      <c r="AC272" s="336">
        <f t="shared" ref="AC272" si="388">SUM(AC271)</f>
        <v>0</v>
      </c>
      <c r="AD272" s="336">
        <f t="shared" ref="AD272" si="389">SUM(AD271)</f>
        <v>0</v>
      </c>
      <c r="AE272" s="336">
        <f t="shared" ref="AE272" si="390">SUM(AE271)</f>
        <v>0</v>
      </c>
      <c r="AF272" s="336">
        <f t="shared" ref="AF272" si="391">SUM(AF271)</f>
        <v>0</v>
      </c>
      <c r="AG272" s="336">
        <f t="shared" ref="AG272" si="392">SUM(AG271)</f>
        <v>0</v>
      </c>
      <c r="AH272" s="336">
        <f t="shared" ref="AH272" si="393">SUM(AH271)</f>
        <v>0</v>
      </c>
      <c r="AI272" s="336">
        <f t="shared" ref="AI272" si="394">SUM(AI271)</f>
        <v>0</v>
      </c>
      <c r="AJ272" s="336">
        <f t="shared" ref="AJ272" si="395">SUM(AJ271)</f>
        <v>70027.09</v>
      </c>
      <c r="AK272" s="336">
        <f t="shared" ref="AK272" si="396">SUM(AK271)</f>
        <v>35013.550000000003</v>
      </c>
      <c r="AL272" s="336">
        <f t="shared" ref="AL272" si="397">SUM(AL271)</f>
        <v>0</v>
      </c>
      <c r="AN272" s="46">
        <f>I272/'Приложение 1'!I270</f>
        <v>0</v>
      </c>
      <c r="AO272" s="46" t="e">
        <f t="shared" si="256"/>
        <v>#DIV/0!</v>
      </c>
      <c r="AP272" s="46" t="e">
        <f t="shared" si="257"/>
        <v>#DIV/0!</v>
      </c>
      <c r="AQ272" s="46" t="e">
        <f t="shared" si="258"/>
        <v>#DIV/0!</v>
      </c>
      <c r="AR272" s="46" t="e">
        <f t="shared" si="259"/>
        <v>#DIV/0!</v>
      </c>
      <c r="AS272" s="46" t="e">
        <f t="shared" si="260"/>
        <v>#DIV/0!</v>
      </c>
      <c r="AT272" s="46" t="e">
        <f t="shared" si="261"/>
        <v>#DIV/0!</v>
      </c>
      <c r="AU272" s="46">
        <f t="shared" si="262"/>
        <v>3907.4662184873946</v>
      </c>
      <c r="AV272" s="46" t="e">
        <f t="shared" si="263"/>
        <v>#DIV/0!</v>
      </c>
      <c r="AW272" s="46" t="e">
        <f t="shared" si="264"/>
        <v>#DIV/0!</v>
      </c>
      <c r="AX272" s="46" t="e">
        <f t="shared" si="265"/>
        <v>#DIV/0!</v>
      </c>
      <c r="AY272" s="52">
        <f t="shared" si="266"/>
        <v>0</v>
      </c>
      <c r="AZ272" s="46">
        <v>823.21</v>
      </c>
      <c r="BA272" s="46">
        <v>2105.13</v>
      </c>
      <c r="BB272" s="46">
        <v>2608.0100000000002</v>
      </c>
      <c r="BC272" s="46">
        <v>902.03</v>
      </c>
      <c r="BD272" s="46">
        <v>1781.42</v>
      </c>
      <c r="BE272" s="46">
        <v>1188.47</v>
      </c>
      <c r="BF272" s="46">
        <v>2445034.0299999998</v>
      </c>
      <c r="BG272" s="46">
        <f t="shared" si="267"/>
        <v>4866.91</v>
      </c>
      <c r="BH272" s="46">
        <v>1206.3800000000001</v>
      </c>
      <c r="BI272" s="46">
        <v>3444.44</v>
      </c>
      <c r="BJ272" s="46">
        <v>7006.73</v>
      </c>
      <c r="BK272" s="46">
        <f t="shared" si="255"/>
        <v>1689105.94</v>
      </c>
      <c r="BL272" s="46" t="str">
        <f t="shared" si="268"/>
        <v xml:space="preserve"> </v>
      </c>
      <c r="BM272" s="46" t="e">
        <f t="shared" si="269"/>
        <v>#DIV/0!</v>
      </c>
      <c r="BN272" s="46" t="e">
        <f t="shared" si="270"/>
        <v>#DIV/0!</v>
      </c>
      <c r="BO272" s="46" t="e">
        <f t="shared" si="271"/>
        <v>#DIV/0!</v>
      </c>
      <c r="BP272" s="46" t="e">
        <f t="shared" si="272"/>
        <v>#DIV/0!</v>
      </c>
      <c r="BQ272" s="46" t="e">
        <f t="shared" si="273"/>
        <v>#DIV/0!</v>
      </c>
      <c r="BR272" s="46" t="e">
        <f t="shared" si="274"/>
        <v>#DIV/0!</v>
      </c>
      <c r="BS272" s="46" t="str">
        <f t="shared" si="275"/>
        <v xml:space="preserve"> </v>
      </c>
      <c r="BT272" s="46" t="e">
        <f t="shared" si="276"/>
        <v>#DIV/0!</v>
      </c>
      <c r="BU272" s="46" t="e">
        <f t="shared" si="277"/>
        <v>#DIV/0!</v>
      </c>
      <c r="BV272" s="46" t="e">
        <f t="shared" si="278"/>
        <v>#DIV/0!</v>
      </c>
      <c r="BW272" s="46" t="str">
        <f t="shared" si="279"/>
        <v xml:space="preserve"> </v>
      </c>
      <c r="BY272" s="52">
        <f t="shared" si="376"/>
        <v>2.8817933642861964</v>
      </c>
      <c r="BZ272" s="293">
        <f t="shared" si="377"/>
        <v>1.4408968879058515</v>
      </c>
      <c r="CA272" s="46">
        <f t="shared" si="280"/>
        <v>4084.0051092436975</v>
      </c>
      <c r="CB272" s="46">
        <f t="shared" si="281"/>
        <v>5085.92</v>
      </c>
      <c r="CC272" s="46">
        <f t="shared" si="282"/>
        <v>-1001.9148907563026</v>
      </c>
    </row>
    <row r="273" spans="1:81" s="45" customFormat="1" ht="12" customHeight="1">
      <c r="A273" s="282" t="s">
        <v>952</v>
      </c>
      <c r="B273" s="283"/>
      <c r="C273" s="283"/>
      <c r="D273" s="283"/>
      <c r="E273" s="283"/>
      <c r="F273" s="283"/>
      <c r="G273" s="283"/>
      <c r="H273" s="283"/>
      <c r="I273" s="283"/>
      <c r="J273" s="283"/>
      <c r="K273" s="283"/>
      <c r="L273" s="283"/>
      <c r="M273" s="283"/>
      <c r="N273" s="283"/>
      <c r="O273" s="283"/>
      <c r="P273" s="283"/>
      <c r="Q273" s="283"/>
      <c r="R273" s="283"/>
      <c r="S273" s="283"/>
      <c r="T273" s="283"/>
      <c r="U273" s="283"/>
      <c r="V273" s="283"/>
      <c r="W273" s="283"/>
      <c r="X273" s="283"/>
      <c r="Y273" s="283"/>
      <c r="Z273" s="283"/>
      <c r="AA273" s="283"/>
      <c r="AB273" s="283"/>
      <c r="AC273" s="283"/>
      <c r="AD273" s="283"/>
      <c r="AE273" s="283"/>
      <c r="AF273" s="283"/>
      <c r="AG273" s="283"/>
      <c r="AH273" s="283"/>
      <c r="AI273" s="283"/>
      <c r="AJ273" s="283"/>
      <c r="AK273" s="283"/>
      <c r="AL273" s="375"/>
      <c r="AN273" s="46" t="e">
        <f>I273/'Приложение 1'!I271</f>
        <v>#DIV/0!</v>
      </c>
      <c r="AO273" s="46" t="e">
        <f t="shared" si="256"/>
        <v>#DIV/0!</v>
      </c>
      <c r="AP273" s="46" t="e">
        <f t="shared" si="257"/>
        <v>#DIV/0!</v>
      </c>
      <c r="AQ273" s="46" t="e">
        <f t="shared" si="258"/>
        <v>#DIV/0!</v>
      </c>
      <c r="AR273" s="46" t="e">
        <f t="shared" si="259"/>
        <v>#DIV/0!</v>
      </c>
      <c r="AS273" s="46" t="e">
        <f t="shared" si="260"/>
        <v>#DIV/0!</v>
      </c>
      <c r="AT273" s="46" t="e">
        <f t="shared" si="261"/>
        <v>#DIV/0!</v>
      </c>
      <c r="AU273" s="46" t="e">
        <f t="shared" si="262"/>
        <v>#DIV/0!</v>
      </c>
      <c r="AV273" s="46" t="e">
        <f t="shared" si="263"/>
        <v>#DIV/0!</v>
      </c>
      <c r="AW273" s="46" t="e">
        <f t="shared" si="264"/>
        <v>#DIV/0!</v>
      </c>
      <c r="AX273" s="46" t="e">
        <f t="shared" si="265"/>
        <v>#DIV/0!</v>
      </c>
      <c r="AY273" s="52">
        <f t="shared" si="266"/>
        <v>0</v>
      </c>
      <c r="AZ273" s="46">
        <v>823.21</v>
      </c>
      <c r="BA273" s="46">
        <v>2105.13</v>
      </c>
      <c r="BB273" s="46">
        <v>2608.0100000000002</v>
      </c>
      <c r="BC273" s="46">
        <v>902.03</v>
      </c>
      <c r="BD273" s="46">
        <v>1781.42</v>
      </c>
      <c r="BE273" s="46">
        <v>1188.47</v>
      </c>
      <c r="BF273" s="46">
        <v>2445034.0299999998</v>
      </c>
      <c r="BG273" s="46">
        <f t="shared" si="267"/>
        <v>4866.91</v>
      </c>
      <c r="BH273" s="46">
        <v>1206.3800000000001</v>
      </c>
      <c r="BI273" s="46">
        <v>3444.44</v>
      </c>
      <c r="BJ273" s="46">
        <v>7006.73</v>
      </c>
      <c r="BK273" s="46">
        <f t="shared" si="255"/>
        <v>1689105.94</v>
      </c>
      <c r="BL273" s="46" t="e">
        <f t="shared" si="268"/>
        <v>#DIV/0!</v>
      </c>
      <c r="BM273" s="46" t="e">
        <f t="shared" si="269"/>
        <v>#DIV/0!</v>
      </c>
      <c r="BN273" s="46" t="e">
        <f t="shared" si="270"/>
        <v>#DIV/0!</v>
      </c>
      <c r="BO273" s="46" t="e">
        <f t="shared" si="271"/>
        <v>#DIV/0!</v>
      </c>
      <c r="BP273" s="46" t="e">
        <f t="shared" si="272"/>
        <v>#DIV/0!</v>
      </c>
      <c r="BQ273" s="46" t="e">
        <f t="shared" si="273"/>
        <v>#DIV/0!</v>
      </c>
      <c r="BR273" s="46" t="e">
        <f t="shared" si="274"/>
        <v>#DIV/0!</v>
      </c>
      <c r="BS273" s="46" t="e">
        <f t="shared" si="275"/>
        <v>#DIV/0!</v>
      </c>
      <c r="BT273" s="46" t="e">
        <f t="shared" si="276"/>
        <v>#DIV/0!</v>
      </c>
      <c r="BU273" s="46" t="e">
        <f t="shared" si="277"/>
        <v>#DIV/0!</v>
      </c>
      <c r="BV273" s="46" t="e">
        <f t="shared" si="278"/>
        <v>#DIV/0!</v>
      </c>
      <c r="BW273" s="46" t="str">
        <f t="shared" si="279"/>
        <v xml:space="preserve"> </v>
      </c>
      <c r="BY273" s="52" t="e">
        <f t="shared" si="376"/>
        <v>#DIV/0!</v>
      </c>
      <c r="BZ273" s="293" t="e">
        <f t="shared" si="377"/>
        <v>#DIV/0!</v>
      </c>
      <c r="CA273" s="46" t="e">
        <f t="shared" si="280"/>
        <v>#DIV/0!</v>
      </c>
      <c r="CB273" s="46">
        <f t="shared" si="281"/>
        <v>5085.92</v>
      </c>
      <c r="CC273" s="46" t="e">
        <f t="shared" si="282"/>
        <v>#DIV/0!</v>
      </c>
    </row>
    <row r="274" spans="1:81" s="45" customFormat="1" ht="12" customHeight="1">
      <c r="A274" s="381">
        <v>210</v>
      </c>
      <c r="B274" s="382" t="s">
        <v>849</v>
      </c>
      <c r="C274" s="280">
        <v>909.2</v>
      </c>
      <c r="D274" s="295"/>
      <c r="E274" s="280"/>
      <c r="F274" s="280"/>
      <c r="G274" s="286">
        <f>ROUND(H274+U274+X274+Z274+AB274+AD274+AF274+AH274+AI274+AJ274+AK274+AL274,2)</f>
        <v>3496288.67</v>
      </c>
      <c r="H274" s="280">
        <f>I274+K274+M274+O274+Q274+S274</f>
        <v>0</v>
      </c>
      <c r="I274" s="289">
        <v>0</v>
      </c>
      <c r="J274" s="289">
        <v>0</v>
      </c>
      <c r="K274" s="289">
        <v>0</v>
      </c>
      <c r="L274" s="289">
        <v>0</v>
      </c>
      <c r="M274" s="289">
        <v>0</v>
      </c>
      <c r="N274" s="280">
        <v>0</v>
      </c>
      <c r="O274" s="280">
        <v>0</v>
      </c>
      <c r="P274" s="280">
        <v>0</v>
      </c>
      <c r="Q274" s="280">
        <v>0</v>
      </c>
      <c r="R274" s="280">
        <v>0</v>
      </c>
      <c r="S274" s="280">
        <v>0</v>
      </c>
      <c r="T274" s="290">
        <v>0</v>
      </c>
      <c r="U274" s="280">
        <v>0</v>
      </c>
      <c r="V274" s="280" t="s">
        <v>106</v>
      </c>
      <c r="W274" s="57">
        <v>714.2</v>
      </c>
      <c r="X274" s="280">
        <v>3359626.8</v>
      </c>
      <c r="Y274" s="57">
        <v>0</v>
      </c>
      <c r="Z274" s="57">
        <v>0</v>
      </c>
      <c r="AA274" s="57">
        <v>0</v>
      </c>
      <c r="AB274" s="57">
        <v>0</v>
      </c>
      <c r="AC274" s="57">
        <v>0</v>
      </c>
      <c r="AD274" s="57">
        <v>0</v>
      </c>
      <c r="AE274" s="57">
        <v>0</v>
      </c>
      <c r="AF274" s="57">
        <v>0</v>
      </c>
      <c r="AG274" s="57">
        <v>0</v>
      </c>
      <c r="AH274" s="57">
        <v>0</v>
      </c>
      <c r="AI274" s="57">
        <v>0</v>
      </c>
      <c r="AJ274" s="57">
        <v>91107.91</v>
      </c>
      <c r="AK274" s="57">
        <v>45553.96</v>
      </c>
      <c r="AL274" s="57">
        <v>0</v>
      </c>
      <c r="AN274" s="46">
        <f>I274/'Приложение 1'!I272</f>
        <v>0</v>
      </c>
      <c r="AO274" s="46" t="e">
        <f t="shared" si="256"/>
        <v>#DIV/0!</v>
      </c>
      <c r="AP274" s="46" t="e">
        <f t="shared" si="257"/>
        <v>#DIV/0!</v>
      </c>
      <c r="AQ274" s="46" t="e">
        <f t="shared" si="258"/>
        <v>#DIV/0!</v>
      </c>
      <c r="AR274" s="46" t="e">
        <f t="shared" si="259"/>
        <v>#DIV/0!</v>
      </c>
      <c r="AS274" s="46" t="e">
        <f t="shared" si="260"/>
        <v>#DIV/0!</v>
      </c>
      <c r="AT274" s="46" t="e">
        <f t="shared" si="261"/>
        <v>#DIV/0!</v>
      </c>
      <c r="AU274" s="46">
        <f t="shared" si="262"/>
        <v>4704.0420050406046</v>
      </c>
      <c r="AV274" s="46" t="e">
        <f t="shared" si="263"/>
        <v>#DIV/0!</v>
      </c>
      <c r="AW274" s="46" t="e">
        <f t="shared" si="264"/>
        <v>#DIV/0!</v>
      </c>
      <c r="AX274" s="46" t="e">
        <f t="shared" si="265"/>
        <v>#DIV/0!</v>
      </c>
      <c r="AY274" s="52">
        <f t="shared" si="266"/>
        <v>0</v>
      </c>
      <c r="AZ274" s="46">
        <v>823.21</v>
      </c>
      <c r="BA274" s="46">
        <v>2105.13</v>
      </c>
      <c r="BB274" s="46">
        <v>2608.0100000000002</v>
      </c>
      <c r="BC274" s="46">
        <v>902.03</v>
      </c>
      <c r="BD274" s="46">
        <v>1781.42</v>
      </c>
      <c r="BE274" s="46">
        <v>1188.47</v>
      </c>
      <c r="BF274" s="46">
        <v>2445034.0299999998</v>
      </c>
      <c r="BG274" s="46">
        <f t="shared" si="267"/>
        <v>4866.91</v>
      </c>
      <c r="BH274" s="46">
        <v>1206.3800000000001</v>
      </c>
      <c r="BI274" s="46">
        <v>3444.44</v>
      </c>
      <c r="BJ274" s="46">
        <v>7006.73</v>
      </c>
      <c r="BK274" s="46">
        <f t="shared" si="255"/>
        <v>1689105.94</v>
      </c>
      <c r="BL274" s="46" t="str">
        <f t="shared" si="268"/>
        <v xml:space="preserve"> </v>
      </c>
      <c r="BM274" s="46" t="e">
        <f t="shared" si="269"/>
        <v>#DIV/0!</v>
      </c>
      <c r="BN274" s="46" t="e">
        <f t="shared" si="270"/>
        <v>#DIV/0!</v>
      </c>
      <c r="BO274" s="46" t="e">
        <f t="shared" si="271"/>
        <v>#DIV/0!</v>
      </c>
      <c r="BP274" s="46" t="e">
        <f t="shared" si="272"/>
        <v>#DIV/0!</v>
      </c>
      <c r="BQ274" s="46" t="e">
        <f t="shared" si="273"/>
        <v>#DIV/0!</v>
      </c>
      <c r="BR274" s="46" t="e">
        <f t="shared" si="274"/>
        <v>#DIV/0!</v>
      </c>
      <c r="BS274" s="46" t="str">
        <f t="shared" si="275"/>
        <v xml:space="preserve"> </v>
      </c>
      <c r="BT274" s="46" t="e">
        <f t="shared" si="276"/>
        <v>#DIV/0!</v>
      </c>
      <c r="BU274" s="46" t="e">
        <f t="shared" si="277"/>
        <v>#DIV/0!</v>
      </c>
      <c r="BV274" s="46" t="e">
        <f t="shared" si="278"/>
        <v>#DIV/0!</v>
      </c>
      <c r="BW274" s="46" t="str">
        <f t="shared" si="279"/>
        <v xml:space="preserve"> </v>
      </c>
      <c r="BY274" s="52">
        <f t="shared" si="376"/>
        <v>2.6058463301887484</v>
      </c>
      <c r="BZ274" s="293">
        <f t="shared" si="377"/>
        <v>1.3029233081031608</v>
      </c>
      <c r="CA274" s="46">
        <f t="shared" si="280"/>
        <v>4895.3915849901987</v>
      </c>
      <c r="CB274" s="46">
        <f t="shared" si="281"/>
        <v>5085.92</v>
      </c>
      <c r="CC274" s="46">
        <f t="shared" si="282"/>
        <v>-190.52841500980139</v>
      </c>
    </row>
    <row r="275" spans="1:81" s="45" customFormat="1" ht="12" customHeight="1">
      <c r="A275" s="381">
        <v>211</v>
      </c>
      <c r="B275" s="382" t="s">
        <v>850</v>
      </c>
      <c r="C275" s="280">
        <f>444.5+117.9</f>
        <v>562.4</v>
      </c>
      <c r="D275" s="295"/>
      <c r="E275" s="280"/>
      <c r="F275" s="280"/>
      <c r="G275" s="286">
        <f>ROUND(H275+U275+X275+Z275+AB275+AD275+AF275+AH275+AI275+AJ275+AK275+AL275,2)</f>
        <v>3757265.87</v>
      </c>
      <c r="H275" s="280">
        <f>I275+K275+M275+O275+Q275+S275</f>
        <v>0</v>
      </c>
      <c r="I275" s="289">
        <v>0</v>
      </c>
      <c r="J275" s="289">
        <v>0</v>
      </c>
      <c r="K275" s="289">
        <v>0</v>
      </c>
      <c r="L275" s="289">
        <v>0</v>
      </c>
      <c r="M275" s="289">
        <v>0</v>
      </c>
      <c r="N275" s="280">
        <v>0</v>
      </c>
      <c r="O275" s="280">
        <v>0</v>
      </c>
      <c r="P275" s="280">
        <v>0</v>
      </c>
      <c r="Q275" s="280">
        <v>0</v>
      </c>
      <c r="R275" s="280">
        <v>0</v>
      </c>
      <c r="S275" s="280">
        <v>0</v>
      </c>
      <c r="T275" s="290">
        <v>0</v>
      </c>
      <c r="U275" s="280">
        <v>0</v>
      </c>
      <c r="V275" s="280" t="s">
        <v>106</v>
      </c>
      <c r="W275" s="57">
        <v>744.46</v>
      </c>
      <c r="X275" s="280">
        <v>3620604</v>
      </c>
      <c r="Y275" s="57">
        <v>0</v>
      </c>
      <c r="Z275" s="57">
        <v>0</v>
      </c>
      <c r="AA275" s="57">
        <v>0</v>
      </c>
      <c r="AB275" s="57">
        <v>0</v>
      </c>
      <c r="AC275" s="57">
        <v>0</v>
      </c>
      <c r="AD275" s="57">
        <v>0</v>
      </c>
      <c r="AE275" s="57">
        <v>0</v>
      </c>
      <c r="AF275" s="57">
        <v>0</v>
      </c>
      <c r="AG275" s="57">
        <v>0</v>
      </c>
      <c r="AH275" s="57">
        <v>0</v>
      </c>
      <c r="AI275" s="57">
        <v>0</v>
      </c>
      <c r="AJ275" s="57">
        <v>91107.91</v>
      </c>
      <c r="AK275" s="57">
        <v>45553.96</v>
      </c>
      <c r="AL275" s="57">
        <v>0</v>
      </c>
      <c r="AN275" s="46">
        <f>I275/'Приложение 1'!I273</f>
        <v>0</v>
      </c>
      <c r="AO275" s="46" t="e">
        <f t="shared" si="256"/>
        <v>#DIV/0!</v>
      </c>
      <c r="AP275" s="46" t="e">
        <f t="shared" si="257"/>
        <v>#DIV/0!</v>
      </c>
      <c r="AQ275" s="46" t="e">
        <f t="shared" si="258"/>
        <v>#DIV/0!</v>
      </c>
      <c r="AR275" s="46" t="e">
        <f t="shared" si="259"/>
        <v>#DIV/0!</v>
      </c>
      <c r="AS275" s="46" t="e">
        <f t="shared" si="260"/>
        <v>#DIV/0!</v>
      </c>
      <c r="AT275" s="46" t="e">
        <f t="shared" si="261"/>
        <v>#DIV/0!</v>
      </c>
      <c r="AU275" s="46">
        <f t="shared" si="262"/>
        <v>4863.3962872417587</v>
      </c>
      <c r="AV275" s="46" t="e">
        <f t="shared" si="263"/>
        <v>#DIV/0!</v>
      </c>
      <c r="AW275" s="46" t="e">
        <f t="shared" si="264"/>
        <v>#DIV/0!</v>
      </c>
      <c r="AX275" s="46" t="e">
        <f t="shared" si="265"/>
        <v>#DIV/0!</v>
      </c>
      <c r="AY275" s="52">
        <f t="shared" si="266"/>
        <v>0</v>
      </c>
      <c r="AZ275" s="46">
        <v>823.21</v>
      </c>
      <c r="BA275" s="46">
        <v>2105.13</v>
      </c>
      <c r="BB275" s="46">
        <v>2608.0100000000002</v>
      </c>
      <c r="BC275" s="46">
        <v>902.03</v>
      </c>
      <c r="BD275" s="46">
        <v>1781.42</v>
      </c>
      <c r="BE275" s="46">
        <v>1188.47</v>
      </c>
      <c r="BF275" s="46">
        <v>2445034.0299999998</v>
      </c>
      <c r="BG275" s="46">
        <f t="shared" si="267"/>
        <v>4866.91</v>
      </c>
      <c r="BH275" s="46">
        <v>1206.3800000000001</v>
      </c>
      <c r="BI275" s="46">
        <v>3444.44</v>
      </c>
      <c r="BJ275" s="46">
        <v>7006.73</v>
      </c>
      <c r="BK275" s="46">
        <f t="shared" ref="BK275:BK338" si="398">111247.63+851785.34+726072.97</f>
        <v>1689105.94</v>
      </c>
      <c r="BL275" s="46" t="str">
        <f t="shared" si="268"/>
        <v xml:space="preserve"> </v>
      </c>
      <c r="BM275" s="46" t="e">
        <f t="shared" si="269"/>
        <v>#DIV/0!</v>
      </c>
      <c r="BN275" s="46" t="e">
        <f t="shared" si="270"/>
        <v>#DIV/0!</v>
      </c>
      <c r="BO275" s="46" t="e">
        <f t="shared" si="271"/>
        <v>#DIV/0!</v>
      </c>
      <c r="BP275" s="46" t="e">
        <f t="shared" si="272"/>
        <v>#DIV/0!</v>
      </c>
      <c r="BQ275" s="46" t="e">
        <f t="shared" si="273"/>
        <v>#DIV/0!</v>
      </c>
      <c r="BR275" s="46" t="e">
        <f t="shared" si="274"/>
        <v>#DIV/0!</v>
      </c>
      <c r="BS275" s="46" t="str">
        <f t="shared" si="275"/>
        <v xml:space="preserve"> </v>
      </c>
      <c r="BT275" s="46" t="e">
        <f t="shared" si="276"/>
        <v>#DIV/0!</v>
      </c>
      <c r="BU275" s="46" t="e">
        <f t="shared" si="277"/>
        <v>#DIV/0!</v>
      </c>
      <c r="BV275" s="46" t="e">
        <f t="shared" si="278"/>
        <v>#DIV/0!</v>
      </c>
      <c r="BW275" s="46" t="str">
        <f t="shared" si="279"/>
        <v xml:space="preserve"> </v>
      </c>
      <c r="BY275" s="52">
        <f t="shared" si="376"/>
        <v>2.4248459691781141</v>
      </c>
      <c r="BZ275" s="293">
        <f t="shared" si="377"/>
        <v>1.2124231176645479</v>
      </c>
      <c r="CA275" s="46">
        <f t="shared" si="280"/>
        <v>5046.9680976815407</v>
      </c>
      <c r="CB275" s="46">
        <f t="shared" si="281"/>
        <v>5085.92</v>
      </c>
      <c r="CC275" s="46">
        <f t="shared" si="282"/>
        <v>-38.951902318459361</v>
      </c>
    </row>
    <row r="276" spans="1:81" s="45" customFormat="1" ht="43.5" customHeight="1">
      <c r="A276" s="308" t="s">
        <v>951</v>
      </c>
      <c r="B276" s="308"/>
      <c r="C276" s="280">
        <f>SUM(C274:C275)</f>
        <v>1471.6</v>
      </c>
      <c r="D276" s="356"/>
      <c r="E276" s="294"/>
      <c r="F276" s="294"/>
      <c r="G276" s="280">
        <f>ROUND(SUM(G274:G275),2)</f>
        <v>7253554.54</v>
      </c>
      <c r="H276" s="280">
        <f t="shared" ref="H276:U276" si="399">SUM(H274:H275)</f>
        <v>0</v>
      </c>
      <c r="I276" s="280">
        <f t="shared" si="399"/>
        <v>0</v>
      </c>
      <c r="J276" s="280">
        <f t="shared" si="399"/>
        <v>0</v>
      </c>
      <c r="K276" s="280">
        <f t="shared" si="399"/>
        <v>0</v>
      </c>
      <c r="L276" s="280">
        <f t="shared" si="399"/>
        <v>0</v>
      </c>
      <c r="M276" s="280">
        <f t="shared" si="399"/>
        <v>0</v>
      </c>
      <c r="N276" s="280">
        <f t="shared" si="399"/>
        <v>0</v>
      </c>
      <c r="O276" s="280">
        <f t="shared" si="399"/>
        <v>0</v>
      </c>
      <c r="P276" s="280">
        <f t="shared" si="399"/>
        <v>0</v>
      </c>
      <c r="Q276" s="280">
        <f t="shared" si="399"/>
        <v>0</v>
      </c>
      <c r="R276" s="280">
        <f t="shared" si="399"/>
        <v>0</v>
      </c>
      <c r="S276" s="280">
        <f t="shared" si="399"/>
        <v>0</v>
      </c>
      <c r="T276" s="290">
        <f t="shared" si="399"/>
        <v>0</v>
      </c>
      <c r="U276" s="280">
        <f t="shared" si="399"/>
        <v>0</v>
      </c>
      <c r="V276" s="294" t="s">
        <v>66</v>
      </c>
      <c r="W276" s="280">
        <f>SUM(W274:W275)</f>
        <v>1458.66</v>
      </c>
      <c r="X276" s="280">
        <f>SUM(X274:X275)</f>
        <v>6980230.7999999998</v>
      </c>
      <c r="Y276" s="280">
        <f t="shared" ref="Y276:AL276" si="400">SUM(Y274:Y275)</f>
        <v>0</v>
      </c>
      <c r="Z276" s="280">
        <f t="shared" si="400"/>
        <v>0</v>
      </c>
      <c r="AA276" s="280">
        <f t="shared" si="400"/>
        <v>0</v>
      </c>
      <c r="AB276" s="280">
        <f t="shared" si="400"/>
        <v>0</v>
      </c>
      <c r="AC276" s="280">
        <f t="shared" si="400"/>
        <v>0</v>
      </c>
      <c r="AD276" s="280">
        <f t="shared" si="400"/>
        <v>0</v>
      </c>
      <c r="AE276" s="280">
        <f t="shared" si="400"/>
        <v>0</v>
      </c>
      <c r="AF276" s="280">
        <f t="shared" si="400"/>
        <v>0</v>
      </c>
      <c r="AG276" s="280">
        <f t="shared" si="400"/>
        <v>0</v>
      </c>
      <c r="AH276" s="280">
        <f t="shared" si="400"/>
        <v>0</v>
      </c>
      <c r="AI276" s="280">
        <f t="shared" si="400"/>
        <v>0</v>
      </c>
      <c r="AJ276" s="280">
        <f t="shared" si="400"/>
        <v>182215.82</v>
      </c>
      <c r="AK276" s="280">
        <f t="shared" si="400"/>
        <v>91107.92</v>
      </c>
      <c r="AL276" s="280">
        <f t="shared" si="400"/>
        <v>0</v>
      </c>
      <c r="AN276" s="46">
        <f>I276/'Приложение 1'!I274</f>
        <v>0</v>
      </c>
      <c r="AO276" s="46" t="e">
        <f t="shared" ref="AO276:AO339" si="401">K276/J276</f>
        <v>#DIV/0!</v>
      </c>
      <c r="AP276" s="46" t="e">
        <f t="shared" ref="AP276:AP339" si="402">M276/L276</f>
        <v>#DIV/0!</v>
      </c>
      <c r="AQ276" s="46" t="e">
        <f t="shared" ref="AQ276:AQ339" si="403">O276/N276</f>
        <v>#DIV/0!</v>
      </c>
      <c r="AR276" s="46" t="e">
        <f t="shared" ref="AR276:AR339" si="404">Q276/P276</f>
        <v>#DIV/0!</v>
      </c>
      <c r="AS276" s="46" t="e">
        <f t="shared" ref="AS276:AS339" si="405">S276/R276</f>
        <v>#DIV/0!</v>
      </c>
      <c r="AT276" s="46" t="e">
        <f t="shared" ref="AT276:AT339" si="406">U276/T276</f>
        <v>#DIV/0!</v>
      </c>
      <c r="AU276" s="46">
        <f t="shared" ref="AU276:AU339" si="407">X276/W276</f>
        <v>4785.3720538028047</v>
      </c>
      <c r="AV276" s="46" t="e">
        <f t="shared" ref="AV276:AV339" si="408">Z276/Y276</f>
        <v>#DIV/0!</v>
      </c>
      <c r="AW276" s="46" t="e">
        <f t="shared" ref="AW276:AW339" si="409">AB276/AA276</f>
        <v>#DIV/0!</v>
      </c>
      <c r="AX276" s="46" t="e">
        <f t="shared" ref="AX276:AX339" si="410">AH276/AG276</f>
        <v>#DIV/0!</v>
      </c>
      <c r="AY276" s="52">
        <f t="shared" ref="AY276:AY339" si="411">AI276</f>
        <v>0</v>
      </c>
      <c r="AZ276" s="46">
        <v>823.21</v>
      </c>
      <c r="BA276" s="46">
        <v>2105.13</v>
      </c>
      <c r="BB276" s="46">
        <v>2608.0100000000002</v>
      </c>
      <c r="BC276" s="46">
        <v>902.03</v>
      </c>
      <c r="BD276" s="46">
        <v>1781.42</v>
      </c>
      <c r="BE276" s="46">
        <v>1188.47</v>
      </c>
      <c r="BF276" s="46">
        <v>2445034.0299999998</v>
      </c>
      <c r="BG276" s="46">
        <f t="shared" ref="BG276:BG339" si="412">IF(V276="ПК", 5070.2, 4866.91)</f>
        <v>4866.91</v>
      </c>
      <c r="BH276" s="46">
        <v>1206.3800000000001</v>
      </c>
      <c r="BI276" s="46">
        <v>3444.44</v>
      </c>
      <c r="BJ276" s="46">
        <v>7006.73</v>
      </c>
      <c r="BK276" s="46">
        <f t="shared" si="398"/>
        <v>1689105.94</v>
      </c>
      <c r="BL276" s="46" t="str">
        <f t="shared" ref="BL276:BL339" si="413">IF(AN276&gt;AZ276, "+", " ")</f>
        <v xml:space="preserve"> </v>
      </c>
      <c r="BM276" s="46" t="e">
        <f t="shared" ref="BM276:BM339" si="414">IF(AO276&gt;BA276, "+", " ")</f>
        <v>#DIV/0!</v>
      </c>
      <c r="BN276" s="46" t="e">
        <f t="shared" ref="BN276:BN339" si="415">IF(AP276&gt;BB276, "+", " ")</f>
        <v>#DIV/0!</v>
      </c>
      <c r="BO276" s="46" t="e">
        <f t="shared" ref="BO276:BO339" si="416">IF(AQ276&gt;BC276, "+", " ")</f>
        <v>#DIV/0!</v>
      </c>
      <c r="BP276" s="46" t="e">
        <f t="shared" ref="BP276:BP339" si="417">IF(AR276&gt;BD276, "+", " ")</f>
        <v>#DIV/0!</v>
      </c>
      <c r="BQ276" s="46" t="e">
        <f t="shared" ref="BQ276:BQ339" si="418">IF(AS276&gt;BE276, "+", " ")</f>
        <v>#DIV/0!</v>
      </c>
      <c r="BR276" s="46" t="e">
        <f t="shared" ref="BR276:BR339" si="419">IF(AT276&gt;BF276, "+", " ")</f>
        <v>#DIV/0!</v>
      </c>
      <c r="BS276" s="46" t="str">
        <f t="shared" ref="BS276:BS339" si="420">IF(AU276&gt;BG276, "+", " ")</f>
        <v xml:space="preserve"> </v>
      </c>
      <c r="BT276" s="46" t="e">
        <f t="shared" ref="BT276:BT339" si="421">IF(AV276&gt;BH276, "+", " ")</f>
        <v>#DIV/0!</v>
      </c>
      <c r="BU276" s="46" t="e">
        <f t="shared" ref="BU276:BU339" si="422">IF(AW276&gt;BI276, "+", " ")</f>
        <v>#DIV/0!</v>
      </c>
      <c r="BV276" s="46" t="e">
        <f t="shared" ref="BV276:BV339" si="423">IF(AX276&gt;BJ276, "+", " ")</f>
        <v>#DIV/0!</v>
      </c>
      <c r="BW276" s="46" t="str">
        <f t="shared" ref="BW276:BW339" si="424">IF(AY276&gt;BK276, "+", " ")</f>
        <v xml:space="preserve"> </v>
      </c>
      <c r="BY276" s="52">
        <f t="shared" si="376"/>
        <v>2.5120900242103921</v>
      </c>
      <c r="BZ276" s="293">
        <f t="shared" si="377"/>
        <v>1.2560451499686387</v>
      </c>
      <c r="CA276" s="46">
        <f t="shared" ref="CA276:CA339" si="425">G276/W276</f>
        <v>4972.7520738211779</v>
      </c>
      <c r="CB276" s="46">
        <f t="shared" ref="CB276:CB339" si="426">IF(V276="ПК",5298.36,5085.92)</f>
        <v>5085.92</v>
      </c>
      <c r="CC276" s="46">
        <f t="shared" ref="CC276:CC339" si="427">CA276-CB276</f>
        <v>-113.1679261788222</v>
      </c>
    </row>
    <row r="277" spans="1:81" s="45" customFormat="1" ht="12" customHeight="1">
      <c r="A277" s="282" t="s">
        <v>2</v>
      </c>
      <c r="B277" s="283"/>
      <c r="C277" s="283"/>
      <c r="D277" s="283"/>
      <c r="E277" s="283"/>
      <c r="F277" s="283"/>
      <c r="G277" s="283"/>
      <c r="H277" s="283"/>
      <c r="I277" s="283"/>
      <c r="J277" s="283"/>
      <c r="K277" s="283"/>
      <c r="L277" s="283"/>
      <c r="M277" s="283"/>
      <c r="N277" s="283"/>
      <c r="O277" s="283"/>
      <c r="P277" s="283"/>
      <c r="Q277" s="283"/>
      <c r="R277" s="283"/>
      <c r="S277" s="283"/>
      <c r="T277" s="283"/>
      <c r="U277" s="283"/>
      <c r="V277" s="283"/>
      <c r="W277" s="283"/>
      <c r="X277" s="283"/>
      <c r="Y277" s="283"/>
      <c r="Z277" s="283"/>
      <c r="AA277" s="283"/>
      <c r="AB277" s="283"/>
      <c r="AC277" s="283"/>
      <c r="AD277" s="283"/>
      <c r="AE277" s="283"/>
      <c r="AF277" s="283"/>
      <c r="AG277" s="283"/>
      <c r="AH277" s="283"/>
      <c r="AI277" s="283"/>
      <c r="AJ277" s="283"/>
      <c r="AK277" s="283"/>
      <c r="AL277" s="375"/>
      <c r="AN277" s="46" t="e">
        <f>I277/'Приложение 1'!I275</f>
        <v>#DIV/0!</v>
      </c>
      <c r="AO277" s="46" t="e">
        <f t="shared" si="401"/>
        <v>#DIV/0!</v>
      </c>
      <c r="AP277" s="46" t="e">
        <f t="shared" si="402"/>
        <v>#DIV/0!</v>
      </c>
      <c r="AQ277" s="46" t="e">
        <f t="shared" si="403"/>
        <v>#DIV/0!</v>
      </c>
      <c r="AR277" s="46" t="e">
        <f t="shared" si="404"/>
        <v>#DIV/0!</v>
      </c>
      <c r="AS277" s="46" t="e">
        <f t="shared" si="405"/>
        <v>#DIV/0!</v>
      </c>
      <c r="AT277" s="46" t="e">
        <f t="shared" si="406"/>
        <v>#DIV/0!</v>
      </c>
      <c r="AU277" s="46" t="e">
        <f t="shared" si="407"/>
        <v>#DIV/0!</v>
      </c>
      <c r="AV277" s="46" t="e">
        <f t="shared" si="408"/>
        <v>#DIV/0!</v>
      </c>
      <c r="AW277" s="46" t="e">
        <f t="shared" si="409"/>
        <v>#DIV/0!</v>
      </c>
      <c r="AX277" s="46" t="e">
        <f t="shared" si="410"/>
        <v>#DIV/0!</v>
      </c>
      <c r="AY277" s="52">
        <f t="shared" si="411"/>
        <v>0</v>
      </c>
      <c r="AZ277" s="46">
        <v>823.21</v>
      </c>
      <c r="BA277" s="46">
        <v>2105.13</v>
      </c>
      <c r="BB277" s="46">
        <v>2608.0100000000002</v>
      </c>
      <c r="BC277" s="46">
        <v>902.03</v>
      </c>
      <c r="BD277" s="46">
        <v>1781.42</v>
      </c>
      <c r="BE277" s="46">
        <v>1188.47</v>
      </c>
      <c r="BF277" s="46">
        <v>2445034.0299999998</v>
      </c>
      <c r="BG277" s="46">
        <f t="shared" si="412"/>
        <v>4866.91</v>
      </c>
      <c r="BH277" s="46">
        <v>1206.3800000000001</v>
      </c>
      <c r="BI277" s="46">
        <v>3444.44</v>
      </c>
      <c r="BJ277" s="46">
        <v>7006.73</v>
      </c>
      <c r="BK277" s="46">
        <f t="shared" si="398"/>
        <v>1689105.94</v>
      </c>
      <c r="BL277" s="46" t="e">
        <f t="shared" si="413"/>
        <v>#DIV/0!</v>
      </c>
      <c r="BM277" s="46" t="e">
        <f t="shared" si="414"/>
        <v>#DIV/0!</v>
      </c>
      <c r="BN277" s="46" t="e">
        <f t="shared" si="415"/>
        <v>#DIV/0!</v>
      </c>
      <c r="BO277" s="46" t="e">
        <f t="shared" si="416"/>
        <v>#DIV/0!</v>
      </c>
      <c r="BP277" s="46" t="e">
        <f t="shared" si="417"/>
        <v>#DIV/0!</v>
      </c>
      <c r="BQ277" s="46" t="e">
        <f t="shared" si="418"/>
        <v>#DIV/0!</v>
      </c>
      <c r="BR277" s="46" t="e">
        <f t="shared" si="419"/>
        <v>#DIV/0!</v>
      </c>
      <c r="BS277" s="46" t="e">
        <f t="shared" si="420"/>
        <v>#DIV/0!</v>
      </c>
      <c r="BT277" s="46" t="e">
        <f t="shared" si="421"/>
        <v>#DIV/0!</v>
      </c>
      <c r="BU277" s="46" t="e">
        <f t="shared" si="422"/>
        <v>#DIV/0!</v>
      </c>
      <c r="BV277" s="46" t="e">
        <f t="shared" si="423"/>
        <v>#DIV/0!</v>
      </c>
      <c r="BW277" s="46" t="str">
        <f t="shared" si="424"/>
        <v xml:space="preserve"> </v>
      </c>
      <c r="BY277" s="52" t="e">
        <f t="shared" si="376"/>
        <v>#DIV/0!</v>
      </c>
      <c r="BZ277" s="293" t="e">
        <f t="shared" si="377"/>
        <v>#DIV/0!</v>
      </c>
      <c r="CA277" s="46" t="e">
        <f t="shared" si="425"/>
        <v>#DIV/0!</v>
      </c>
      <c r="CB277" s="46">
        <f t="shared" si="426"/>
        <v>5085.92</v>
      </c>
      <c r="CC277" s="46" t="e">
        <f t="shared" si="427"/>
        <v>#DIV/0!</v>
      </c>
    </row>
    <row r="278" spans="1:81" s="45" customFormat="1" ht="12" customHeight="1">
      <c r="A278" s="343">
        <v>212</v>
      </c>
      <c r="B278" s="383" t="s">
        <v>982</v>
      </c>
      <c r="C278" s="280">
        <f>444.5+117.9</f>
        <v>562.4</v>
      </c>
      <c r="D278" s="295"/>
      <c r="E278" s="280"/>
      <c r="F278" s="280"/>
      <c r="G278" s="286">
        <f t="shared" ref="G278:G283" si="428">ROUND(H278+U278+X278+Z278+AB278+AD278+AF278+AH278+AI278+AJ278+AK278+AL278,2)</f>
        <v>4273510.99</v>
      </c>
      <c r="H278" s="280">
        <f t="shared" ref="H278:H283" si="429">I278+K278+M278+O278+Q278+S278</f>
        <v>0</v>
      </c>
      <c r="I278" s="289">
        <v>0</v>
      </c>
      <c r="J278" s="289">
        <v>0</v>
      </c>
      <c r="K278" s="289">
        <v>0</v>
      </c>
      <c r="L278" s="289">
        <v>0</v>
      </c>
      <c r="M278" s="289">
        <v>0</v>
      </c>
      <c r="N278" s="280">
        <v>0</v>
      </c>
      <c r="O278" s="280">
        <v>0</v>
      </c>
      <c r="P278" s="280">
        <v>0</v>
      </c>
      <c r="Q278" s="280">
        <v>0</v>
      </c>
      <c r="R278" s="280">
        <v>0</v>
      </c>
      <c r="S278" s="280">
        <v>0</v>
      </c>
      <c r="T278" s="290">
        <v>0</v>
      </c>
      <c r="U278" s="280">
        <v>0</v>
      </c>
      <c r="V278" s="280" t="s">
        <v>105</v>
      </c>
      <c r="W278" s="57">
        <v>1050</v>
      </c>
      <c r="X278" s="280">
        <f t="shared" ref="X278" si="430">ROUND(IF(V278="СК",3856.74,3886.86)*W278,2)</f>
        <v>4081203</v>
      </c>
      <c r="Y278" s="57">
        <v>0</v>
      </c>
      <c r="Z278" s="57">
        <v>0</v>
      </c>
      <c r="AA278" s="57">
        <v>0</v>
      </c>
      <c r="AB278" s="57">
        <v>0</v>
      </c>
      <c r="AC278" s="57">
        <v>0</v>
      </c>
      <c r="AD278" s="57">
        <v>0</v>
      </c>
      <c r="AE278" s="57">
        <v>0</v>
      </c>
      <c r="AF278" s="57">
        <v>0</v>
      </c>
      <c r="AG278" s="57">
        <v>0</v>
      </c>
      <c r="AH278" s="57">
        <v>0</v>
      </c>
      <c r="AI278" s="57">
        <v>0</v>
      </c>
      <c r="AJ278" s="57">
        <f t="shared" ref="AJ278" si="431">ROUND(X278/95.5*3,2)</f>
        <v>128205.33</v>
      </c>
      <c r="AK278" s="57">
        <f t="shared" ref="AK278" si="432">ROUND(X278/95.5*1.5,2)</f>
        <v>64102.66</v>
      </c>
      <c r="AL278" s="57">
        <v>0</v>
      </c>
      <c r="AN278" s="46">
        <f>I278/'Приложение 1'!I276</f>
        <v>0</v>
      </c>
      <c r="AO278" s="46" t="e">
        <f t="shared" si="401"/>
        <v>#DIV/0!</v>
      </c>
      <c r="AP278" s="46" t="e">
        <f t="shared" si="402"/>
        <v>#DIV/0!</v>
      </c>
      <c r="AQ278" s="46" t="e">
        <f t="shared" si="403"/>
        <v>#DIV/0!</v>
      </c>
      <c r="AR278" s="46" t="e">
        <f t="shared" si="404"/>
        <v>#DIV/0!</v>
      </c>
      <c r="AS278" s="46" t="e">
        <f t="shared" si="405"/>
        <v>#DIV/0!</v>
      </c>
      <c r="AT278" s="46" t="e">
        <f t="shared" si="406"/>
        <v>#DIV/0!</v>
      </c>
      <c r="AU278" s="46">
        <f t="shared" si="407"/>
        <v>3886.86</v>
      </c>
      <c r="AV278" s="46" t="e">
        <f t="shared" si="408"/>
        <v>#DIV/0!</v>
      </c>
      <c r="AW278" s="46" t="e">
        <f t="shared" si="409"/>
        <v>#DIV/0!</v>
      </c>
      <c r="AX278" s="46" t="e">
        <f t="shared" si="410"/>
        <v>#DIV/0!</v>
      </c>
      <c r="AY278" s="52">
        <f t="shared" si="411"/>
        <v>0</v>
      </c>
      <c r="AZ278" s="46">
        <v>823.21</v>
      </c>
      <c r="BA278" s="46">
        <v>2105.13</v>
      </c>
      <c r="BB278" s="46">
        <v>2608.0100000000002</v>
      </c>
      <c r="BC278" s="46">
        <v>902.03</v>
      </c>
      <c r="BD278" s="46">
        <v>1781.42</v>
      </c>
      <c r="BE278" s="46">
        <v>1188.47</v>
      </c>
      <c r="BF278" s="46">
        <v>2445034.0299999998</v>
      </c>
      <c r="BG278" s="46">
        <f t="shared" si="412"/>
        <v>5070.2</v>
      </c>
      <c r="BH278" s="46">
        <v>1206.3800000000001</v>
      </c>
      <c r="BI278" s="46">
        <v>3444.44</v>
      </c>
      <c r="BJ278" s="46">
        <v>7006.73</v>
      </c>
      <c r="BK278" s="46">
        <f t="shared" si="398"/>
        <v>1689105.94</v>
      </c>
      <c r="BL278" s="46" t="str">
        <f t="shared" si="413"/>
        <v xml:space="preserve"> </v>
      </c>
      <c r="BM278" s="46" t="e">
        <f t="shared" si="414"/>
        <v>#DIV/0!</v>
      </c>
      <c r="BN278" s="46" t="e">
        <f t="shared" si="415"/>
        <v>#DIV/0!</v>
      </c>
      <c r="BO278" s="46" t="e">
        <f t="shared" si="416"/>
        <v>#DIV/0!</v>
      </c>
      <c r="BP278" s="46" t="e">
        <f t="shared" si="417"/>
        <v>#DIV/0!</v>
      </c>
      <c r="BQ278" s="46" t="e">
        <f t="shared" si="418"/>
        <v>#DIV/0!</v>
      </c>
      <c r="BR278" s="46" t="e">
        <f t="shared" si="419"/>
        <v>#DIV/0!</v>
      </c>
      <c r="BS278" s="46" t="str">
        <f t="shared" si="420"/>
        <v xml:space="preserve"> </v>
      </c>
      <c r="BT278" s="46" t="e">
        <f t="shared" si="421"/>
        <v>#DIV/0!</v>
      </c>
      <c r="BU278" s="46" t="e">
        <f t="shared" si="422"/>
        <v>#DIV/0!</v>
      </c>
      <c r="BV278" s="46" t="e">
        <f t="shared" si="423"/>
        <v>#DIV/0!</v>
      </c>
      <c r="BW278" s="46" t="str">
        <f t="shared" si="424"/>
        <v xml:space="preserve"> </v>
      </c>
      <c r="BY278" s="52">
        <f t="shared" si="376"/>
        <v>3.000000007019989</v>
      </c>
      <c r="BZ278" s="293">
        <f t="shared" si="377"/>
        <v>1.4999998865101785</v>
      </c>
      <c r="CA278" s="46">
        <f t="shared" si="425"/>
        <v>4070.0104666666671</v>
      </c>
      <c r="CB278" s="46">
        <f t="shared" si="426"/>
        <v>5298.36</v>
      </c>
      <c r="CC278" s="46">
        <f t="shared" si="427"/>
        <v>-1228.3495333333326</v>
      </c>
    </row>
    <row r="279" spans="1:81" s="45" customFormat="1" ht="12" customHeight="1">
      <c r="A279" s="343">
        <v>213</v>
      </c>
      <c r="B279" s="383" t="s">
        <v>987</v>
      </c>
      <c r="C279" s="280"/>
      <c r="D279" s="295"/>
      <c r="E279" s="280"/>
      <c r="F279" s="280"/>
      <c r="G279" s="286">
        <f t="shared" si="428"/>
        <v>3907210.05</v>
      </c>
      <c r="H279" s="280">
        <f t="shared" si="429"/>
        <v>0</v>
      </c>
      <c r="I279" s="289">
        <v>0</v>
      </c>
      <c r="J279" s="289">
        <v>0</v>
      </c>
      <c r="K279" s="289">
        <v>0</v>
      </c>
      <c r="L279" s="289">
        <v>0</v>
      </c>
      <c r="M279" s="289">
        <v>0</v>
      </c>
      <c r="N279" s="280">
        <v>0</v>
      </c>
      <c r="O279" s="280">
        <v>0</v>
      </c>
      <c r="P279" s="280">
        <v>0</v>
      </c>
      <c r="Q279" s="280">
        <v>0</v>
      </c>
      <c r="R279" s="280">
        <v>0</v>
      </c>
      <c r="S279" s="280">
        <v>0</v>
      </c>
      <c r="T279" s="290">
        <v>0</v>
      </c>
      <c r="U279" s="280">
        <v>0</v>
      </c>
      <c r="V279" s="280" t="s">
        <v>105</v>
      </c>
      <c r="W279" s="57">
        <v>960</v>
      </c>
      <c r="X279" s="280">
        <f t="shared" ref="X279:X282" si="433">ROUND(IF(V279="СК",3856.74,3886.86)*W279,2)</f>
        <v>3731385.6</v>
      </c>
      <c r="Y279" s="57">
        <v>0</v>
      </c>
      <c r="Z279" s="57">
        <v>0</v>
      </c>
      <c r="AA279" s="57">
        <v>0</v>
      </c>
      <c r="AB279" s="57">
        <v>0</v>
      </c>
      <c r="AC279" s="57">
        <v>0</v>
      </c>
      <c r="AD279" s="57">
        <v>0</v>
      </c>
      <c r="AE279" s="57">
        <v>0</v>
      </c>
      <c r="AF279" s="57">
        <v>0</v>
      </c>
      <c r="AG279" s="57">
        <v>0</v>
      </c>
      <c r="AH279" s="57">
        <v>0</v>
      </c>
      <c r="AI279" s="57">
        <v>0</v>
      </c>
      <c r="AJ279" s="57">
        <f t="shared" ref="AJ279:AJ282" si="434">ROUND(X279/95.5*3,2)</f>
        <v>117216.3</v>
      </c>
      <c r="AK279" s="57">
        <f t="shared" ref="AK279:AK282" si="435">ROUND(X279/95.5*1.5,2)</f>
        <v>58608.15</v>
      </c>
      <c r="AL279" s="57">
        <v>0</v>
      </c>
      <c r="AN279" s="46">
        <f>I279/'Приложение 1'!I277</f>
        <v>0</v>
      </c>
      <c r="AO279" s="46" t="e">
        <f t="shared" si="401"/>
        <v>#DIV/0!</v>
      </c>
      <c r="AP279" s="46" t="e">
        <f t="shared" si="402"/>
        <v>#DIV/0!</v>
      </c>
      <c r="AQ279" s="46" t="e">
        <f t="shared" si="403"/>
        <v>#DIV/0!</v>
      </c>
      <c r="AR279" s="46" t="e">
        <f t="shared" si="404"/>
        <v>#DIV/0!</v>
      </c>
      <c r="AS279" s="46" t="e">
        <f t="shared" si="405"/>
        <v>#DIV/0!</v>
      </c>
      <c r="AT279" s="46" t="e">
        <f t="shared" si="406"/>
        <v>#DIV/0!</v>
      </c>
      <c r="AU279" s="46">
        <f t="shared" si="407"/>
        <v>3886.86</v>
      </c>
      <c r="AV279" s="46" t="e">
        <f t="shared" si="408"/>
        <v>#DIV/0!</v>
      </c>
      <c r="AW279" s="46" t="e">
        <f t="shared" si="409"/>
        <v>#DIV/0!</v>
      </c>
      <c r="AX279" s="46" t="e">
        <f t="shared" si="410"/>
        <v>#DIV/0!</v>
      </c>
      <c r="AY279" s="52">
        <f t="shared" si="411"/>
        <v>0</v>
      </c>
      <c r="AZ279" s="46">
        <v>823.21</v>
      </c>
      <c r="BA279" s="46">
        <v>2105.13</v>
      </c>
      <c r="BB279" s="46">
        <v>2608.0100000000002</v>
      </c>
      <c r="BC279" s="46">
        <v>902.03</v>
      </c>
      <c r="BD279" s="46">
        <v>1781.42</v>
      </c>
      <c r="BE279" s="46">
        <v>1188.47</v>
      </c>
      <c r="BF279" s="46">
        <v>2445034.0299999998</v>
      </c>
      <c r="BG279" s="46">
        <f t="shared" si="412"/>
        <v>5070.2</v>
      </c>
      <c r="BH279" s="46">
        <v>1206.3800000000001</v>
      </c>
      <c r="BI279" s="46">
        <v>3444.44</v>
      </c>
      <c r="BJ279" s="46">
        <v>7006.73</v>
      </c>
      <c r="BK279" s="46">
        <f t="shared" si="398"/>
        <v>1689105.94</v>
      </c>
      <c r="BL279" s="46" t="str">
        <f t="shared" si="413"/>
        <v xml:space="preserve"> </v>
      </c>
      <c r="BM279" s="46" t="e">
        <f t="shared" si="414"/>
        <v>#DIV/0!</v>
      </c>
      <c r="BN279" s="46" t="e">
        <f t="shared" si="415"/>
        <v>#DIV/0!</v>
      </c>
      <c r="BO279" s="46" t="e">
        <f t="shared" si="416"/>
        <v>#DIV/0!</v>
      </c>
      <c r="BP279" s="46" t="e">
        <f t="shared" si="417"/>
        <v>#DIV/0!</v>
      </c>
      <c r="BQ279" s="46" t="e">
        <f t="shared" si="418"/>
        <v>#DIV/0!</v>
      </c>
      <c r="BR279" s="46" t="e">
        <f t="shared" si="419"/>
        <v>#DIV/0!</v>
      </c>
      <c r="BS279" s="46" t="str">
        <f t="shared" si="420"/>
        <v xml:space="preserve"> </v>
      </c>
      <c r="BT279" s="46" t="e">
        <f t="shared" si="421"/>
        <v>#DIV/0!</v>
      </c>
      <c r="BU279" s="46" t="e">
        <f t="shared" si="422"/>
        <v>#DIV/0!</v>
      </c>
      <c r="BV279" s="46" t="e">
        <f t="shared" si="423"/>
        <v>#DIV/0!</v>
      </c>
      <c r="BW279" s="46" t="str">
        <f t="shared" si="424"/>
        <v xml:space="preserve"> </v>
      </c>
      <c r="BY279" s="52"/>
      <c r="BZ279" s="293"/>
      <c r="CA279" s="46">
        <f t="shared" si="425"/>
        <v>4070.0104687499997</v>
      </c>
      <c r="CB279" s="46">
        <f t="shared" si="426"/>
        <v>5298.36</v>
      </c>
      <c r="CC279" s="46">
        <f t="shared" si="427"/>
        <v>-1228.3495312499999</v>
      </c>
    </row>
    <row r="280" spans="1:81" s="45" customFormat="1" ht="12" customHeight="1">
      <c r="A280" s="343">
        <v>214</v>
      </c>
      <c r="B280" s="383" t="s">
        <v>991</v>
      </c>
      <c r="C280" s="280">
        <f>444.5+117.9</f>
        <v>562.4</v>
      </c>
      <c r="D280" s="295"/>
      <c r="E280" s="280"/>
      <c r="F280" s="280"/>
      <c r="G280" s="286">
        <f t="shared" si="428"/>
        <v>3581609.22</v>
      </c>
      <c r="H280" s="280">
        <f t="shared" si="429"/>
        <v>0</v>
      </c>
      <c r="I280" s="289">
        <v>0</v>
      </c>
      <c r="J280" s="289">
        <v>0</v>
      </c>
      <c r="K280" s="289">
        <v>0</v>
      </c>
      <c r="L280" s="289">
        <v>0</v>
      </c>
      <c r="M280" s="289">
        <v>0</v>
      </c>
      <c r="N280" s="280">
        <v>0</v>
      </c>
      <c r="O280" s="280">
        <v>0</v>
      </c>
      <c r="P280" s="280">
        <v>0</v>
      </c>
      <c r="Q280" s="280">
        <v>0</v>
      </c>
      <c r="R280" s="280">
        <v>0</v>
      </c>
      <c r="S280" s="280">
        <v>0</v>
      </c>
      <c r="T280" s="290">
        <v>0</v>
      </c>
      <c r="U280" s="280">
        <v>0</v>
      </c>
      <c r="V280" s="280" t="s">
        <v>105</v>
      </c>
      <c r="W280" s="57">
        <v>880</v>
      </c>
      <c r="X280" s="280">
        <f t="shared" si="433"/>
        <v>3420436.8</v>
      </c>
      <c r="Y280" s="57">
        <v>0</v>
      </c>
      <c r="Z280" s="57">
        <v>0</v>
      </c>
      <c r="AA280" s="57">
        <v>0</v>
      </c>
      <c r="AB280" s="57">
        <v>0</v>
      </c>
      <c r="AC280" s="57">
        <v>0</v>
      </c>
      <c r="AD280" s="57">
        <v>0</v>
      </c>
      <c r="AE280" s="57">
        <v>0</v>
      </c>
      <c r="AF280" s="57">
        <v>0</v>
      </c>
      <c r="AG280" s="57">
        <v>0</v>
      </c>
      <c r="AH280" s="57">
        <v>0</v>
      </c>
      <c r="AI280" s="57">
        <v>0</v>
      </c>
      <c r="AJ280" s="57">
        <f t="shared" si="434"/>
        <v>107448.28</v>
      </c>
      <c r="AK280" s="57">
        <f t="shared" si="435"/>
        <v>53724.14</v>
      </c>
      <c r="AL280" s="57">
        <v>0</v>
      </c>
      <c r="AN280" s="46">
        <f>I280/'Приложение 1'!I278</f>
        <v>0</v>
      </c>
      <c r="AO280" s="46" t="e">
        <f t="shared" si="401"/>
        <v>#DIV/0!</v>
      </c>
      <c r="AP280" s="46" t="e">
        <f t="shared" si="402"/>
        <v>#DIV/0!</v>
      </c>
      <c r="AQ280" s="46" t="e">
        <f t="shared" si="403"/>
        <v>#DIV/0!</v>
      </c>
      <c r="AR280" s="46" t="e">
        <f t="shared" si="404"/>
        <v>#DIV/0!</v>
      </c>
      <c r="AS280" s="46" t="e">
        <f t="shared" si="405"/>
        <v>#DIV/0!</v>
      </c>
      <c r="AT280" s="46" t="e">
        <f t="shared" si="406"/>
        <v>#DIV/0!</v>
      </c>
      <c r="AU280" s="46">
        <f t="shared" si="407"/>
        <v>3886.8599999999997</v>
      </c>
      <c r="AV280" s="46" t="e">
        <f t="shared" si="408"/>
        <v>#DIV/0!</v>
      </c>
      <c r="AW280" s="46" t="e">
        <f t="shared" si="409"/>
        <v>#DIV/0!</v>
      </c>
      <c r="AX280" s="46" t="e">
        <f t="shared" si="410"/>
        <v>#DIV/0!</v>
      </c>
      <c r="AY280" s="52">
        <f t="shared" si="411"/>
        <v>0</v>
      </c>
      <c r="AZ280" s="46">
        <v>823.21</v>
      </c>
      <c r="BA280" s="46">
        <v>2105.13</v>
      </c>
      <c r="BB280" s="46">
        <v>2608.0100000000002</v>
      </c>
      <c r="BC280" s="46">
        <v>902.03</v>
      </c>
      <c r="BD280" s="46">
        <v>1781.42</v>
      </c>
      <c r="BE280" s="46">
        <v>1188.47</v>
      </c>
      <c r="BF280" s="46">
        <v>2445034.0299999998</v>
      </c>
      <c r="BG280" s="46">
        <f t="shared" si="412"/>
        <v>5070.2</v>
      </c>
      <c r="BH280" s="46">
        <v>1206.3800000000001</v>
      </c>
      <c r="BI280" s="46">
        <v>3444.44</v>
      </c>
      <c r="BJ280" s="46">
        <v>7006.73</v>
      </c>
      <c r="BK280" s="46">
        <f t="shared" si="398"/>
        <v>1689105.94</v>
      </c>
      <c r="BL280" s="46" t="str">
        <f t="shared" si="413"/>
        <v xml:space="preserve"> </v>
      </c>
      <c r="BM280" s="46" t="e">
        <f t="shared" si="414"/>
        <v>#DIV/0!</v>
      </c>
      <c r="BN280" s="46" t="e">
        <f t="shared" si="415"/>
        <v>#DIV/0!</v>
      </c>
      <c r="BO280" s="46" t="e">
        <f t="shared" si="416"/>
        <v>#DIV/0!</v>
      </c>
      <c r="BP280" s="46" t="e">
        <f t="shared" si="417"/>
        <v>#DIV/0!</v>
      </c>
      <c r="BQ280" s="46" t="e">
        <f t="shared" si="418"/>
        <v>#DIV/0!</v>
      </c>
      <c r="BR280" s="46" t="e">
        <f t="shared" si="419"/>
        <v>#DIV/0!</v>
      </c>
      <c r="BS280" s="46" t="str">
        <f t="shared" si="420"/>
        <v xml:space="preserve"> </v>
      </c>
      <c r="BT280" s="46" t="e">
        <f t="shared" si="421"/>
        <v>#DIV/0!</v>
      </c>
      <c r="BU280" s="46" t="e">
        <f t="shared" si="422"/>
        <v>#DIV/0!</v>
      </c>
      <c r="BV280" s="46" t="e">
        <f t="shared" si="423"/>
        <v>#DIV/0!</v>
      </c>
      <c r="BW280" s="46" t="str">
        <f t="shared" si="424"/>
        <v xml:space="preserve"> </v>
      </c>
      <c r="BY280" s="52">
        <f t="shared" ref="BY280:BY282" si="436">AJ280/G280*100</f>
        <v>3.0000000949293959</v>
      </c>
      <c r="BZ280" s="293">
        <f t="shared" ref="BZ280:BZ282" si="437">AK280/G280*100</f>
        <v>1.5000000474646979</v>
      </c>
      <c r="CA280" s="46">
        <f t="shared" si="425"/>
        <v>4070.0104772727277</v>
      </c>
      <c r="CB280" s="46">
        <f t="shared" si="426"/>
        <v>5298.36</v>
      </c>
      <c r="CC280" s="46">
        <f t="shared" si="427"/>
        <v>-1228.349522727272</v>
      </c>
    </row>
    <row r="281" spans="1:81" s="45" customFormat="1" ht="12" customHeight="1">
      <c r="A281" s="343">
        <v>215</v>
      </c>
      <c r="B281" s="383" t="s">
        <v>992</v>
      </c>
      <c r="C281" s="280">
        <f>444.5+117.9</f>
        <v>562.4</v>
      </c>
      <c r="D281" s="295"/>
      <c r="E281" s="280"/>
      <c r="F281" s="280"/>
      <c r="G281" s="286">
        <f t="shared" si="428"/>
        <v>3581609.22</v>
      </c>
      <c r="H281" s="280">
        <f t="shared" si="429"/>
        <v>0</v>
      </c>
      <c r="I281" s="289">
        <v>0</v>
      </c>
      <c r="J281" s="289">
        <v>0</v>
      </c>
      <c r="K281" s="289">
        <v>0</v>
      </c>
      <c r="L281" s="289">
        <v>0</v>
      </c>
      <c r="M281" s="289">
        <v>0</v>
      </c>
      <c r="N281" s="280">
        <v>0</v>
      </c>
      <c r="O281" s="280">
        <v>0</v>
      </c>
      <c r="P281" s="280">
        <v>0</v>
      </c>
      <c r="Q281" s="280">
        <v>0</v>
      </c>
      <c r="R281" s="280">
        <v>0</v>
      </c>
      <c r="S281" s="280">
        <v>0</v>
      </c>
      <c r="T281" s="290">
        <v>0</v>
      </c>
      <c r="U281" s="280">
        <v>0</v>
      </c>
      <c r="V281" s="280" t="s">
        <v>105</v>
      </c>
      <c r="W281" s="57">
        <v>880</v>
      </c>
      <c r="X281" s="280">
        <f t="shared" si="433"/>
        <v>3420436.8</v>
      </c>
      <c r="Y281" s="57">
        <v>0</v>
      </c>
      <c r="Z281" s="57">
        <v>0</v>
      </c>
      <c r="AA281" s="57">
        <v>0</v>
      </c>
      <c r="AB281" s="57">
        <v>0</v>
      </c>
      <c r="AC281" s="57">
        <v>0</v>
      </c>
      <c r="AD281" s="57">
        <v>0</v>
      </c>
      <c r="AE281" s="57">
        <v>0</v>
      </c>
      <c r="AF281" s="57">
        <v>0</v>
      </c>
      <c r="AG281" s="57">
        <v>0</v>
      </c>
      <c r="AH281" s="57">
        <v>0</v>
      </c>
      <c r="AI281" s="57">
        <v>0</v>
      </c>
      <c r="AJ281" s="57">
        <f t="shared" si="434"/>
        <v>107448.28</v>
      </c>
      <c r="AK281" s="57">
        <f t="shared" si="435"/>
        <v>53724.14</v>
      </c>
      <c r="AL281" s="57">
        <v>0</v>
      </c>
      <c r="AN281" s="46">
        <f>I281/'Приложение 1'!I279</f>
        <v>0</v>
      </c>
      <c r="AO281" s="46" t="e">
        <f t="shared" si="401"/>
        <v>#DIV/0!</v>
      </c>
      <c r="AP281" s="46" t="e">
        <f t="shared" si="402"/>
        <v>#DIV/0!</v>
      </c>
      <c r="AQ281" s="46" t="e">
        <f t="shared" si="403"/>
        <v>#DIV/0!</v>
      </c>
      <c r="AR281" s="46" t="e">
        <f t="shared" si="404"/>
        <v>#DIV/0!</v>
      </c>
      <c r="AS281" s="46" t="e">
        <f t="shared" si="405"/>
        <v>#DIV/0!</v>
      </c>
      <c r="AT281" s="46" t="e">
        <f t="shared" si="406"/>
        <v>#DIV/0!</v>
      </c>
      <c r="AU281" s="46">
        <f t="shared" si="407"/>
        <v>3886.8599999999997</v>
      </c>
      <c r="AV281" s="46" t="e">
        <f t="shared" si="408"/>
        <v>#DIV/0!</v>
      </c>
      <c r="AW281" s="46" t="e">
        <f t="shared" si="409"/>
        <v>#DIV/0!</v>
      </c>
      <c r="AX281" s="46" t="e">
        <f t="shared" si="410"/>
        <v>#DIV/0!</v>
      </c>
      <c r="AY281" s="52">
        <f t="shared" si="411"/>
        <v>0</v>
      </c>
      <c r="AZ281" s="46">
        <v>823.21</v>
      </c>
      <c r="BA281" s="46">
        <v>2105.13</v>
      </c>
      <c r="BB281" s="46">
        <v>2608.0100000000002</v>
      </c>
      <c r="BC281" s="46">
        <v>902.03</v>
      </c>
      <c r="BD281" s="46">
        <v>1781.42</v>
      </c>
      <c r="BE281" s="46">
        <v>1188.47</v>
      </c>
      <c r="BF281" s="46">
        <v>2445034.0299999998</v>
      </c>
      <c r="BG281" s="46">
        <f t="shared" si="412"/>
        <v>5070.2</v>
      </c>
      <c r="BH281" s="46">
        <v>1206.3800000000001</v>
      </c>
      <c r="BI281" s="46">
        <v>3444.44</v>
      </c>
      <c r="BJ281" s="46">
        <v>7006.73</v>
      </c>
      <c r="BK281" s="46">
        <f t="shared" si="398"/>
        <v>1689105.94</v>
      </c>
      <c r="BL281" s="46" t="str">
        <f t="shared" si="413"/>
        <v xml:space="preserve"> </v>
      </c>
      <c r="BM281" s="46" t="e">
        <f t="shared" si="414"/>
        <v>#DIV/0!</v>
      </c>
      <c r="BN281" s="46" t="e">
        <f t="shared" si="415"/>
        <v>#DIV/0!</v>
      </c>
      <c r="BO281" s="46" t="e">
        <f t="shared" si="416"/>
        <v>#DIV/0!</v>
      </c>
      <c r="BP281" s="46" t="e">
        <f t="shared" si="417"/>
        <v>#DIV/0!</v>
      </c>
      <c r="BQ281" s="46" t="e">
        <f t="shared" si="418"/>
        <v>#DIV/0!</v>
      </c>
      <c r="BR281" s="46" t="e">
        <f t="shared" si="419"/>
        <v>#DIV/0!</v>
      </c>
      <c r="BS281" s="46" t="str">
        <f t="shared" si="420"/>
        <v xml:space="preserve"> </v>
      </c>
      <c r="BT281" s="46" t="e">
        <f t="shared" si="421"/>
        <v>#DIV/0!</v>
      </c>
      <c r="BU281" s="46" t="e">
        <f t="shared" si="422"/>
        <v>#DIV/0!</v>
      </c>
      <c r="BV281" s="46" t="e">
        <f t="shared" si="423"/>
        <v>#DIV/0!</v>
      </c>
      <c r="BW281" s="46" t="str">
        <f t="shared" si="424"/>
        <v xml:space="preserve"> </v>
      </c>
      <c r="BY281" s="52">
        <f t="shared" si="436"/>
        <v>3.0000000949293959</v>
      </c>
      <c r="BZ281" s="293">
        <f t="shared" si="437"/>
        <v>1.5000000474646979</v>
      </c>
      <c r="CA281" s="46">
        <f t="shared" si="425"/>
        <v>4070.0104772727277</v>
      </c>
      <c r="CB281" s="46">
        <f t="shared" si="426"/>
        <v>5298.36</v>
      </c>
      <c r="CC281" s="46">
        <f t="shared" si="427"/>
        <v>-1228.349522727272</v>
      </c>
    </row>
    <row r="282" spans="1:81" s="45" customFormat="1" ht="12" customHeight="1">
      <c r="A282" s="343">
        <v>216</v>
      </c>
      <c r="B282" s="383" t="s">
        <v>993</v>
      </c>
      <c r="C282" s="280">
        <f>444.5+117.9</f>
        <v>562.4</v>
      </c>
      <c r="D282" s="295"/>
      <c r="E282" s="280"/>
      <c r="F282" s="280"/>
      <c r="G282" s="286">
        <f t="shared" si="428"/>
        <v>3459508.9</v>
      </c>
      <c r="H282" s="280">
        <f t="shared" si="429"/>
        <v>0</v>
      </c>
      <c r="I282" s="289">
        <v>0</v>
      </c>
      <c r="J282" s="289">
        <v>0</v>
      </c>
      <c r="K282" s="289">
        <v>0</v>
      </c>
      <c r="L282" s="289">
        <v>0</v>
      </c>
      <c r="M282" s="289">
        <v>0</v>
      </c>
      <c r="N282" s="280">
        <v>0</v>
      </c>
      <c r="O282" s="280">
        <v>0</v>
      </c>
      <c r="P282" s="280">
        <v>0</v>
      </c>
      <c r="Q282" s="280">
        <v>0</v>
      </c>
      <c r="R282" s="280">
        <v>0</v>
      </c>
      <c r="S282" s="280">
        <v>0</v>
      </c>
      <c r="T282" s="290">
        <v>0</v>
      </c>
      <c r="U282" s="280">
        <v>0</v>
      </c>
      <c r="V282" s="280" t="s">
        <v>105</v>
      </c>
      <c r="W282" s="57">
        <v>850</v>
      </c>
      <c r="X282" s="280">
        <f t="shared" si="433"/>
        <v>3303831</v>
      </c>
      <c r="Y282" s="57">
        <v>0</v>
      </c>
      <c r="Z282" s="57">
        <v>0</v>
      </c>
      <c r="AA282" s="57">
        <v>0</v>
      </c>
      <c r="AB282" s="57">
        <v>0</v>
      </c>
      <c r="AC282" s="57">
        <v>0</v>
      </c>
      <c r="AD282" s="57">
        <v>0</v>
      </c>
      <c r="AE282" s="57">
        <v>0</v>
      </c>
      <c r="AF282" s="57">
        <v>0</v>
      </c>
      <c r="AG282" s="57">
        <v>0</v>
      </c>
      <c r="AH282" s="57">
        <v>0</v>
      </c>
      <c r="AI282" s="57">
        <v>0</v>
      </c>
      <c r="AJ282" s="57">
        <f t="shared" si="434"/>
        <v>103785.27</v>
      </c>
      <c r="AK282" s="57">
        <f t="shared" si="435"/>
        <v>51892.63</v>
      </c>
      <c r="AL282" s="57">
        <v>0</v>
      </c>
      <c r="AN282" s="46">
        <f>I282/'Приложение 1'!I280</f>
        <v>0</v>
      </c>
      <c r="AO282" s="46" t="e">
        <f t="shared" si="401"/>
        <v>#DIV/0!</v>
      </c>
      <c r="AP282" s="46" t="e">
        <f t="shared" si="402"/>
        <v>#DIV/0!</v>
      </c>
      <c r="AQ282" s="46" t="e">
        <f t="shared" si="403"/>
        <v>#DIV/0!</v>
      </c>
      <c r="AR282" s="46" t="e">
        <f t="shared" si="404"/>
        <v>#DIV/0!</v>
      </c>
      <c r="AS282" s="46" t="e">
        <f t="shared" si="405"/>
        <v>#DIV/0!</v>
      </c>
      <c r="AT282" s="46" t="e">
        <f t="shared" si="406"/>
        <v>#DIV/0!</v>
      </c>
      <c r="AU282" s="46">
        <f t="shared" si="407"/>
        <v>3886.86</v>
      </c>
      <c r="AV282" s="46" t="e">
        <f t="shared" si="408"/>
        <v>#DIV/0!</v>
      </c>
      <c r="AW282" s="46" t="e">
        <f t="shared" si="409"/>
        <v>#DIV/0!</v>
      </c>
      <c r="AX282" s="46" t="e">
        <f t="shared" si="410"/>
        <v>#DIV/0!</v>
      </c>
      <c r="AY282" s="52">
        <f t="shared" si="411"/>
        <v>0</v>
      </c>
      <c r="AZ282" s="46">
        <v>823.21</v>
      </c>
      <c r="BA282" s="46">
        <v>2105.13</v>
      </c>
      <c r="BB282" s="46">
        <v>2608.0100000000002</v>
      </c>
      <c r="BC282" s="46">
        <v>902.03</v>
      </c>
      <c r="BD282" s="46">
        <v>1781.42</v>
      </c>
      <c r="BE282" s="46">
        <v>1188.47</v>
      </c>
      <c r="BF282" s="46">
        <v>2445034.0299999998</v>
      </c>
      <c r="BG282" s="46">
        <f t="shared" si="412"/>
        <v>5070.2</v>
      </c>
      <c r="BH282" s="46">
        <v>1206.3800000000001</v>
      </c>
      <c r="BI282" s="46">
        <v>3444.44</v>
      </c>
      <c r="BJ282" s="46">
        <v>7006.73</v>
      </c>
      <c r="BK282" s="46">
        <f t="shared" si="398"/>
        <v>1689105.94</v>
      </c>
      <c r="BL282" s="46" t="str">
        <f t="shared" si="413"/>
        <v xml:space="preserve"> </v>
      </c>
      <c r="BM282" s="46" t="e">
        <f t="shared" si="414"/>
        <v>#DIV/0!</v>
      </c>
      <c r="BN282" s="46" t="e">
        <f t="shared" si="415"/>
        <v>#DIV/0!</v>
      </c>
      <c r="BO282" s="46" t="e">
        <f t="shared" si="416"/>
        <v>#DIV/0!</v>
      </c>
      <c r="BP282" s="46" t="e">
        <f t="shared" si="417"/>
        <v>#DIV/0!</v>
      </c>
      <c r="BQ282" s="46" t="e">
        <f t="shared" si="418"/>
        <v>#DIV/0!</v>
      </c>
      <c r="BR282" s="46" t="e">
        <f t="shared" si="419"/>
        <v>#DIV/0!</v>
      </c>
      <c r="BS282" s="46" t="str">
        <f t="shared" si="420"/>
        <v xml:space="preserve"> </v>
      </c>
      <c r="BT282" s="46" t="e">
        <f t="shared" si="421"/>
        <v>#DIV/0!</v>
      </c>
      <c r="BU282" s="46" t="e">
        <f t="shared" si="422"/>
        <v>#DIV/0!</v>
      </c>
      <c r="BV282" s="46" t="e">
        <f t="shared" si="423"/>
        <v>#DIV/0!</v>
      </c>
      <c r="BW282" s="46" t="str">
        <f t="shared" si="424"/>
        <v xml:space="preserve"> </v>
      </c>
      <c r="BY282" s="52">
        <f t="shared" si="436"/>
        <v>3.0000000867175109</v>
      </c>
      <c r="BZ282" s="293">
        <f t="shared" si="437"/>
        <v>1.4999998988295709</v>
      </c>
      <c r="CA282" s="46">
        <f t="shared" si="425"/>
        <v>4070.010470588235</v>
      </c>
      <c r="CB282" s="46">
        <f t="shared" si="426"/>
        <v>5298.36</v>
      </c>
      <c r="CC282" s="46">
        <f t="shared" si="427"/>
        <v>-1228.3495294117647</v>
      </c>
    </row>
    <row r="283" spans="1:81" s="45" customFormat="1" ht="12" customHeight="1">
      <c r="A283" s="343">
        <v>217</v>
      </c>
      <c r="B283" s="383" t="s">
        <v>1011</v>
      </c>
      <c r="C283" s="280">
        <f>444.5+117.9</f>
        <v>562.4</v>
      </c>
      <c r="D283" s="295"/>
      <c r="E283" s="280"/>
      <c r="F283" s="280"/>
      <c r="G283" s="286">
        <f t="shared" si="428"/>
        <v>3866509.95</v>
      </c>
      <c r="H283" s="280">
        <f t="shared" si="429"/>
        <v>0</v>
      </c>
      <c r="I283" s="289">
        <v>0</v>
      </c>
      <c r="J283" s="289">
        <v>0</v>
      </c>
      <c r="K283" s="289">
        <v>0</v>
      </c>
      <c r="L283" s="289">
        <v>0</v>
      </c>
      <c r="M283" s="289">
        <v>0</v>
      </c>
      <c r="N283" s="280">
        <v>0</v>
      </c>
      <c r="O283" s="280">
        <v>0</v>
      </c>
      <c r="P283" s="280">
        <v>0</v>
      </c>
      <c r="Q283" s="280">
        <v>0</v>
      </c>
      <c r="R283" s="280">
        <v>0</v>
      </c>
      <c r="S283" s="280">
        <v>0</v>
      </c>
      <c r="T283" s="290">
        <v>0</v>
      </c>
      <c r="U283" s="280">
        <v>0</v>
      </c>
      <c r="V283" s="280" t="s">
        <v>105</v>
      </c>
      <c r="W283" s="57">
        <v>950</v>
      </c>
      <c r="X283" s="280">
        <f t="shared" ref="X283" si="438">ROUND(IF(V283="СК",3856.74,3886.86)*W283,2)</f>
        <v>3692517</v>
      </c>
      <c r="Y283" s="57">
        <v>0</v>
      </c>
      <c r="Z283" s="57">
        <v>0</v>
      </c>
      <c r="AA283" s="57">
        <v>0</v>
      </c>
      <c r="AB283" s="57">
        <v>0</v>
      </c>
      <c r="AC283" s="57">
        <v>0</v>
      </c>
      <c r="AD283" s="57">
        <v>0</v>
      </c>
      <c r="AE283" s="57">
        <v>0</v>
      </c>
      <c r="AF283" s="57">
        <v>0</v>
      </c>
      <c r="AG283" s="57">
        <v>0</v>
      </c>
      <c r="AH283" s="57">
        <v>0</v>
      </c>
      <c r="AI283" s="57">
        <v>0</v>
      </c>
      <c r="AJ283" s="57">
        <f t="shared" ref="AJ283" si="439">ROUND(X283/95.5*3,2)</f>
        <v>115995.3</v>
      </c>
      <c r="AK283" s="57">
        <f t="shared" ref="AK283" si="440">ROUND(X283/95.5*1.5,2)</f>
        <v>57997.65</v>
      </c>
      <c r="AL283" s="57">
        <v>0</v>
      </c>
      <c r="AN283" s="46">
        <f>I283/'Приложение 1'!I281</f>
        <v>0</v>
      </c>
      <c r="AO283" s="46" t="e">
        <f t="shared" si="401"/>
        <v>#DIV/0!</v>
      </c>
      <c r="AP283" s="46" t="e">
        <f t="shared" si="402"/>
        <v>#DIV/0!</v>
      </c>
      <c r="AQ283" s="46" t="e">
        <f t="shared" si="403"/>
        <v>#DIV/0!</v>
      </c>
      <c r="AR283" s="46" t="e">
        <f t="shared" si="404"/>
        <v>#DIV/0!</v>
      </c>
      <c r="AS283" s="46" t="e">
        <f t="shared" si="405"/>
        <v>#DIV/0!</v>
      </c>
      <c r="AT283" s="46" t="e">
        <f t="shared" si="406"/>
        <v>#DIV/0!</v>
      </c>
      <c r="AU283" s="46">
        <f t="shared" si="407"/>
        <v>3886.86</v>
      </c>
      <c r="AV283" s="46" t="e">
        <f t="shared" si="408"/>
        <v>#DIV/0!</v>
      </c>
      <c r="AW283" s="46" t="e">
        <f t="shared" si="409"/>
        <v>#DIV/0!</v>
      </c>
      <c r="AX283" s="46" t="e">
        <f t="shared" si="410"/>
        <v>#DIV/0!</v>
      </c>
      <c r="AY283" s="52">
        <f t="shared" si="411"/>
        <v>0</v>
      </c>
      <c r="AZ283" s="46">
        <v>823.21</v>
      </c>
      <c r="BA283" s="46">
        <v>2105.13</v>
      </c>
      <c r="BB283" s="46">
        <v>2608.0100000000002</v>
      </c>
      <c r="BC283" s="46">
        <v>902.03</v>
      </c>
      <c r="BD283" s="46">
        <v>1781.42</v>
      </c>
      <c r="BE283" s="46">
        <v>1188.47</v>
      </c>
      <c r="BF283" s="46">
        <v>2445034.0299999998</v>
      </c>
      <c r="BG283" s="46">
        <f t="shared" si="412"/>
        <v>5070.2</v>
      </c>
      <c r="BH283" s="46">
        <v>1206.3800000000001</v>
      </c>
      <c r="BI283" s="46">
        <v>3444.44</v>
      </c>
      <c r="BJ283" s="46">
        <v>7006.73</v>
      </c>
      <c r="BK283" s="46">
        <f t="shared" si="398"/>
        <v>1689105.94</v>
      </c>
      <c r="BL283" s="46" t="str">
        <f t="shared" si="413"/>
        <v xml:space="preserve"> </v>
      </c>
      <c r="BM283" s="46" t="e">
        <f t="shared" si="414"/>
        <v>#DIV/0!</v>
      </c>
      <c r="BN283" s="46" t="e">
        <f t="shared" si="415"/>
        <v>#DIV/0!</v>
      </c>
      <c r="BO283" s="46" t="e">
        <f t="shared" si="416"/>
        <v>#DIV/0!</v>
      </c>
      <c r="BP283" s="46" t="e">
        <f t="shared" si="417"/>
        <v>#DIV/0!</v>
      </c>
      <c r="BQ283" s="46" t="e">
        <f t="shared" si="418"/>
        <v>#DIV/0!</v>
      </c>
      <c r="BR283" s="46" t="e">
        <f t="shared" si="419"/>
        <v>#DIV/0!</v>
      </c>
      <c r="BS283" s="46" t="str">
        <f t="shared" si="420"/>
        <v xml:space="preserve"> </v>
      </c>
      <c r="BT283" s="46" t="e">
        <f t="shared" si="421"/>
        <v>#DIV/0!</v>
      </c>
      <c r="BU283" s="46" t="e">
        <f t="shared" si="422"/>
        <v>#DIV/0!</v>
      </c>
      <c r="BV283" s="46" t="e">
        <f t="shared" si="423"/>
        <v>#DIV/0!</v>
      </c>
      <c r="BW283" s="46" t="str">
        <f t="shared" si="424"/>
        <v xml:space="preserve"> </v>
      </c>
      <c r="BY283" s="52">
        <f t="shared" ref="BY283" si="441">AJ283/G283*100</f>
        <v>3.0000000387946759</v>
      </c>
      <c r="BZ283" s="293">
        <f t="shared" ref="BZ283" si="442">AK283/G283*100</f>
        <v>1.500000019397338</v>
      </c>
      <c r="CA283" s="46">
        <f t="shared" si="425"/>
        <v>4070.0104736842109</v>
      </c>
      <c r="CB283" s="46">
        <f t="shared" si="426"/>
        <v>5298.36</v>
      </c>
      <c r="CC283" s="46">
        <f t="shared" si="427"/>
        <v>-1228.3495263157888</v>
      </c>
    </row>
    <row r="284" spans="1:81" s="45" customFormat="1" ht="43.5" customHeight="1">
      <c r="A284" s="308" t="s">
        <v>3</v>
      </c>
      <c r="B284" s="308"/>
      <c r="C284" s="280">
        <f>SUM(C278:C278)</f>
        <v>562.4</v>
      </c>
      <c r="D284" s="356"/>
      <c r="E284" s="294"/>
      <c r="F284" s="294"/>
      <c r="G284" s="280">
        <f>ROUND(SUM(G278:G283),2)</f>
        <v>22669958.329999998</v>
      </c>
      <c r="H284" s="280">
        <f t="shared" ref="H284:U284" si="443">ROUND(SUM(H278:H283),2)</f>
        <v>0</v>
      </c>
      <c r="I284" s="280">
        <f t="shared" si="443"/>
        <v>0</v>
      </c>
      <c r="J284" s="280">
        <f t="shared" si="443"/>
        <v>0</v>
      </c>
      <c r="K284" s="280">
        <f t="shared" si="443"/>
        <v>0</v>
      </c>
      <c r="L284" s="280">
        <f t="shared" si="443"/>
        <v>0</v>
      </c>
      <c r="M284" s="280">
        <f t="shared" si="443"/>
        <v>0</v>
      </c>
      <c r="N284" s="280">
        <f t="shared" si="443"/>
        <v>0</v>
      </c>
      <c r="O284" s="280">
        <f t="shared" si="443"/>
        <v>0</v>
      </c>
      <c r="P284" s="280">
        <f t="shared" si="443"/>
        <v>0</v>
      </c>
      <c r="Q284" s="280">
        <f t="shared" si="443"/>
        <v>0</v>
      </c>
      <c r="R284" s="280">
        <f t="shared" si="443"/>
        <v>0</v>
      </c>
      <c r="S284" s="280">
        <f t="shared" si="443"/>
        <v>0</v>
      </c>
      <c r="T284" s="281">
        <f t="shared" si="443"/>
        <v>0</v>
      </c>
      <c r="U284" s="280">
        <f t="shared" si="443"/>
        <v>0</v>
      </c>
      <c r="V284" s="294" t="s">
        <v>66</v>
      </c>
      <c r="W284" s="280">
        <f>SUM(W278:W283)</f>
        <v>5570</v>
      </c>
      <c r="X284" s="280">
        <f t="shared" ref="X284:AL284" si="444">SUM(X278:X283)</f>
        <v>21649810.199999999</v>
      </c>
      <c r="Y284" s="280">
        <f t="shared" si="444"/>
        <v>0</v>
      </c>
      <c r="Z284" s="280">
        <f t="shared" si="444"/>
        <v>0</v>
      </c>
      <c r="AA284" s="280">
        <f t="shared" si="444"/>
        <v>0</v>
      </c>
      <c r="AB284" s="280">
        <f t="shared" si="444"/>
        <v>0</v>
      </c>
      <c r="AC284" s="280">
        <f t="shared" si="444"/>
        <v>0</v>
      </c>
      <c r="AD284" s="280">
        <f t="shared" si="444"/>
        <v>0</v>
      </c>
      <c r="AE284" s="280">
        <f t="shared" si="444"/>
        <v>0</v>
      </c>
      <c r="AF284" s="280">
        <f t="shared" si="444"/>
        <v>0</v>
      </c>
      <c r="AG284" s="280">
        <f t="shared" si="444"/>
        <v>0</v>
      </c>
      <c r="AH284" s="280">
        <f t="shared" si="444"/>
        <v>0</v>
      </c>
      <c r="AI284" s="280">
        <f t="shared" si="444"/>
        <v>0</v>
      </c>
      <c r="AJ284" s="280">
        <f t="shared" si="444"/>
        <v>680098.76000000013</v>
      </c>
      <c r="AK284" s="280">
        <f t="shared" si="444"/>
        <v>340049.37000000005</v>
      </c>
      <c r="AL284" s="280">
        <f t="shared" si="444"/>
        <v>0</v>
      </c>
      <c r="AN284" s="46">
        <f>I284/'Приложение 1'!I282</f>
        <v>0</v>
      </c>
      <c r="AO284" s="46" t="e">
        <f t="shared" si="401"/>
        <v>#DIV/0!</v>
      </c>
      <c r="AP284" s="46" t="e">
        <f t="shared" si="402"/>
        <v>#DIV/0!</v>
      </c>
      <c r="AQ284" s="46" t="e">
        <f t="shared" si="403"/>
        <v>#DIV/0!</v>
      </c>
      <c r="AR284" s="46" t="e">
        <f t="shared" si="404"/>
        <v>#DIV/0!</v>
      </c>
      <c r="AS284" s="46" t="e">
        <f t="shared" si="405"/>
        <v>#DIV/0!</v>
      </c>
      <c r="AT284" s="46" t="e">
        <f t="shared" si="406"/>
        <v>#DIV/0!</v>
      </c>
      <c r="AU284" s="46">
        <f t="shared" si="407"/>
        <v>3886.8599999999997</v>
      </c>
      <c r="AV284" s="46" t="e">
        <f t="shared" si="408"/>
        <v>#DIV/0!</v>
      </c>
      <c r="AW284" s="46" t="e">
        <f t="shared" si="409"/>
        <v>#DIV/0!</v>
      </c>
      <c r="AX284" s="46" t="e">
        <f t="shared" si="410"/>
        <v>#DIV/0!</v>
      </c>
      <c r="AY284" s="52">
        <f t="shared" si="411"/>
        <v>0</v>
      </c>
      <c r="AZ284" s="46">
        <v>823.21</v>
      </c>
      <c r="BA284" s="46">
        <v>2105.13</v>
      </c>
      <c r="BB284" s="46">
        <v>2608.0100000000002</v>
      </c>
      <c r="BC284" s="46">
        <v>902.03</v>
      </c>
      <c r="BD284" s="46">
        <v>1781.42</v>
      </c>
      <c r="BE284" s="46">
        <v>1188.47</v>
      </c>
      <c r="BF284" s="46">
        <v>2445034.0299999998</v>
      </c>
      <c r="BG284" s="46">
        <f t="shared" si="412"/>
        <v>4866.91</v>
      </c>
      <c r="BH284" s="46">
        <v>1206.3800000000001</v>
      </c>
      <c r="BI284" s="46">
        <v>3444.44</v>
      </c>
      <c r="BJ284" s="46">
        <v>7006.73</v>
      </c>
      <c r="BK284" s="46">
        <f t="shared" si="398"/>
        <v>1689105.94</v>
      </c>
      <c r="BL284" s="46" t="str">
        <f t="shared" si="413"/>
        <v xml:space="preserve"> </v>
      </c>
      <c r="BM284" s="46" t="e">
        <f t="shared" si="414"/>
        <v>#DIV/0!</v>
      </c>
      <c r="BN284" s="46" t="e">
        <f t="shared" si="415"/>
        <v>#DIV/0!</v>
      </c>
      <c r="BO284" s="46" t="e">
        <f t="shared" si="416"/>
        <v>#DIV/0!</v>
      </c>
      <c r="BP284" s="46" t="e">
        <f t="shared" si="417"/>
        <v>#DIV/0!</v>
      </c>
      <c r="BQ284" s="46" t="e">
        <f t="shared" si="418"/>
        <v>#DIV/0!</v>
      </c>
      <c r="BR284" s="46" t="e">
        <f t="shared" si="419"/>
        <v>#DIV/0!</v>
      </c>
      <c r="BS284" s="46" t="str">
        <f t="shared" si="420"/>
        <v xml:space="preserve"> </v>
      </c>
      <c r="BT284" s="46" t="e">
        <f t="shared" si="421"/>
        <v>#DIV/0!</v>
      </c>
      <c r="BU284" s="46" t="e">
        <f t="shared" si="422"/>
        <v>#DIV/0!</v>
      </c>
      <c r="BV284" s="46" t="e">
        <f t="shared" si="423"/>
        <v>#DIV/0!</v>
      </c>
      <c r="BW284" s="46" t="str">
        <f t="shared" si="424"/>
        <v xml:space="preserve"> </v>
      </c>
      <c r="BY284" s="52">
        <f t="shared" si="376"/>
        <v>3.0000000445523543</v>
      </c>
      <c r="BZ284" s="293">
        <f t="shared" si="377"/>
        <v>1.499999978164936</v>
      </c>
      <c r="CA284" s="46">
        <f t="shared" si="425"/>
        <v>4070.0104721723515</v>
      </c>
      <c r="CB284" s="46">
        <f t="shared" si="426"/>
        <v>5085.92</v>
      </c>
      <c r="CC284" s="46">
        <f t="shared" si="427"/>
        <v>-1015.9095278276486</v>
      </c>
    </row>
    <row r="285" spans="1:81" s="45" customFormat="1" ht="12" customHeight="1">
      <c r="A285" s="282" t="s">
        <v>934</v>
      </c>
      <c r="B285" s="283"/>
      <c r="C285" s="283"/>
      <c r="D285" s="283"/>
      <c r="E285" s="283"/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3"/>
      <c r="T285" s="283"/>
      <c r="U285" s="283"/>
      <c r="V285" s="283"/>
      <c r="W285" s="283"/>
      <c r="X285" s="283"/>
      <c r="Y285" s="283"/>
      <c r="Z285" s="283"/>
      <c r="AA285" s="283"/>
      <c r="AB285" s="283"/>
      <c r="AC285" s="283"/>
      <c r="AD285" s="283"/>
      <c r="AE285" s="283"/>
      <c r="AF285" s="283"/>
      <c r="AG285" s="283"/>
      <c r="AH285" s="283"/>
      <c r="AI285" s="283"/>
      <c r="AJ285" s="283"/>
      <c r="AK285" s="283"/>
      <c r="AL285" s="375"/>
      <c r="AN285" s="46" t="e">
        <f>I285/'Приложение 1'!I283</f>
        <v>#DIV/0!</v>
      </c>
      <c r="AO285" s="46" t="e">
        <f t="shared" si="401"/>
        <v>#DIV/0!</v>
      </c>
      <c r="AP285" s="46" t="e">
        <f t="shared" si="402"/>
        <v>#DIV/0!</v>
      </c>
      <c r="AQ285" s="46" t="e">
        <f t="shared" si="403"/>
        <v>#DIV/0!</v>
      </c>
      <c r="AR285" s="46" t="e">
        <f t="shared" si="404"/>
        <v>#DIV/0!</v>
      </c>
      <c r="AS285" s="46" t="e">
        <f t="shared" si="405"/>
        <v>#DIV/0!</v>
      </c>
      <c r="AT285" s="46" t="e">
        <f t="shared" si="406"/>
        <v>#DIV/0!</v>
      </c>
      <c r="AU285" s="46" t="e">
        <f t="shared" si="407"/>
        <v>#DIV/0!</v>
      </c>
      <c r="AV285" s="46" t="e">
        <f t="shared" si="408"/>
        <v>#DIV/0!</v>
      </c>
      <c r="AW285" s="46" t="e">
        <f t="shared" si="409"/>
        <v>#DIV/0!</v>
      </c>
      <c r="AX285" s="46" t="e">
        <f t="shared" si="410"/>
        <v>#DIV/0!</v>
      </c>
      <c r="AY285" s="52">
        <f t="shared" si="411"/>
        <v>0</v>
      </c>
      <c r="AZ285" s="46">
        <v>823.21</v>
      </c>
      <c r="BA285" s="46">
        <v>2105.13</v>
      </c>
      <c r="BB285" s="46">
        <v>2608.0100000000002</v>
      </c>
      <c r="BC285" s="46">
        <v>902.03</v>
      </c>
      <c r="BD285" s="46">
        <v>1781.42</v>
      </c>
      <c r="BE285" s="46">
        <v>1188.47</v>
      </c>
      <c r="BF285" s="46">
        <v>2445034.0299999998</v>
      </c>
      <c r="BG285" s="46">
        <f t="shared" si="412"/>
        <v>4866.91</v>
      </c>
      <c r="BH285" s="46">
        <v>1206.3800000000001</v>
      </c>
      <c r="BI285" s="46">
        <v>3444.44</v>
      </c>
      <c r="BJ285" s="46">
        <v>7006.73</v>
      </c>
      <c r="BK285" s="46">
        <f t="shared" si="398"/>
        <v>1689105.94</v>
      </c>
      <c r="BL285" s="46" t="e">
        <f t="shared" si="413"/>
        <v>#DIV/0!</v>
      </c>
      <c r="BM285" s="46" t="e">
        <f t="shared" si="414"/>
        <v>#DIV/0!</v>
      </c>
      <c r="BN285" s="46" t="e">
        <f t="shared" si="415"/>
        <v>#DIV/0!</v>
      </c>
      <c r="BO285" s="46" t="e">
        <f t="shared" si="416"/>
        <v>#DIV/0!</v>
      </c>
      <c r="BP285" s="46" t="e">
        <f t="shared" si="417"/>
        <v>#DIV/0!</v>
      </c>
      <c r="BQ285" s="46" t="e">
        <f t="shared" si="418"/>
        <v>#DIV/0!</v>
      </c>
      <c r="BR285" s="46" t="e">
        <f t="shared" si="419"/>
        <v>#DIV/0!</v>
      </c>
      <c r="BS285" s="46" t="e">
        <f t="shared" si="420"/>
        <v>#DIV/0!</v>
      </c>
      <c r="BT285" s="46" t="e">
        <f t="shared" si="421"/>
        <v>#DIV/0!</v>
      </c>
      <c r="BU285" s="46" t="e">
        <f t="shared" si="422"/>
        <v>#DIV/0!</v>
      </c>
      <c r="BV285" s="46" t="e">
        <f t="shared" si="423"/>
        <v>#DIV/0!</v>
      </c>
      <c r="BW285" s="46" t="str">
        <f t="shared" si="424"/>
        <v xml:space="preserve"> </v>
      </c>
      <c r="BY285" s="52" t="e">
        <f t="shared" si="376"/>
        <v>#DIV/0!</v>
      </c>
      <c r="BZ285" s="293" t="e">
        <f t="shared" si="377"/>
        <v>#DIV/0!</v>
      </c>
      <c r="CA285" s="46" t="e">
        <f t="shared" si="425"/>
        <v>#DIV/0!</v>
      </c>
      <c r="CB285" s="46">
        <f t="shared" si="426"/>
        <v>5085.92</v>
      </c>
      <c r="CC285" s="46" t="e">
        <f t="shared" si="427"/>
        <v>#DIV/0!</v>
      </c>
    </row>
    <row r="286" spans="1:81" s="45" customFormat="1" ht="12" customHeight="1">
      <c r="A286" s="343">
        <v>218</v>
      </c>
      <c r="B286" s="383" t="s">
        <v>854</v>
      </c>
      <c r="C286" s="280">
        <v>909.2</v>
      </c>
      <c r="D286" s="295"/>
      <c r="E286" s="280"/>
      <c r="F286" s="280"/>
      <c r="G286" s="286">
        <f>ROUND(H286+U286+X286+Z286+AB286+AD286+AF286+AH286+AI286+AJ286+AK286+AL286,2)</f>
        <v>2260838</v>
      </c>
      <c r="H286" s="280">
        <f>I286+K286+M286+O286+Q286+S286</f>
        <v>0</v>
      </c>
      <c r="I286" s="289">
        <v>0</v>
      </c>
      <c r="J286" s="289">
        <v>0</v>
      </c>
      <c r="K286" s="289">
        <v>0</v>
      </c>
      <c r="L286" s="289">
        <v>0</v>
      </c>
      <c r="M286" s="289">
        <v>0</v>
      </c>
      <c r="N286" s="280">
        <v>0</v>
      </c>
      <c r="O286" s="280">
        <v>0</v>
      </c>
      <c r="P286" s="280">
        <v>0</v>
      </c>
      <c r="Q286" s="280">
        <v>0</v>
      </c>
      <c r="R286" s="280">
        <v>0</v>
      </c>
      <c r="S286" s="280">
        <v>0</v>
      </c>
      <c r="T286" s="290">
        <v>0</v>
      </c>
      <c r="U286" s="280">
        <v>0</v>
      </c>
      <c r="V286" s="280" t="s">
        <v>106</v>
      </c>
      <c r="W286" s="57">
        <v>476.2</v>
      </c>
      <c r="X286" s="280">
        <v>2167028.35</v>
      </c>
      <c r="Y286" s="57">
        <v>0</v>
      </c>
      <c r="Z286" s="57">
        <v>0</v>
      </c>
      <c r="AA286" s="57">
        <v>0</v>
      </c>
      <c r="AB286" s="57">
        <v>0</v>
      </c>
      <c r="AC286" s="57">
        <v>0</v>
      </c>
      <c r="AD286" s="57">
        <v>0</v>
      </c>
      <c r="AE286" s="57">
        <v>0</v>
      </c>
      <c r="AF286" s="57">
        <v>0</v>
      </c>
      <c r="AG286" s="57">
        <v>0</v>
      </c>
      <c r="AH286" s="57">
        <v>0</v>
      </c>
      <c r="AI286" s="57">
        <v>0</v>
      </c>
      <c r="AJ286" s="57">
        <v>62539.77</v>
      </c>
      <c r="AK286" s="57">
        <v>31269.88</v>
      </c>
      <c r="AL286" s="57">
        <v>0</v>
      </c>
      <c r="AN286" s="46">
        <f>I286/'Приложение 1'!I284</f>
        <v>0</v>
      </c>
      <c r="AO286" s="46" t="e">
        <f t="shared" si="401"/>
        <v>#DIV/0!</v>
      </c>
      <c r="AP286" s="46" t="e">
        <f t="shared" si="402"/>
        <v>#DIV/0!</v>
      </c>
      <c r="AQ286" s="46" t="e">
        <f t="shared" si="403"/>
        <v>#DIV/0!</v>
      </c>
      <c r="AR286" s="46" t="e">
        <f t="shared" si="404"/>
        <v>#DIV/0!</v>
      </c>
      <c r="AS286" s="46" t="e">
        <f t="shared" si="405"/>
        <v>#DIV/0!</v>
      </c>
      <c r="AT286" s="46" t="e">
        <f t="shared" si="406"/>
        <v>#DIV/0!</v>
      </c>
      <c r="AU286" s="46">
        <f t="shared" si="407"/>
        <v>4550.6685216295673</v>
      </c>
      <c r="AV286" s="46" t="e">
        <f t="shared" si="408"/>
        <v>#DIV/0!</v>
      </c>
      <c r="AW286" s="46" t="e">
        <f t="shared" si="409"/>
        <v>#DIV/0!</v>
      </c>
      <c r="AX286" s="46" t="e">
        <f t="shared" si="410"/>
        <v>#DIV/0!</v>
      </c>
      <c r="AY286" s="52">
        <f t="shared" si="411"/>
        <v>0</v>
      </c>
      <c r="AZ286" s="46">
        <v>823.21</v>
      </c>
      <c r="BA286" s="46">
        <v>2105.13</v>
      </c>
      <c r="BB286" s="46">
        <v>2608.0100000000002</v>
      </c>
      <c r="BC286" s="46">
        <v>902.03</v>
      </c>
      <c r="BD286" s="46">
        <v>1781.42</v>
      </c>
      <c r="BE286" s="46">
        <v>1188.47</v>
      </c>
      <c r="BF286" s="46">
        <v>2445034.0299999998</v>
      </c>
      <c r="BG286" s="46">
        <f t="shared" si="412"/>
        <v>4866.91</v>
      </c>
      <c r="BH286" s="46">
        <v>1206.3800000000001</v>
      </c>
      <c r="BI286" s="46">
        <v>3444.44</v>
      </c>
      <c r="BJ286" s="46">
        <v>7006.73</v>
      </c>
      <c r="BK286" s="46">
        <f t="shared" si="398"/>
        <v>1689105.94</v>
      </c>
      <c r="BL286" s="46" t="str">
        <f t="shared" si="413"/>
        <v xml:space="preserve"> </v>
      </c>
      <c r="BM286" s="46" t="e">
        <f t="shared" si="414"/>
        <v>#DIV/0!</v>
      </c>
      <c r="BN286" s="46" t="e">
        <f t="shared" si="415"/>
        <v>#DIV/0!</v>
      </c>
      <c r="BO286" s="46" t="e">
        <f t="shared" si="416"/>
        <v>#DIV/0!</v>
      </c>
      <c r="BP286" s="46" t="e">
        <f t="shared" si="417"/>
        <v>#DIV/0!</v>
      </c>
      <c r="BQ286" s="46" t="e">
        <f t="shared" si="418"/>
        <v>#DIV/0!</v>
      </c>
      <c r="BR286" s="46" t="e">
        <f t="shared" si="419"/>
        <v>#DIV/0!</v>
      </c>
      <c r="BS286" s="46" t="str">
        <f t="shared" si="420"/>
        <v xml:space="preserve"> </v>
      </c>
      <c r="BT286" s="46" t="e">
        <f t="shared" si="421"/>
        <v>#DIV/0!</v>
      </c>
      <c r="BU286" s="46" t="e">
        <f t="shared" si="422"/>
        <v>#DIV/0!</v>
      </c>
      <c r="BV286" s="46" t="e">
        <f t="shared" si="423"/>
        <v>#DIV/0!</v>
      </c>
      <c r="BW286" s="46" t="str">
        <f t="shared" si="424"/>
        <v xml:space="preserve"> </v>
      </c>
      <c r="BY286" s="52">
        <f t="shared" si="376"/>
        <v>2.7662207553128528</v>
      </c>
      <c r="BZ286" s="293">
        <f t="shared" si="377"/>
        <v>1.3831101564994928</v>
      </c>
      <c r="CA286" s="46">
        <f t="shared" si="425"/>
        <v>4747.6648467030664</v>
      </c>
      <c r="CB286" s="46">
        <f t="shared" si="426"/>
        <v>5085.92</v>
      </c>
      <c r="CC286" s="46">
        <f t="shared" si="427"/>
        <v>-338.25515329693371</v>
      </c>
    </row>
    <row r="287" spans="1:81" s="45" customFormat="1" ht="12" customHeight="1">
      <c r="A287" s="343">
        <v>219</v>
      </c>
      <c r="B287" s="383" t="s">
        <v>855</v>
      </c>
      <c r="C287" s="280"/>
      <c r="D287" s="295"/>
      <c r="E287" s="280"/>
      <c r="F287" s="280"/>
      <c r="G287" s="286">
        <f>ROUND(H287+U287+X287+Z287+AB287+AD287+AF287+AH287+AI287+AJ287+AK287+AL287,2)</f>
        <v>2277847.06</v>
      </c>
      <c r="H287" s="280">
        <f>I287+K287+M287+O287+Q287+S287</f>
        <v>0</v>
      </c>
      <c r="I287" s="289">
        <v>0</v>
      </c>
      <c r="J287" s="289">
        <v>0</v>
      </c>
      <c r="K287" s="289">
        <v>0</v>
      </c>
      <c r="L287" s="289">
        <v>0</v>
      </c>
      <c r="M287" s="289">
        <v>0</v>
      </c>
      <c r="N287" s="280">
        <v>0</v>
      </c>
      <c r="O287" s="280">
        <v>0</v>
      </c>
      <c r="P287" s="280">
        <v>0</v>
      </c>
      <c r="Q287" s="280">
        <v>0</v>
      </c>
      <c r="R287" s="280">
        <v>0</v>
      </c>
      <c r="S287" s="280">
        <v>0</v>
      </c>
      <c r="T287" s="290">
        <v>0</v>
      </c>
      <c r="U287" s="280">
        <v>0</v>
      </c>
      <c r="V287" s="280" t="s">
        <v>106</v>
      </c>
      <c r="W287" s="57">
        <v>476.2</v>
      </c>
      <c r="X287" s="280">
        <v>2179548.65</v>
      </c>
      <c r="Y287" s="57">
        <v>0</v>
      </c>
      <c r="Z287" s="57">
        <v>0</v>
      </c>
      <c r="AA287" s="57">
        <v>0</v>
      </c>
      <c r="AB287" s="57">
        <v>0</v>
      </c>
      <c r="AC287" s="57">
        <v>0</v>
      </c>
      <c r="AD287" s="57">
        <v>0</v>
      </c>
      <c r="AE287" s="57">
        <v>0</v>
      </c>
      <c r="AF287" s="57">
        <v>0</v>
      </c>
      <c r="AG287" s="57">
        <v>0</v>
      </c>
      <c r="AH287" s="57">
        <v>0</v>
      </c>
      <c r="AI287" s="57">
        <v>0</v>
      </c>
      <c r="AJ287" s="57">
        <v>65532.27</v>
      </c>
      <c r="AK287" s="57">
        <v>32766.14</v>
      </c>
      <c r="AL287" s="57">
        <v>0</v>
      </c>
      <c r="AN287" s="46">
        <f>I287/'Приложение 1'!I285</f>
        <v>0</v>
      </c>
      <c r="AO287" s="46" t="e">
        <f t="shared" si="401"/>
        <v>#DIV/0!</v>
      </c>
      <c r="AP287" s="46" t="e">
        <f t="shared" si="402"/>
        <v>#DIV/0!</v>
      </c>
      <c r="AQ287" s="46" t="e">
        <f t="shared" si="403"/>
        <v>#DIV/0!</v>
      </c>
      <c r="AR287" s="46" t="e">
        <f t="shared" si="404"/>
        <v>#DIV/0!</v>
      </c>
      <c r="AS287" s="46" t="e">
        <f t="shared" si="405"/>
        <v>#DIV/0!</v>
      </c>
      <c r="AT287" s="46" t="e">
        <f t="shared" si="406"/>
        <v>#DIV/0!</v>
      </c>
      <c r="AU287" s="46">
        <f t="shared" si="407"/>
        <v>4576.9606257874839</v>
      </c>
      <c r="AV287" s="46" t="e">
        <f t="shared" si="408"/>
        <v>#DIV/0!</v>
      </c>
      <c r="AW287" s="46" t="e">
        <f t="shared" si="409"/>
        <v>#DIV/0!</v>
      </c>
      <c r="AX287" s="46" t="e">
        <f t="shared" si="410"/>
        <v>#DIV/0!</v>
      </c>
      <c r="AY287" s="52">
        <f t="shared" si="411"/>
        <v>0</v>
      </c>
      <c r="AZ287" s="46">
        <v>823.21</v>
      </c>
      <c r="BA287" s="46">
        <v>2105.13</v>
      </c>
      <c r="BB287" s="46">
        <v>2608.0100000000002</v>
      </c>
      <c r="BC287" s="46">
        <v>902.03</v>
      </c>
      <c r="BD287" s="46">
        <v>1781.42</v>
      </c>
      <c r="BE287" s="46">
        <v>1188.47</v>
      </c>
      <c r="BF287" s="46">
        <v>2445034.0299999998</v>
      </c>
      <c r="BG287" s="46">
        <f t="shared" si="412"/>
        <v>4866.91</v>
      </c>
      <c r="BH287" s="46">
        <v>1206.3800000000001</v>
      </c>
      <c r="BI287" s="46">
        <v>3444.44</v>
      </c>
      <c r="BJ287" s="46">
        <v>7006.73</v>
      </c>
      <c r="BK287" s="46">
        <f t="shared" si="398"/>
        <v>1689105.94</v>
      </c>
      <c r="BL287" s="46" t="str">
        <f t="shared" si="413"/>
        <v xml:space="preserve"> </v>
      </c>
      <c r="BM287" s="46" t="e">
        <f t="shared" si="414"/>
        <v>#DIV/0!</v>
      </c>
      <c r="BN287" s="46" t="e">
        <f t="shared" si="415"/>
        <v>#DIV/0!</v>
      </c>
      <c r="BO287" s="46" t="e">
        <f t="shared" si="416"/>
        <v>#DIV/0!</v>
      </c>
      <c r="BP287" s="46" t="e">
        <f t="shared" si="417"/>
        <v>#DIV/0!</v>
      </c>
      <c r="BQ287" s="46" t="e">
        <f t="shared" si="418"/>
        <v>#DIV/0!</v>
      </c>
      <c r="BR287" s="46" t="e">
        <f t="shared" si="419"/>
        <v>#DIV/0!</v>
      </c>
      <c r="BS287" s="46" t="str">
        <f t="shared" si="420"/>
        <v xml:space="preserve"> </v>
      </c>
      <c r="BT287" s="46" t="e">
        <f t="shared" si="421"/>
        <v>#DIV/0!</v>
      </c>
      <c r="BU287" s="46" t="e">
        <f t="shared" si="422"/>
        <v>#DIV/0!</v>
      </c>
      <c r="BV287" s="46" t="e">
        <f t="shared" si="423"/>
        <v>#DIV/0!</v>
      </c>
      <c r="BW287" s="46" t="str">
        <f t="shared" si="424"/>
        <v xml:space="preserve"> </v>
      </c>
      <c r="BY287" s="52"/>
      <c r="BZ287" s="293"/>
      <c r="CA287" s="46">
        <f t="shared" si="425"/>
        <v>4783.3831583368337</v>
      </c>
      <c r="CB287" s="46">
        <f t="shared" si="426"/>
        <v>5085.92</v>
      </c>
      <c r="CC287" s="46">
        <f t="shared" si="427"/>
        <v>-302.53684166316634</v>
      </c>
    </row>
    <row r="288" spans="1:81" s="45" customFormat="1" ht="12" customHeight="1">
      <c r="A288" s="343">
        <v>220</v>
      </c>
      <c r="B288" s="383" t="s">
        <v>856</v>
      </c>
      <c r="C288" s="280">
        <f>444.5+117.9</f>
        <v>562.4</v>
      </c>
      <c r="D288" s="295"/>
      <c r="E288" s="280"/>
      <c r="F288" s="280"/>
      <c r="G288" s="286">
        <f>ROUND(H288+U288+X288+Z288+AB288+AD288+AF288+AH288+AI288+AJ288+AK288+AL288,2)</f>
        <v>1666123.59</v>
      </c>
      <c r="H288" s="280">
        <f>I288+K288+M288+O288+Q288+S288</f>
        <v>0</v>
      </c>
      <c r="I288" s="289">
        <v>0</v>
      </c>
      <c r="J288" s="289">
        <v>0</v>
      </c>
      <c r="K288" s="289">
        <v>0</v>
      </c>
      <c r="L288" s="289">
        <v>0</v>
      </c>
      <c r="M288" s="289">
        <v>0</v>
      </c>
      <c r="N288" s="280">
        <v>0</v>
      </c>
      <c r="O288" s="280">
        <v>0</v>
      </c>
      <c r="P288" s="280">
        <v>0</v>
      </c>
      <c r="Q288" s="280">
        <v>0</v>
      </c>
      <c r="R288" s="280">
        <v>0</v>
      </c>
      <c r="S288" s="280">
        <v>0</v>
      </c>
      <c r="T288" s="290">
        <v>0</v>
      </c>
      <c r="U288" s="280">
        <v>0</v>
      </c>
      <c r="V288" s="280" t="s">
        <v>106</v>
      </c>
      <c r="W288" s="57">
        <v>338.6</v>
      </c>
      <c r="X288" s="280">
        <v>1573767.79</v>
      </c>
      <c r="Y288" s="57">
        <v>0</v>
      </c>
      <c r="Z288" s="57">
        <v>0</v>
      </c>
      <c r="AA288" s="57">
        <v>0</v>
      </c>
      <c r="AB288" s="57">
        <v>0</v>
      </c>
      <c r="AC288" s="57">
        <v>0</v>
      </c>
      <c r="AD288" s="57">
        <v>0</v>
      </c>
      <c r="AE288" s="57">
        <v>0</v>
      </c>
      <c r="AF288" s="57">
        <v>0</v>
      </c>
      <c r="AG288" s="57">
        <v>0</v>
      </c>
      <c r="AH288" s="57">
        <v>0</v>
      </c>
      <c r="AI288" s="57">
        <v>0</v>
      </c>
      <c r="AJ288" s="57">
        <v>61570.53</v>
      </c>
      <c r="AK288" s="57">
        <v>30785.27</v>
      </c>
      <c r="AL288" s="57">
        <v>0</v>
      </c>
      <c r="AN288" s="46">
        <f>I288/'Приложение 1'!I286</f>
        <v>0</v>
      </c>
      <c r="AO288" s="46" t="e">
        <f t="shared" si="401"/>
        <v>#DIV/0!</v>
      </c>
      <c r="AP288" s="46" t="e">
        <f t="shared" si="402"/>
        <v>#DIV/0!</v>
      </c>
      <c r="AQ288" s="46" t="e">
        <f t="shared" si="403"/>
        <v>#DIV/0!</v>
      </c>
      <c r="AR288" s="46" t="e">
        <f t="shared" si="404"/>
        <v>#DIV/0!</v>
      </c>
      <c r="AS288" s="46" t="e">
        <f t="shared" si="405"/>
        <v>#DIV/0!</v>
      </c>
      <c r="AT288" s="46" t="e">
        <f t="shared" si="406"/>
        <v>#DIV/0!</v>
      </c>
      <c r="AU288" s="46">
        <f t="shared" si="407"/>
        <v>4647.8670702894269</v>
      </c>
      <c r="AV288" s="46" t="e">
        <f t="shared" si="408"/>
        <v>#DIV/0!</v>
      </c>
      <c r="AW288" s="46" t="e">
        <f t="shared" si="409"/>
        <v>#DIV/0!</v>
      </c>
      <c r="AX288" s="46" t="e">
        <f t="shared" si="410"/>
        <v>#DIV/0!</v>
      </c>
      <c r="AY288" s="52">
        <f t="shared" si="411"/>
        <v>0</v>
      </c>
      <c r="AZ288" s="46">
        <v>823.21</v>
      </c>
      <c r="BA288" s="46">
        <v>2105.13</v>
      </c>
      <c r="BB288" s="46">
        <v>2608.0100000000002</v>
      </c>
      <c r="BC288" s="46">
        <v>902.03</v>
      </c>
      <c r="BD288" s="46">
        <v>1781.42</v>
      </c>
      <c r="BE288" s="46">
        <v>1188.47</v>
      </c>
      <c r="BF288" s="46">
        <v>2445034.0299999998</v>
      </c>
      <c r="BG288" s="46">
        <f t="shared" si="412"/>
        <v>4866.91</v>
      </c>
      <c r="BH288" s="46">
        <v>1206.3800000000001</v>
      </c>
      <c r="BI288" s="46">
        <v>3444.44</v>
      </c>
      <c r="BJ288" s="46">
        <v>7006.73</v>
      </c>
      <c r="BK288" s="46">
        <f t="shared" si="398"/>
        <v>1689105.94</v>
      </c>
      <c r="BL288" s="46" t="str">
        <f t="shared" si="413"/>
        <v xml:space="preserve"> </v>
      </c>
      <c r="BM288" s="46" t="e">
        <f t="shared" si="414"/>
        <v>#DIV/0!</v>
      </c>
      <c r="BN288" s="46" t="e">
        <f t="shared" si="415"/>
        <v>#DIV/0!</v>
      </c>
      <c r="BO288" s="46" t="e">
        <f t="shared" si="416"/>
        <v>#DIV/0!</v>
      </c>
      <c r="BP288" s="46" t="e">
        <f t="shared" si="417"/>
        <v>#DIV/0!</v>
      </c>
      <c r="BQ288" s="46" t="e">
        <f t="shared" si="418"/>
        <v>#DIV/0!</v>
      </c>
      <c r="BR288" s="46" t="e">
        <f t="shared" si="419"/>
        <v>#DIV/0!</v>
      </c>
      <c r="BS288" s="46" t="str">
        <f t="shared" si="420"/>
        <v xml:space="preserve"> </v>
      </c>
      <c r="BT288" s="46" t="e">
        <f t="shared" si="421"/>
        <v>#DIV/0!</v>
      </c>
      <c r="BU288" s="46" t="e">
        <f t="shared" si="422"/>
        <v>#DIV/0!</v>
      </c>
      <c r="BV288" s="46" t="e">
        <f t="shared" si="423"/>
        <v>#DIV/0!</v>
      </c>
      <c r="BW288" s="46" t="str">
        <f t="shared" si="424"/>
        <v xml:space="preserve"> </v>
      </c>
      <c r="BY288" s="52">
        <f>AJ288/G288*100</f>
        <v>3.6954359430202892</v>
      </c>
      <c r="BZ288" s="293">
        <f>AK288/G288*100</f>
        <v>1.8477182716079301</v>
      </c>
      <c r="CA288" s="46">
        <f t="shared" si="425"/>
        <v>4920.624896633195</v>
      </c>
      <c r="CB288" s="46">
        <f t="shared" si="426"/>
        <v>5085.92</v>
      </c>
      <c r="CC288" s="46">
        <f t="shared" si="427"/>
        <v>-165.29510336680505</v>
      </c>
    </row>
    <row r="289" spans="1:85" s="45" customFormat="1" ht="27.75" customHeight="1">
      <c r="A289" s="308" t="s">
        <v>935</v>
      </c>
      <c r="B289" s="308"/>
      <c r="C289" s="280">
        <f>SUM(C286:C288)</f>
        <v>1471.6</v>
      </c>
      <c r="D289" s="356"/>
      <c r="E289" s="294"/>
      <c r="F289" s="294"/>
      <c r="G289" s="280">
        <f>ROUND(SUM(G286:G288),2)</f>
        <v>6204808.6500000004</v>
      </c>
      <c r="H289" s="280">
        <f t="shared" ref="H289:U289" si="445">SUM(H286:H288)</f>
        <v>0</v>
      </c>
      <c r="I289" s="280">
        <f t="shared" si="445"/>
        <v>0</v>
      </c>
      <c r="J289" s="280">
        <f t="shared" si="445"/>
        <v>0</v>
      </c>
      <c r="K289" s="280">
        <f t="shared" si="445"/>
        <v>0</v>
      </c>
      <c r="L289" s="280">
        <f t="shared" si="445"/>
        <v>0</v>
      </c>
      <c r="M289" s="280">
        <f t="shared" si="445"/>
        <v>0</v>
      </c>
      <c r="N289" s="280">
        <f t="shared" si="445"/>
        <v>0</v>
      </c>
      <c r="O289" s="280">
        <f t="shared" si="445"/>
        <v>0</v>
      </c>
      <c r="P289" s="280">
        <f t="shared" si="445"/>
        <v>0</v>
      </c>
      <c r="Q289" s="280">
        <f t="shared" si="445"/>
        <v>0</v>
      </c>
      <c r="R289" s="280">
        <f t="shared" si="445"/>
        <v>0</v>
      </c>
      <c r="S289" s="280">
        <f t="shared" si="445"/>
        <v>0</v>
      </c>
      <c r="T289" s="290">
        <f t="shared" si="445"/>
        <v>0</v>
      </c>
      <c r="U289" s="280">
        <f t="shared" si="445"/>
        <v>0</v>
      </c>
      <c r="V289" s="294" t="s">
        <v>66</v>
      </c>
      <c r="W289" s="280">
        <f>SUM(W286:W288)</f>
        <v>1291</v>
      </c>
      <c r="X289" s="280">
        <f>SUM(X286:X288)</f>
        <v>5920344.79</v>
      </c>
      <c r="Y289" s="280">
        <f t="shared" ref="Y289:AL289" si="446">SUM(Y286:Y288)</f>
        <v>0</v>
      </c>
      <c r="Z289" s="280">
        <f t="shared" si="446"/>
        <v>0</v>
      </c>
      <c r="AA289" s="280">
        <f t="shared" si="446"/>
        <v>0</v>
      </c>
      <c r="AB289" s="280">
        <f t="shared" si="446"/>
        <v>0</v>
      </c>
      <c r="AC289" s="280">
        <f t="shared" si="446"/>
        <v>0</v>
      </c>
      <c r="AD289" s="280">
        <f t="shared" si="446"/>
        <v>0</v>
      </c>
      <c r="AE289" s="280">
        <f t="shared" si="446"/>
        <v>0</v>
      </c>
      <c r="AF289" s="280">
        <f t="shared" si="446"/>
        <v>0</v>
      </c>
      <c r="AG289" s="280">
        <f t="shared" si="446"/>
        <v>0</v>
      </c>
      <c r="AH289" s="280">
        <f t="shared" si="446"/>
        <v>0</v>
      </c>
      <c r="AI289" s="280">
        <f t="shared" si="446"/>
        <v>0</v>
      </c>
      <c r="AJ289" s="280">
        <f t="shared" si="446"/>
        <v>189642.57</v>
      </c>
      <c r="AK289" s="280">
        <f t="shared" si="446"/>
        <v>94821.290000000008</v>
      </c>
      <c r="AL289" s="280">
        <f t="shared" si="446"/>
        <v>0</v>
      </c>
      <c r="AN289" s="46">
        <f>I289/'Приложение 1'!I287</f>
        <v>0</v>
      </c>
      <c r="AO289" s="46" t="e">
        <f t="shared" si="401"/>
        <v>#DIV/0!</v>
      </c>
      <c r="AP289" s="46" t="e">
        <f t="shared" si="402"/>
        <v>#DIV/0!</v>
      </c>
      <c r="AQ289" s="46" t="e">
        <f t="shared" si="403"/>
        <v>#DIV/0!</v>
      </c>
      <c r="AR289" s="46" t="e">
        <f t="shared" si="404"/>
        <v>#DIV/0!</v>
      </c>
      <c r="AS289" s="46" t="e">
        <f t="shared" si="405"/>
        <v>#DIV/0!</v>
      </c>
      <c r="AT289" s="46" t="e">
        <f t="shared" si="406"/>
        <v>#DIV/0!</v>
      </c>
      <c r="AU289" s="46">
        <f t="shared" si="407"/>
        <v>4585.8596359411313</v>
      </c>
      <c r="AV289" s="46" t="e">
        <f t="shared" si="408"/>
        <v>#DIV/0!</v>
      </c>
      <c r="AW289" s="46" t="e">
        <f t="shared" si="409"/>
        <v>#DIV/0!</v>
      </c>
      <c r="AX289" s="46" t="e">
        <f t="shared" si="410"/>
        <v>#DIV/0!</v>
      </c>
      <c r="AY289" s="52">
        <f t="shared" si="411"/>
        <v>0</v>
      </c>
      <c r="AZ289" s="46">
        <v>823.21</v>
      </c>
      <c r="BA289" s="46">
        <v>2105.13</v>
      </c>
      <c r="BB289" s="46">
        <v>2608.0100000000002</v>
      </c>
      <c r="BC289" s="46">
        <v>902.03</v>
      </c>
      <c r="BD289" s="46">
        <v>1781.42</v>
      </c>
      <c r="BE289" s="46">
        <v>1188.47</v>
      </c>
      <c r="BF289" s="46">
        <v>2445034.0299999998</v>
      </c>
      <c r="BG289" s="46">
        <f t="shared" si="412"/>
        <v>4866.91</v>
      </c>
      <c r="BH289" s="46">
        <v>1206.3800000000001</v>
      </c>
      <c r="BI289" s="46">
        <v>3444.44</v>
      </c>
      <c r="BJ289" s="46">
        <v>7006.73</v>
      </c>
      <c r="BK289" s="46">
        <f t="shared" si="398"/>
        <v>1689105.94</v>
      </c>
      <c r="BL289" s="46" t="str">
        <f t="shared" si="413"/>
        <v xml:space="preserve"> </v>
      </c>
      <c r="BM289" s="46" t="e">
        <f t="shared" si="414"/>
        <v>#DIV/0!</v>
      </c>
      <c r="BN289" s="46" t="e">
        <f t="shared" si="415"/>
        <v>#DIV/0!</v>
      </c>
      <c r="BO289" s="46" t="e">
        <f t="shared" si="416"/>
        <v>#DIV/0!</v>
      </c>
      <c r="BP289" s="46" t="e">
        <f t="shared" si="417"/>
        <v>#DIV/0!</v>
      </c>
      <c r="BQ289" s="46" t="e">
        <f t="shared" si="418"/>
        <v>#DIV/0!</v>
      </c>
      <c r="BR289" s="46" t="e">
        <f t="shared" si="419"/>
        <v>#DIV/0!</v>
      </c>
      <c r="BS289" s="46" t="str">
        <f t="shared" si="420"/>
        <v xml:space="preserve"> </v>
      </c>
      <c r="BT289" s="46" t="e">
        <f t="shared" si="421"/>
        <v>#DIV/0!</v>
      </c>
      <c r="BU289" s="46" t="e">
        <f t="shared" si="422"/>
        <v>#DIV/0!</v>
      </c>
      <c r="BV289" s="46" t="e">
        <f t="shared" si="423"/>
        <v>#DIV/0!</v>
      </c>
      <c r="BW289" s="46" t="str">
        <f t="shared" si="424"/>
        <v xml:space="preserve"> </v>
      </c>
      <c r="BY289" s="52">
        <f>AJ289/G289*100</f>
        <v>3.0563806347194928</v>
      </c>
      <c r="BZ289" s="293">
        <f>AK289/G289*100</f>
        <v>1.5281903979424087</v>
      </c>
      <c r="CA289" s="46">
        <f t="shared" si="425"/>
        <v>4806.203446940357</v>
      </c>
      <c r="CB289" s="46">
        <f t="shared" si="426"/>
        <v>5085.92</v>
      </c>
      <c r="CC289" s="46">
        <f t="shared" si="427"/>
        <v>-279.71655305964305</v>
      </c>
    </row>
    <row r="290" spans="1:85" s="45" customFormat="1" ht="12" customHeight="1">
      <c r="A290" s="341" t="s">
        <v>974</v>
      </c>
      <c r="B290" s="342"/>
      <c r="C290" s="342"/>
      <c r="D290" s="342"/>
      <c r="E290" s="342"/>
      <c r="F290" s="342"/>
      <c r="G290" s="342"/>
      <c r="H290" s="342"/>
      <c r="I290" s="342"/>
      <c r="J290" s="342"/>
      <c r="K290" s="342"/>
      <c r="L290" s="342"/>
      <c r="M290" s="342"/>
      <c r="N290" s="342"/>
      <c r="O290" s="342"/>
      <c r="P290" s="342"/>
      <c r="Q290" s="342"/>
      <c r="R290" s="342"/>
      <c r="S290" s="342"/>
      <c r="T290" s="342"/>
      <c r="U290" s="342"/>
      <c r="V290" s="342"/>
      <c r="W290" s="342"/>
      <c r="X290" s="342"/>
      <c r="Y290" s="342"/>
      <c r="Z290" s="342"/>
      <c r="AA290" s="342"/>
      <c r="AB290" s="342"/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60"/>
      <c r="AN290" s="46" t="e">
        <f>I290/'Приложение 1'!I288</f>
        <v>#DIV/0!</v>
      </c>
      <c r="AO290" s="46" t="e">
        <f t="shared" si="401"/>
        <v>#DIV/0!</v>
      </c>
      <c r="AP290" s="46" t="e">
        <f t="shared" si="402"/>
        <v>#DIV/0!</v>
      </c>
      <c r="AQ290" s="46" t="e">
        <f t="shared" si="403"/>
        <v>#DIV/0!</v>
      </c>
      <c r="AR290" s="46" t="e">
        <f t="shared" si="404"/>
        <v>#DIV/0!</v>
      </c>
      <c r="AS290" s="46" t="e">
        <f t="shared" si="405"/>
        <v>#DIV/0!</v>
      </c>
      <c r="AT290" s="46" t="e">
        <f t="shared" si="406"/>
        <v>#DIV/0!</v>
      </c>
      <c r="AU290" s="46" t="e">
        <f t="shared" si="407"/>
        <v>#DIV/0!</v>
      </c>
      <c r="AV290" s="46" t="e">
        <f t="shared" si="408"/>
        <v>#DIV/0!</v>
      </c>
      <c r="AW290" s="46" t="e">
        <f t="shared" si="409"/>
        <v>#DIV/0!</v>
      </c>
      <c r="AX290" s="46" t="e">
        <f t="shared" si="410"/>
        <v>#DIV/0!</v>
      </c>
      <c r="AY290" s="52">
        <f t="shared" si="411"/>
        <v>0</v>
      </c>
      <c r="AZ290" s="46">
        <v>823.21</v>
      </c>
      <c r="BA290" s="46">
        <v>2105.13</v>
      </c>
      <c r="BB290" s="46">
        <v>2608.0100000000002</v>
      </c>
      <c r="BC290" s="46">
        <v>902.03</v>
      </c>
      <c r="BD290" s="46">
        <v>1781.42</v>
      </c>
      <c r="BE290" s="46">
        <v>1188.47</v>
      </c>
      <c r="BF290" s="46">
        <v>2445034.0299999998</v>
      </c>
      <c r="BG290" s="46">
        <f t="shared" si="412"/>
        <v>4866.91</v>
      </c>
      <c r="BH290" s="46">
        <v>1206.3800000000001</v>
      </c>
      <c r="BI290" s="46">
        <v>3444.44</v>
      </c>
      <c r="BJ290" s="46">
        <v>7006.73</v>
      </c>
      <c r="BK290" s="46">
        <f t="shared" si="398"/>
        <v>1689105.94</v>
      </c>
      <c r="BL290" s="46" t="e">
        <f t="shared" si="413"/>
        <v>#DIV/0!</v>
      </c>
      <c r="BM290" s="46" t="e">
        <f t="shared" si="414"/>
        <v>#DIV/0!</v>
      </c>
      <c r="BN290" s="46" t="e">
        <f t="shared" si="415"/>
        <v>#DIV/0!</v>
      </c>
      <c r="BO290" s="46" t="e">
        <f t="shared" si="416"/>
        <v>#DIV/0!</v>
      </c>
      <c r="BP290" s="46" t="e">
        <f t="shared" si="417"/>
        <v>#DIV/0!</v>
      </c>
      <c r="BQ290" s="46" t="e">
        <f t="shared" si="418"/>
        <v>#DIV/0!</v>
      </c>
      <c r="BR290" s="46" t="e">
        <f t="shared" si="419"/>
        <v>#DIV/0!</v>
      </c>
      <c r="BS290" s="46" t="e">
        <f t="shared" si="420"/>
        <v>#DIV/0!</v>
      </c>
      <c r="BT290" s="46" t="e">
        <f t="shared" si="421"/>
        <v>#DIV/0!</v>
      </c>
      <c r="BU290" s="46" t="e">
        <f t="shared" si="422"/>
        <v>#DIV/0!</v>
      </c>
      <c r="BV290" s="46" t="e">
        <f t="shared" si="423"/>
        <v>#DIV/0!</v>
      </c>
      <c r="BW290" s="46" t="str">
        <f t="shared" si="424"/>
        <v xml:space="preserve"> </v>
      </c>
      <c r="BY290" s="52" t="e">
        <f>AJ290/G290*100</f>
        <v>#DIV/0!</v>
      </c>
      <c r="BZ290" s="293" t="e">
        <f>AK290/G290*100</f>
        <v>#DIV/0!</v>
      </c>
      <c r="CA290" s="46" t="e">
        <f t="shared" si="425"/>
        <v>#DIV/0!</v>
      </c>
      <c r="CB290" s="46">
        <f t="shared" si="426"/>
        <v>5085.92</v>
      </c>
      <c r="CC290" s="46" t="e">
        <f t="shared" si="427"/>
        <v>#DIV/0!</v>
      </c>
    </row>
    <row r="291" spans="1:85" s="45" customFormat="1" ht="12" customHeight="1">
      <c r="A291" s="343">
        <v>221</v>
      </c>
      <c r="B291" s="379" t="s">
        <v>864</v>
      </c>
      <c r="C291" s="336">
        <v>862.8</v>
      </c>
      <c r="D291" s="295"/>
      <c r="E291" s="336"/>
      <c r="F291" s="336"/>
      <c r="G291" s="286">
        <f>ROUND(H291+U291+X291+Z291+AB291+AD291+AF291+AH291+AI291+AJ291+AK291+AL291,2)</f>
        <v>2080587.26</v>
      </c>
      <c r="H291" s="280">
        <f>I291+K291+M291+O291+Q291+S291</f>
        <v>0</v>
      </c>
      <c r="I291" s="289">
        <v>0</v>
      </c>
      <c r="J291" s="289">
        <v>0</v>
      </c>
      <c r="K291" s="289">
        <v>0</v>
      </c>
      <c r="L291" s="289">
        <v>0</v>
      </c>
      <c r="M291" s="289">
        <v>0</v>
      </c>
      <c r="N291" s="280">
        <v>0</v>
      </c>
      <c r="O291" s="280">
        <v>0</v>
      </c>
      <c r="P291" s="280">
        <v>0</v>
      </c>
      <c r="Q291" s="280">
        <v>0</v>
      </c>
      <c r="R291" s="280">
        <v>0</v>
      </c>
      <c r="S291" s="280">
        <v>0</v>
      </c>
      <c r="T291" s="290">
        <v>0</v>
      </c>
      <c r="U291" s="280">
        <v>0</v>
      </c>
      <c r="V291" s="336" t="s">
        <v>105</v>
      </c>
      <c r="W291" s="337">
        <v>509.12</v>
      </c>
      <c r="X291" s="280">
        <v>1927272</v>
      </c>
      <c r="Y291" s="57">
        <v>0</v>
      </c>
      <c r="Z291" s="57">
        <v>0</v>
      </c>
      <c r="AA291" s="57">
        <v>0</v>
      </c>
      <c r="AB291" s="57">
        <v>0</v>
      </c>
      <c r="AC291" s="57">
        <v>0</v>
      </c>
      <c r="AD291" s="57">
        <v>0</v>
      </c>
      <c r="AE291" s="57">
        <v>0</v>
      </c>
      <c r="AF291" s="57">
        <v>0</v>
      </c>
      <c r="AG291" s="57">
        <v>0</v>
      </c>
      <c r="AH291" s="57">
        <v>0</v>
      </c>
      <c r="AI291" s="57">
        <v>0</v>
      </c>
      <c r="AJ291" s="57">
        <v>102210.17</v>
      </c>
      <c r="AK291" s="57">
        <v>51105.09</v>
      </c>
      <c r="AL291" s="57">
        <v>0</v>
      </c>
      <c r="AN291" s="46">
        <f>I291/'Приложение 1'!I289</f>
        <v>0</v>
      </c>
      <c r="AO291" s="46" t="e">
        <f t="shared" si="401"/>
        <v>#DIV/0!</v>
      </c>
      <c r="AP291" s="46" t="e">
        <f t="shared" si="402"/>
        <v>#DIV/0!</v>
      </c>
      <c r="AQ291" s="46" t="e">
        <f t="shared" si="403"/>
        <v>#DIV/0!</v>
      </c>
      <c r="AR291" s="46" t="e">
        <f t="shared" si="404"/>
        <v>#DIV/0!</v>
      </c>
      <c r="AS291" s="46" t="e">
        <f t="shared" si="405"/>
        <v>#DIV/0!</v>
      </c>
      <c r="AT291" s="46" t="e">
        <f t="shared" si="406"/>
        <v>#DIV/0!</v>
      </c>
      <c r="AU291" s="46">
        <f t="shared" si="407"/>
        <v>3785.4965430546827</v>
      </c>
      <c r="AV291" s="46" t="e">
        <f t="shared" si="408"/>
        <v>#DIV/0!</v>
      </c>
      <c r="AW291" s="46" t="e">
        <f t="shared" si="409"/>
        <v>#DIV/0!</v>
      </c>
      <c r="AX291" s="46" t="e">
        <f t="shared" si="410"/>
        <v>#DIV/0!</v>
      </c>
      <c r="AY291" s="52">
        <f t="shared" si="411"/>
        <v>0</v>
      </c>
      <c r="AZ291" s="46">
        <v>823.21</v>
      </c>
      <c r="BA291" s="46">
        <v>2105.13</v>
      </c>
      <c r="BB291" s="46">
        <v>2608.0100000000002</v>
      </c>
      <c r="BC291" s="46">
        <v>902.03</v>
      </c>
      <c r="BD291" s="46">
        <v>1781.42</v>
      </c>
      <c r="BE291" s="46">
        <v>1188.47</v>
      </c>
      <c r="BF291" s="46">
        <v>2445034.0299999998</v>
      </c>
      <c r="BG291" s="46">
        <f t="shared" si="412"/>
        <v>5070.2</v>
      </c>
      <c r="BH291" s="46">
        <v>1206.3800000000001</v>
      </c>
      <c r="BI291" s="46">
        <v>3444.44</v>
      </c>
      <c r="BJ291" s="46">
        <v>7006.73</v>
      </c>
      <c r="BK291" s="46">
        <f t="shared" si="398"/>
        <v>1689105.94</v>
      </c>
      <c r="BL291" s="46" t="str">
        <f t="shared" si="413"/>
        <v xml:space="preserve"> </v>
      </c>
      <c r="BM291" s="46" t="e">
        <f t="shared" si="414"/>
        <v>#DIV/0!</v>
      </c>
      <c r="BN291" s="46" t="e">
        <f t="shared" si="415"/>
        <v>#DIV/0!</v>
      </c>
      <c r="BO291" s="46" t="e">
        <f t="shared" si="416"/>
        <v>#DIV/0!</v>
      </c>
      <c r="BP291" s="46" t="e">
        <f t="shared" si="417"/>
        <v>#DIV/0!</v>
      </c>
      <c r="BQ291" s="46" t="e">
        <f t="shared" si="418"/>
        <v>#DIV/0!</v>
      </c>
      <c r="BR291" s="46" t="e">
        <f t="shared" si="419"/>
        <v>#DIV/0!</v>
      </c>
      <c r="BS291" s="46" t="str">
        <f t="shared" si="420"/>
        <v xml:space="preserve"> </v>
      </c>
      <c r="BT291" s="46" t="e">
        <f t="shared" si="421"/>
        <v>#DIV/0!</v>
      </c>
      <c r="BU291" s="46" t="e">
        <f t="shared" si="422"/>
        <v>#DIV/0!</v>
      </c>
      <c r="BV291" s="46" t="e">
        <f t="shared" si="423"/>
        <v>#DIV/0!</v>
      </c>
      <c r="BW291" s="46" t="str">
        <f t="shared" si="424"/>
        <v xml:space="preserve"> </v>
      </c>
      <c r="BY291" s="52">
        <f>AJ291/G291*100</f>
        <v>4.9125634846000157</v>
      </c>
      <c r="BZ291" s="293">
        <f>AK291/G291*100</f>
        <v>2.456281982616773</v>
      </c>
      <c r="CA291" s="46">
        <f t="shared" si="425"/>
        <v>4086.6343101822754</v>
      </c>
      <c r="CB291" s="46">
        <f t="shared" si="426"/>
        <v>5298.36</v>
      </c>
      <c r="CC291" s="46">
        <f t="shared" si="427"/>
        <v>-1211.7256898177243</v>
      </c>
    </row>
    <row r="292" spans="1:85" s="45" customFormat="1" ht="39" customHeight="1">
      <c r="A292" s="361" t="s">
        <v>975</v>
      </c>
      <c r="B292" s="361"/>
      <c r="C292" s="336">
        <f>SUM(C291:C291)</f>
        <v>862.8</v>
      </c>
      <c r="D292" s="362"/>
      <c r="E292" s="336"/>
      <c r="F292" s="336"/>
      <c r="G292" s="336">
        <f>ROUND(SUM(G291:G291),2)</f>
        <v>2080587.26</v>
      </c>
      <c r="H292" s="336">
        <f t="shared" ref="H292:U292" si="447">SUM(H291:H291)</f>
        <v>0</v>
      </c>
      <c r="I292" s="336">
        <f t="shared" si="447"/>
        <v>0</v>
      </c>
      <c r="J292" s="336">
        <f t="shared" si="447"/>
        <v>0</v>
      </c>
      <c r="K292" s="336">
        <f t="shared" si="447"/>
        <v>0</v>
      </c>
      <c r="L292" s="336">
        <f t="shared" si="447"/>
        <v>0</v>
      </c>
      <c r="M292" s="336">
        <f t="shared" si="447"/>
        <v>0</v>
      </c>
      <c r="N292" s="336">
        <f t="shared" si="447"/>
        <v>0</v>
      </c>
      <c r="O292" s="336">
        <f t="shared" si="447"/>
        <v>0</v>
      </c>
      <c r="P292" s="336">
        <f t="shared" si="447"/>
        <v>0</v>
      </c>
      <c r="Q292" s="336">
        <f t="shared" si="447"/>
        <v>0</v>
      </c>
      <c r="R292" s="336">
        <f t="shared" si="447"/>
        <v>0</v>
      </c>
      <c r="S292" s="336">
        <f t="shared" si="447"/>
        <v>0</v>
      </c>
      <c r="T292" s="367">
        <f t="shared" si="447"/>
        <v>0</v>
      </c>
      <c r="U292" s="336">
        <f t="shared" si="447"/>
        <v>0</v>
      </c>
      <c r="V292" s="336" t="s">
        <v>66</v>
      </c>
      <c r="W292" s="336">
        <f t="shared" ref="W292:AL292" si="448">SUM(W291:W291)</f>
        <v>509.12</v>
      </c>
      <c r="X292" s="336">
        <f t="shared" si="448"/>
        <v>1927272</v>
      </c>
      <c r="Y292" s="336">
        <f t="shared" si="448"/>
        <v>0</v>
      </c>
      <c r="Z292" s="336">
        <f t="shared" si="448"/>
        <v>0</v>
      </c>
      <c r="AA292" s="336">
        <f t="shared" si="448"/>
        <v>0</v>
      </c>
      <c r="AB292" s="336">
        <f t="shared" si="448"/>
        <v>0</v>
      </c>
      <c r="AC292" s="336">
        <f t="shared" si="448"/>
        <v>0</v>
      </c>
      <c r="AD292" s="336">
        <f t="shared" si="448"/>
        <v>0</v>
      </c>
      <c r="AE292" s="336">
        <f t="shared" si="448"/>
        <v>0</v>
      </c>
      <c r="AF292" s="336">
        <f t="shared" si="448"/>
        <v>0</v>
      </c>
      <c r="AG292" s="336">
        <f t="shared" si="448"/>
        <v>0</v>
      </c>
      <c r="AH292" s="336">
        <f t="shared" si="448"/>
        <v>0</v>
      </c>
      <c r="AI292" s="336">
        <f t="shared" si="448"/>
        <v>0</v>
      </c>
      <c r="AJ292" s="336">
        <f t="shared" si="448"/>
        <v>102210.17</v>
      </c>
      <c r="AK292" s="336">
        <f t="shared" si="448"/>
        <v>51105.09</v>
      </c>
      <c r="AL292" s="336">
        <f t="shared" si="448"/>
        <v>0</v>
      </c>
      <c r="AN292" s="46">
        <f>I292/'Приложение 1'!I290</f>
        <v>0</v>
      </c>
      <c r="AO292" s="46" t="e">
        <f t="shared" si="401"/>
        <v>#DIV/0!</v>
      </c>
      <c r="AP292" s="46" t="e">
        <f t="shared" si="402"/>
        <v>#DIV/0!</v>
      </c>
      <c r="AQ292" s="46" t="e">
        <f t="shared" si="403"/>
        <v>#DIV/0!</v>
      </c>
      <c r="AR292" s="46" t="e">
        <f t="shared" si="404"/>
        <v>#DIV/0!</v>
      </c>
      <c r="AS292" s="46" t="e">
        <f t="shared" si="405"/>
        <v>#DIV/0!</v>
      </c>
      <c r="AT292" s="46" t="e">
        <f t="shared" si="406"/>
        <v>#DIV/0!</v>
      </c>
      <c r="AU292" s="46">
        <f t="shared" si="407"/>
        <v>3785.4965430546827</v>
      </c>
      <c r="AV292" s="46" t="e">
        <f t="shared" si="408"/>
        <v>#DIV/0!</v>
      </c>
      <c r="AW292" s="46" t="e">
        <f t="shared" si="409"/>
        <v>#DIV/0!</v>
      </c>
      <c r="AX292" s="46" t="e">
        <f t="shared" si="410"/>
        <v>#DIV/0!</v>
      </c>
      <c r="AY292" s="52">
        <f t="shared" si="411"/>
        <v>0</v>
      </c>
      <c r="AZ292" s="46">
        <v>823.21</v>
      </c>
      <c r="BA292" s="46">
        <v>2105.13</v>
      </c>
      <c r="BB292" s="46">
        <v>2608.0100000000002</v>
      </c>
      <c r="BC292" s="46">
        <v>902.03</v>
      </c>
      <c r="BD292" s="46">
        <v>1781.42</v>
      </c>
      <c r="BE292" s="46">
        <v>1188.47</v>
      </c>
      <c r="BF292" s="46">
        <v>2445034.0299999998</v>
      </c>
      <c r="BG292" s="46">
        <f t="shared" si="412"/>
        <v>4866.91</v>
      </c>
      <c r="BH292" s="46">
        <v>1206.3800000000001</v>
      </c>
      <c r="BI292" s="46">
        <v>3444.44</v>
      </c>
      <c r="BJ292" s="46">
        <v>7006.73</v>
      </c>
      <c r="BK292" s="46">
        <f t="shared" si="398"/>
        <v>1689105.94</v>
      </c>
      <c r="BL292" s="46" t="str">
        <f t="shared" si="413"/>
        <v xml:space="preserve"> </v>
      </c>
      <c r="BM292" s="46" t="e">
        <f t="shared" si="414"/>
        <v>#DIV/0!</v>
      </c>
      <c r="BN292" s="46" t="e">
        <f t="shared" si="415"/>
        <v>#DIV/0!</v>
      </c>
      <c r="BO292" s="46" t="e">
        <f t="shared" si="416"/>
        <v>#DIV/0!</v>
      </c>
      <c r="BP292" s="46" t="e">
        <f t="shared" si="417"/>
        <v>#DIV/0!</v>
      </c>
      <c r="BQ292" s="46" t="e">
        <f t="shared" si="418"/>
        <v>#DIV/0!</v>
      </c>
      <c r="BR292" s="46" t="e">
        <f t="shared" si="419"/>
        <v>#DIV/0!</v>
      </c>
      <c r="BS292" s="46" t="str">
        <f t="shared" si="420"/>
        <v xml:space="preserve"> </v>
      </c>
      <c r="BT292" s="46" t="e">
        <f t="shared" si="421"/>
        <v>#DIV/0!</v>
      </c>
      <c r="BU292" s="46" t="e">
        <f t="shared" si="422"/>
        <v>#DIV/0!</v>
      </c>
      <c r="BV292" s="46" t="e">
        <f t="shared" si="423"/>
        <v>#DIV/0!</v>
      </c>
      <c r="BW292" s="46" t="str">
        <f t="shared" si="424"/>
        <v xml:space="preserve"> </v>
      </c>
      <c r="BY292" s="52">
        <f>AJ292/G292*100</f>
        <v>4.9125634846000157</v>
      </c>
      <c r="BZ292" s="293">
        <f>AK292/G292*100</f>
        <v>2.456281982616773</v>
      </c>
      <c r="CA292" s="46">
        <f t="shared" si="425"/>
        <v>4086.6343101822754</v>
      </c>
      <c r="CB292" s="46">
        <f t="shared" si="426"/>
        <v>5085.92</v>
      </c>
      <c r="CC292" s="46">
        <f t="shared" si="427"/>
        <v>-999.28568981772469</v>
      </c>
    </row>
    <row r="293" spans="1:85" s="45" customFormat="1" ht="12" customHeight="1">
      <c r="A293" s="384" t="s">
        <v>67</v>
      </c>
      <c r="B293" s="384"/>
      <c r="C293" s="384"/>
      <c r="D293" s="384"/>
      <c r="E293" s="384"/>
      <c r="F293" s="384"/>
      <c r="G293" s="384"/>
      <c r="H293" s="384"/>
      <c r="I293" s="384"/>
      <c r="J293" s="384"/>
      <c r="K293" s="384"/>
      <c r="L293" s="384"/>
      <c r="M293" s="384"/>
      <c r="N293" s="384"/>
      <c r="O293" s="384"/>
      <c r="P293" s="384"/>
      <c r="Q293" s="384"/>
      <c r="R293" s="384"/>
      <c r="S293" s="384"/>
      <c r="T293" s="384"/>
      <c r="U293" s="384"/>
      <c r="V293" s="384"/>
      <c r="W293" s="384"/>
      <c r="X293" s="384"/>
      <c r="Y293" s="384"/>
      <c r="Z293" s="384"/>
      <c r="AA293" s="384"/>
      <c r="AB293" s="384"/>
      <c r="AC293" s="384"/>
      <c r="AD293" s="384"/>
      <c r="AE293" s="384"/>
      <c r="AF293" s="384"/>
      <c r="AG293" s="384"/>
      <c r="AH293" s="384"/>
      <c r="AI293" s="384"/>
      <c r="AJ293" s="384"/>
      <c r="AK293" s="384"/>
      <c r="AL293" s="385"/>
      <c r="AN293" s="46" t="e">
        <f>I293/'Приложение 1'!I291</f>
        <v>#DIV/0!</v>
      </c>
      <c r="AO293" s="46" t="e">
        <f t="shared" si="401"/>
        <v>#DIV/0!</v>
      </c>
      <c r="AP293" s="46" t="e">
        <f t="shared" si="402"/>
        <v>#DIV/0!</v>
      </c>
      <c r="AQ293" s="46" t="e">
        <f t="shared" si="403"/>
        <v>#DIV/0!</v>
      </c>
      <c r="AR293" s="46" t="e">
        <f t="shared" si="404"/>
        <v>#DIV/0!</v>
      </c>
      <c r="AS293" s="46" t="e">
        <f t="shared" si="405"/>
        <v>#DIV/0!</v>
      </c>
      <c r="AT293" s="46" t="e">
        <f t="shared" si="406"/>
        <v>#DIV/0!</v>
      </c>
      <c r="AU293" s="46" t="e">
        <f t="shared" si="407"/>
        <v>#DIV/0!</v>
      </c>
      <c r="AV293" s="46" t="e">
        <f t="shared" si="408"/>
        <v>#DIV/0!</v>
      </c>
      <c r="AW293" s="46" t="e">
        <f t="shared" si="409"/>
        <v>#DIV/0!</v>
      </c>
      <c r="AX293" s="46" t="e">
        <f t="shared" si="410"/>
        <v>#DIV/0!</v>
      </c>
      <c r="AY293" s="52">
        <f t="shared" si="411"/>
        <v>0</v>
      </c>
      <c r="AZ293" s="46">
        <v>823.21</v>
      </c>
      <c r="BA293" s="46">
        <v>2105.13</v>
      </c>
      <c r="BB293" s="46">
        <v>2608.0100000000002</v>
      </c>
      <c r="BC293" s="46">
        <v>902.03</v>
      </c>
      <c r="BD293" s="46">
        <v>1781.42</v>
      </c>
      <c r="BE293" s="46">
        <v>1188.47</v>
      </c>
      <c r="BF293" s="46">
        <v>2445034.0299999998</v>
      </c>
      <c r="BG293" s="46">
        <f t="shared" si="412"/>
        <v>4866.91</v>
      </c>
      <c r="BH293" s="46">
        <v>1206.3800000000001</v>
      </c>
      <c r="BI293" s="46">
        <v>3444.44</v>
      </c>
      <c r="BJ293" s="46">
        <v>7006.73</v>
      </c>
      <c r="BK293" s="46">
        <f t="shared" si="398"/>
        <v>1689105.94</v>
      </c>
      <c r="BL293" s="46" t="e">
        <f t="shared" si="413"/>
        <v>#DIV/0!</v>
      </c>
      <c r="BM293" s="46" t="e">
        <f t="shared" si="414"/>
        <v>#DIV/0!</v>
      </c>
      <c r="BN293" s="46" t="e">
        <f t="shared" si="415"/>
        <v>#DIV/0!</v>
      </c>
      <c r="BO293" s="46" t="e">
        <f t="shared" si="416"/>
        <v>#DIV/0!</v>
      </c>
      <c r="BP293" s="46" t="e">
        <f t="shared" si="417"/>
        <v>#DIV/0!</v>
      </c>
      <c r="BQ293" s="46" t="e">
        <f t="shared" si="418"/>
        <v>#DIV/0!</v>
      </c>
      <c r="BR293" s="46" t="e">
        <f t="shared" si="419"/>
        <v>#DIV/0!</v>
      </c>
      <c r="BS293" s="46" t="e">
        <f t="shared" si="420"/>
        <v>#DIV/0!</v>
      </c>
      <c r="BT293" s="46" t="e">
        <f t="shared" si="421"/>
        <v>#DIV/0!</v>
      </c>
      <c r="BU293" s="46" t="e">
        <f t="shared" si="422"/>
        <v>#DIV/0!</v>
      </c>
      <c r="BV293" s="46" t="e">
        <f t="shared" si="423"/>
        <v>#DIV/0!</v>
      </c>
      <c r="BW293" s="46" t="str">
        <f t="shared" si="424"/>
        <v xml:space="preserve"> </v>
      </c>
      <c r="BY293" s="52"/>
      <c r="BZ293" s="293"/>
      <c r="CA293" s="46" t="e">
        <f t="shared" si="425"/>
        <v>#DIV/0!</v>
      </c>
      <c r="CB293" s="46">
        <f t="shared" si="426"/>
        <v>5085.92</v>
      </c>
      <c r="CC293" s="46" t="e">
        <f t="shared" si="427"/>
        <v>#DIV/0!</v>
      </c>
    </row>
    <row r="294" spans="1:85" s="45" customFormat="1" ht="12" customHeight="1">
      <c r="A294" s="343">
        <v>222</v>
      </c>
      <c r="B294" s="383" t="s">
        <v>234</v>
      </c>
      <c r="C294" s="336"/>
      <c r="D294" s="362"/>
      <c r="E294" s="336"/>
      <c r="F294" s="336"/>
      <c r="G294" s="286">
        <f>ROUND(H294+U294+X294+Z294+AB294+AD294+AF294+AH294+AI294+AJ294+AK294+AL294,2)</f>
        <v>3712801.2</v>
      </c>
      <c r="H294" s="280">
        <f>I294+K294+M294+O294+Q294+S294</f>
        <v>0</v>
      </c>
      <c r="I294" s="289">
        <v>0</v>
      </c>
      <c r="J294" s="289">
        <v>0</v>
      </c>
      <c r="K294" s="289">
        <v>0</v>
      </c>
      <c r="L294" s="289">
        <v>0</v>
      </c>
      <c r="M294" s="289">
        <v>0</v>
      </c>
      <c r="N294" s="280">
        <v>0</v>
      </c>
      <c r="O294" s="280">
        <v>0</v>
      </c>
      <c r="P294" s="280">
        <v>0</v>
      </c>
      <c r="Q294" s="280">
        <v>0</v>
      </c>
      <c r="R294" s="280">
        <v>0</v>
      </c>
      <c r="S294" s="280">
        <v>0</v>
      </c>
      <c r="T294" s="290">
        <v>0</v>
      </c>
      <c r="U294" s="280">
        <v>0</v>
      </c>
      <c r="V294" s="336" t="s">
        <v>106</v>
      </c>
      <c r="W294" s="337">
        <v>800</v>
      </c>
      <c r="X294" s="280">
        <v>3598674</v>
      </c>
      <c r="Y294" s="57">
        <v>0</v>
      </c>
      <c r="Z294" s="57">
        <v>0</v>
      </c>
      <c r="AA294" s="57">
        <v>0</v>
      </c>
      <c r="AB294" s="57">
        <v>0</v>
      </c>
      <c r="AC294" s="57">
        <v>0</v>
      </c>
      <c r="AD294" s="57">
        <v>0</v>
      </c>
      <c r="AE294" s="57">
        <v>0</v>
      </c>
      <c r="AF294" s="57">
        <v>0</v>
      </c>
      <c r="AG294" s="57">
        <v>0</v>
      </c>
      <c r="AH294" s="57">
        <v>0</v>
      </c>
      <c r="AI294" s="57">
        <v>0</v>
      </c>
      <c r="AJ294" s="57">
        <v>76084.800000000003</v>
      </c>
      <c r="AK294" s="57">
        <v>38042.400000000001</v>
      </c>
      <c r="AL294" s="385">
        <v>0</v>
      </c>
      <c r="AN294" s="46">
        <f>I294/'Приложение 1'!I292</f>
        <v>0</v>
      </c>
      <c r="AO294" s="46" t="e">
        <f t="shared" si="401"/>
        <v>#DIV/0!</v>
      </c>
      <c r="AP294" s="46" t="e">
        <f t="shared" si="402"/>
        <v>#DIV/0!</v>
      </c>
      <c r="AQ294" s="46" t="e">
        <f t="shared" si="403"/>
        <v>#DIV/0!</v>
      </c>
      <c r="AR294" s="46" t="e">
        <f t="shared" si="404"/>
        <v>#DIV/0!</v>
      </c>
      <c r="AS294" s="46" t="e">
        <f t="shared" si="405"/>
        <v>#DIV/0!</v>
      </c>
      <c r="AT294" s="46" t="e">
        <f t="shared" si="406"/>
        <v>#DIV/0!</v>
      </c>
      <c r="AU294" s="46">
        <f t="shared" si="407"/>
        <v>4498.3424999999997</v>
      </c>
      <c r="AV294" s="46" t="e">
        <f t="shared" si="408"/>
        <v>#DIV/0!</v>
      </c>
      <c r="AW294" s="46" t="e">
        <f t="shared" si="409"/>
        <v>#DIV/0!</v>
      </c>
      <c r="AX294" s="46" t="e">
        <f t="shared" si="410"/>
        <v>#DIV/0!</v>
      </c>
      <c r="AY294" s="52">
        <f t="shared" si="411"/>
        <v>0</v>
      </c>
      <c r="AZ294" s="46">
        <v>823.21</v>
      </c>
      <c r="BA294" s="46">
        <v>2105.13</v>
      </c>
      <c r="BB294" s="46">
        <v>2608.0100000000002</v>
      </c>
      <c r="BC294" s="46">
        <v>902.03</v>
      </c>
      <c r="BD294" s="46">
        <v>1781.42</v>
      </c>
      <c r="BE294" s="46">
        <v>1188.47</v>
      </c>
      <c r="BF294" s="46">
        <v>2445034.0299999998</v>
      </c>
      <c r="BG294" s="46">
        <f t="shared" si="412"/>
        <v>4866.91</v>
      </c>
      <c r="BH294" s="46">
        <v>1206.3800000000001</v>
      </c>
      <c r="BI294" s="46">
        <v>3444.44</v>
      </c>
      <c r="BJ294" s="46">
        <v>7006.73</v>
      </c>
      <c r="BK294" s="46">
        <f t="shared" si="398"/>
        <v>1689105.94</v>
      </c>
      <c r="BL294" s="46" t="str">
        <f t="shared" si="413"/>
        <v xml:space="preserve"> </v>
      </c>
      <c r="BM294" s="46" t="e">
        <f t="shared" si="414"/>
        <v>#DIV/0!</v>
      </c>
      <c r="BN294" s="46" t="e">
        <f t="shared" si="415"/>
        <v>#DIV/0!</v>
      </c>
      <c r="BO294" s="46" t="e">
        <f t="shared" si="416"/>
        <v>#DIV/0!</v>
      </c>
      <c r="BP294" s="46" t="e">
        <f t="shared" si="417"/>
        <v>#DIV/0!</v>
      </c>
      <c r="BQ294" s="46" t="e">
        <f t="shared" si="418"/>
        <v>#DIV/0!</v>
      </c>
      <c r="BR294" s="46" t="e">
        <f t="shared" si="419"/>
        <v>#DIV/0!</v>
      </c>
      <c r="BS294" s="46" t="str">
        <f t="shared" si="420"/>
        <v xml:space="preserve"> </v>
      </c>
      <c r="BT294" s="46" t="e">
        <f t="shared" si="421"/>
        <v>#DIV/0!</v>
      </c>
      <c r="BU294" s="46" t="e">
        <f t="shared" si="422"/>
        <v>#DIV/0!</v>
      </c>
      <c r="BV294" s="46" t="e">
        <f t="shared" si="423"/>
        <v>#DIV/0!</v>
      </c>
      <c r="BW294" s="46" t="str">
        <f t="shared" si="424"/>
        <v xml:space="preserve"> </v>
      </c>
      <c r="BY294" s="52"/>
      <c r="BZ294" s="293"/>
      <c r="CA294" s="46">
        <f t="shared" si="425"/>
        <v>4641.0015000000003</v>
      </c>
      <c r="CB294" s="46">
        <f t="shared" si="426"/>
        <v>5085.92</v>
      </c>
      <c r="CC294" s="46">
        <f t="shared" si="427"/>
        <v>-444.91849999999977</v>
      </c>
    </row>
    <row r="295" spans="1:85" s="45" customFormat="1" ht="12" customHeight="1">
      <c r="A295" s="343">
        <v>223</v>
      </c>
      <c r="B295" s="383" t="s">
        <v>963</v>
      </c>
      <c r="C295" s="383" t="s">
        <v>964</v>
      </c>
      <c r="D295" s="383" t="s">
        <v>965</v>
      </c>
      <c r="E295" s="383" t="s">
        <v>966</v>
      </c>
      <c r="F295" s="383" t="s">
        <v>967</v>
      </c>
      <c r="G295" s="286">
        <f t="shared" ref="G295:G296" si="449">ROUND(H295+U295+X295+Z295+AB295+AD295+AF295+AH295+AI295+AJ295+AK295+AL295,2)</f>
        <v>1467442.65</v>
      </c>
      <c r="H295" s="280">
        <f t="shared" ref="H295:H296" si="450">I295+K295+M295+O295+Q295+S295</f>
        <v>0</v>
      </c>
      <c r="I295" s="289">
        <v>0</v>
      </c>
      <c r="J295" s="289">
        <v>0</v>
      </c>
      <c r="K295" s="289">
        <v>0</v>
      </c>
      <c r="L295" s="289">
        <v>0</v>
      </c>
      <c r="M295" s="289">
        <v>0</v>
      </c>
      <c r="N295" s="280">
        <v>0</v>
      </c>
      <c r="O295" s="280">
        <v>0</v>
      </c>
      <c r="P295" s="280">
        <v>0</v>
      </c>
      <c r="Q295" s="280">
        <v>0</v>
      </c>
      <c r="R295" s="280">
        <v>0</v>
      </c>
      <c r="S295" s="280">
        <v>0</v>
      </c>
      <c r="T295" s="290">
        <v>0</v>
      </c>
      <c r="U295" s="280">
        <v>0</v>
      </c>
      <c r="V295" s="336" t="s">
        <v>105</v>
      </c>
      <c r="W295" s="337">
        <v>311</v>
      </c>
      <c r="X295" s="280">
        <v>1407735.6</v>
      </c>
      <c r="Y295" s="57">
        <v>0</v>
      </c>
      <c r="Z295" s="57">
        <v>0</v>
      </c>
      <c r="AA295" s="57">
        <v>0</v>
      </c>
      <c r="AB295" s="57">
        <v>0</v>
      </c>
      <c r="AC295" s="57">
        <v>0</v>
      </c>
      <c r="AD295" s="57">
        <v>0</v>
      </c>
      <c r="AE295" s="57">
        <v>0</v>
      </c>
      <c r="AF295" s="57">
        <v>0</v>
      </c>
      <c r="AG295" s="57">
        <v>0</v>
      </c>
      <c r="AH295" s="57">
        <v>0</v>
      </c>
      <c r="AI295" s="57">
        <v>0</v>
      </c>
      <c r="AJ295" s="57">
        <v>39804.699999999997</v>
      </c>
      <c r="AK295" s="57">
        <v>19902.349999999999</v>
      </c>
      <c r="AL295" s="385">
        <v>0</v>
      </c>
      <c r="AN295" s="46">
        <f>I295/'Приложение 1'!I293</f>
        <v>0</v>
      </c>
      <c r="AO295" s="46" t="e">
        <f t="shared" si="401"/>
        <v>#DIV/0!</v>
      </c>
      <c r="AP295" s="46" t="e">
        <f t="shared" si="402"/>
        <v>#DIV/0!</v>
      </c>
      <c r="AQ295" s="46" t="e">
        <f t="shared" si="403"/>
        <v>#DIV/0!</v>
      </c>
      <c r="AR295" s="46" t="e">
        <f t="shared" si="404"/>
        <v>#DIV/0!</v>
      </c>
      <c r="AS295" s="46" t="e">
        <f t="shared" si="405"/>
        <v>#DIV/0!</v>
      </c>
      <c r="AT295" s="46" t="e">
        <f t="shared" si="406"/>
        <v>#DIV/0!</v>
      </c>
      <c r="AU295" s="46">
        <f t="shared" si="407"/>
        <v>4526.481028938907</v>
      </c>
      <c r="AV295" s="46" t="e">
        <f t="shared" si="408"/>
        <v>#DIV/0!</v>
      </c>
      <c r="AW295" s="46" t="e">
        <f t="shared" si="409"/>
        <v>#DIV/0!</v>
      </c>
      <c r="AX295" s="46" t="e">
        <f t="shared" si="410"/>
        <v>#DIV/0!</v>
      </c>
      <c r="AY295" s="52">
        <f t="shared" si="411"/>
        <v>0</v>
      </c>
      <c r="AZ295" s="46">
        <v>823.21</v>
      </c>
      <c r="BA295" s="46">
        <v>2105.13</v>
      </c>
      <c r="BB295" s="46">
        <v>2608.0100000000002</v>
      </c>
      <c r="BC295" s="46">
        <v>902.03</v>
      </c>
      <c r="BD295" s="46">
        <v>1781.42</v>
      </c>
      <c r="BE295" s="46">
        <v>1188.47</v>
      </c>
      <c r="BF295" s="46">
        <v>2445034.0299999998</v>
      </c>
      <c r="BG295" s="46">
        <f t="shared" si="412"/>
        <v>5070.2</v>
      </c>
      <c r="BH295" s="46">
        <v>1206.3800000000001</v>
      </c>
      <c r="BI295" s="46">
        <v>3444.44</v>
      </c>
      <c r="BJ295" s="46">
        <v>7006.73</v>
      </c>
      <c r="BK295" s="46">
        <f t="shared" si="398"/>
        <v>1689105.94</v>
      </c>
      <c r="BL295" s="46" t="str">
        <f t="shared" si="413"/>
        <v xml:space="preserve"> </v>
      </c>
      <c r="BM295" s="46" t="e">
        <f t="shared" si="414"/>
        <v>#DIV/0!</v>
      </c>
      <c r="BN295" s="46" t="e">
        <f t="shared" si="415"/>
        <v>#DIV/0!</v>
      </c>
      <c r="BO295" s="46" t="e">
        <f t="shared" si="416"/>
        <v>#DIV/0!</v>
      </c>
      <c r="BP295" s="46" t="e">
        <f t="shared" si="417"/>
        <v>#DIV/0!</v>
      </c>
      <c r="BQ295" s="46" t="e">
        <f t="shared" si="418"/>
        <v>#DIV/0!</v>
      </c>
      <c r="BR295" s="46" t="e">
        <f t="shared" si="419"/>
        <v>#DIV/0!</v>
      </c>
      <c r="BS295" s="46" t="str">
        <f t="shared" si="420"/>
        <v xml:space="preserve"> </v>
      </c>
      <c r="BT295" s="46" t="e">
        <f t="shared" si="421"/>
        <v>#DIV/0!</v>
      </c>
      <c r="BU295" s="46" t="e">
        <f t="shared" si="422"/>
        <v>#DIV/0!</v>
      </c>
      <c r="BV295" s="46" t="e">
        <f t="shared" si="423"/>
        <v>#DIV/0!</v>
      </c>
      <c r="BW295" s="46" t="str">
        <f t="shared" si="424"/>
        <v xml:space="preserve"> </v>
      </c>
      <c r="BY295" s="52"/>
      <c r="BZ295" s="293"/>
      <c r="CA295" s="46">
        <f t="shared" si="425"/>
        <v>4718.4651125401924</v>
      </c>
      <c r="CB295" s="46">
        <f t="shared" si="426"/>
        <v>5298.36</v>
      </c>
      <c r="CC295" s="46">
        <f t="shared" si="427"/>
        <v>-579.89488745980725</v>
      </c>
    </row>
    <row r="296" spans="1:85" s="45" customFormat="1" ht="12" customHeight="1">
      <c r="A296" s="343">
        <v>224</v>
      </c>
      <c r="B296" s="383" t="s">
        <v>968</v>
      </c>
      <c r="C296" s="336"/>
      <c r="D296" s="362"/>
      <c r="E296" s="336"/>
      <c r="F296" s="336"/>
      <c r="G296" s="286">
        <f t="shared" si="449"/>
        <v>2783425.79</v>
      </c>
      <c r="H296" s="280">
        <f t="shared" si="450"/>
        <v>0</v>
      </c>
      <c r="I296" s="289">
        <v>0</v>
      </c>
      <c r="J296" s="289">
        <v>0</v>
      </c>
      <c r="K296" s="289">
        <v>0</v>
      </c>
      <c r="L296" s="289">
        <v>0</v>
      </c>
      <c r="M296" s="289">
        <v>0</v>
      </c>
      <c r="N296" s="280">
        <v>0</v>
      </c>
      <c r="O296" s="280">
        <v>0</v>
      </c>
      <c r="P296" s="280">
        <v>0</v>
      </c>
      <c r="Q296" s="280">
        <v>0</v>
      </c>
      <c r="R296" s="280">
        <v>0</v>
      </c>
      <c r="S296" s="280">
        <v>0</v>
      </c>
      <c r="T296" s="290">
        <v>0</v>
      </c>
      <c r="U296" s="280">
        <v>0</v>
      </c>
      <c r="V296" s="336" t="s">
        <v>105</v>
      </c>
      <c r="W296" s="337">
        <v>714</v>
      </c>
      <c r="X296" s="280">
        <v>2671704</v>
      </c>
      <c r="Y296" s="57">
        <v>0</v>
      </c>
      <c r="Z296" s="57">
        <v>0</v>
      </c>
      <c r="AA296" s="57">
        <v>0</v>
      </c>
      <c r="AB296" s="57">
        <v>0</v>
      </c>
      <c r="AC296" s="57">
        <v>0</v>
      </c>
      <c r="AD296" s="57">
        <v>0</v>
      </c>
      <c r="AE296" s="57">
        <v>0</v>
      </c>
      <c r="AF296" s="57">
        <v>0</v>
      </c>
      <c r="AG296" s="57">
        <v>0</v>
      </c>
      <c r="AH296" s="57">
        <v>0</v>
      </c>
      <c r="AI296" s="57">
        <v>0</v>
      </c>
      <c r="AJ296" s="57">
        <v>74481.19</v>
      </c>
      <c r="AK296" s="57">
        <v>37240.6</v>
      </c>
      <c r="AL296" s="385">
        <v>0</v>
      </c>
      <c r="AN296" s="46">
        <f>I296/'Приложение 1'!I294</f>
        <v>0</v>
      </c>
      <c r="AO296" s="46" t="e">
        <f t="shared" si="401"/>
        <v>#DIV/0!</v>
      </c>
      <c r="AP296" s="46" t="e">
        <f t="shared" si="402"/>
        <v>#DIV/0!</v>
      </c>
      <c r="AQ296" s="46" t="e">
        <f t="shared" si="403"/>
        <v>#DIV/0!</v>
      </c>
      <c r="AR296" s="46" t="e">
        <f t="shared" si="404"/>
        <v>#DIV/0!</v>
      </c>
      <c r="AS296" s="46" t="e">
        <f t="shared" si="405"/>
        <v>#DIV/0!</v>
      </c>
      <c r="AT296" s="46" t="e">
        <f t="shared" si="406"/>
        <v>#DIV/0!</v>
      </c>
      <c r="AU296" s="46">
        <f t="shared" si="407"/>
        <v>3741.8823529411766</v>
      </c>
      <c r="AV296" s="46" t="e">
        <f t="shared" si="408"/>
        <v>#DIV/0!</v>
      </c>
      <c r="AW296" s="46" t="e">
        <f t="shared" si="409"/>
        <v>#DIV/0!</v>
      </c>
      <c r="AX296" s="46" t="e">
        <f t="shared" si="410"/>
        <v>#DIV/0!</v>
      </c>
      <c r="AY296" s="52">
        <f t="shared" si="411"/>
        <v>0</v>
      </c>
      <c r="AZ296" s="46">
        <v>823.21</v>
      </c>
      <c r="BA296" s="46">
        <v>2105.13</v>
      </c>
      <c r="BB296" s="46">
        <v>2608.0100000000002</v>
      </c>
      <c r="BC296" s="46">
        <v>902.03</v>
      </c>
      <c r="BD296" s="46">
        <v>1781.42</v>
      </c>
      <c r="BE296" s="46">
        <v>1188.47</v>
      </c>
      <c r="BF296" s="46">
        <v>2445034.0299999998</v>
      </c>
      <c r="BG296" s="46">
        <f t="shared" si="412"/>
        <v>5070.2</v>
      </c>
      <c r="BH296" s="46">
        <v>1206.3800000000001</v>
      </c>
      <c r="BI296" s="46">
        <v>3444.44</v>
      </c>
      <c r="BJ296" s="46">
        <v>7006.73</v>
      </c>
      <c r="BK296" s="46">
        <f t="shared" si="398"/>
        <v>1689105.94</v>
      </c>
      <c r="BL296" s="46" t="str">
        <f t="shared" si="413"/>
        <v xml:space="preserve"> </v>
      </c>
      <c r="BM296" s="46" t="e">
        <f t="shared" si="414"/>
        <v>#DIV/0!</v>
      </c>
      <c r="BN296" s="46" t="e">
        <f t="shared" si="415"/>
        <v>#DIV/0!</v>
      </c>
      <c r="BO296" s="46" t="e">
        <f t="shared" si="416"/>
        <v>#DIV/0!</v>
      </c>
      <c r="BP296" s="46" t="e">
        <f t="shared" si="417"/>
        <v>#DIV/0!</v>
      </c>
      <c r="BQ296" s="46" t="e">
        <f t="shared" si="418"/>
        <v>#DIV/0!</v>
      </c>
      <c r="BR296" s="46" t="e">
        <f t="shared" si="419"/>
        <v>#DIV/0!</v>
      </c>
      <c r="BS296" s="46" t="str">
        <f t="shared" si="420"/>
        <v xml:space="preserve"> </v>
      </c>
      <c r="BT296" s="46" t="e">
        <f t="shared" si="421"/>
        <v>#DIV/0!</v>
      </c>
      <c r="BU296" s="46" t="e">
        <f t="shared" si="422"/>
        <v>#DIV/0!</v>
      </c>
      <c r="BV296" s="46" t="e">
        <f t="shared" si="423"/>
        <v>#DIV/0!</v>
      </c>
      <c r="BW296" s="46" t="str">
        <f t="shared" si="424"/>
        <v xml:space="preserve"> </v>
      </c>
      <c r="BY296" s="52"/>
      <c r="BZ296" s="293"/>
      <c r="CA296" s="46">
        <f t="shared" si="425"/>
        <v>3898.3554481792717</v>
      </c>
      <c r="CB296" s="46">
        <f t="shared" si="426"/>
        <v>5298.36</v>
      </c>
      <c r="CC296" s="46">
        <f t="shared" si="427"/>
        <v>-1400.004551820728</v>
      </c>
    </row>
    <row r="297" spans="1:85" s="45" customFormat="1" ht="43.5" customHeight="1">
      <c r="A297" s="361" t="s">
        <v>4</v>
      </c>
      <c r="B297" s="361"/>
      <c r="C297" s="336"/>
      <c r="D297" s="362"/>
      <c r="E297" s="336"/>
      <c r="F297" s="336"/>
      <c r="G297" s="336">
        <f>ROUND(SUM(G294:G296),2)</f>
        <v>7963669.6399999997</v>
      </c>
      <c r="H297" s="336">
        <f>ROUND(SUM(H294:H296),2)</f>
        <v>0</v>
      </c>
      <c r="I297" s="336">
        <f>ROUND(SUM(I294:I296),2)</f>
        <v>0</v>
      </c>
      <c r="J297" s="336">
        <f t="shared" ref="J297:AL297" si="451">ROUND(SUM(J294:J296),2)</f>
        <v>0</v>
      </c>
      <c r="K297" s="336">
        <f>ROUND(SUM(K294:K296),2)</f>
        <v>0</v>
      </c>
      <c r="L297" s="336">
        <f t="shared" si="451"/>
        <v>0</v>
      </c>
      <c r="M297" s="336">
        <f>ROUND(SUM(M294:M296),2)</f>
        <v>0</v>
      </c>
      <c r="N297" s="336">
        <f t="shared" si="451"/>
        <v>0</v>
      </c>
      <c r="O297" s="336">
        <f>ROUND(SUM(O294:O296),2)</f>
        <v>0</v>
      </c>
      <c r="P297" s="336">
        <f t="shared" si="451"/>
        <v>0</v>
      </c>
      <c r="Q297" s="336">
        <f>ROUND(SUM(Q294:Q296),2)</f>
        <v>0</v>
      </c>
      <c r="R297" s="336">
        <f t="shared" si="451"/>
        <v>0</v>
      </c>
      <c r="S297" s="336">
        <f>ROUND(SUM(S294:S296),2)</f>
        <v>0</v>
      </c>
      <c r="T297" s="363">
        <f>ROUND(SUM(T294:T296),2)</f>
        <v>0</v>
      </c>
      <c r="U297" s="336">
        <f>ROUND(SUM(U294:U296),2)</f>
        <v>0</v>
      </c>
      <c r="V297" s="336" t="s">
        <v>66</v>
      </c>
      <c r="W297" s="336">
        <f>ROUND(SUM(W294:W296),2)</f>
        <v>1825</v>
      </c>
      <c r="X297" s="336">
        <f>ROUND(SUM(X294:X296),2)</f>
        <v>7678113.5999999996</v>
      </c>
      <c r="Y297" s="336">
        <f t="shared" si="451"/>
        <v>0</v>
      </c>
      <c r="Z297" s="336">
        <f t="shared" si="451"/>
        <v>0</v>
      </c>
      <c r="AA297" s="336">
        <f t="shared" si="451"/>
        <v>0</v>
      </c>
      <c r="AB297" s="336">
        <f t="shared" si="451"/>
        <v>0</v>
      </c>
      <c r="AC297" s="336">
        <f t="shared" si="451"/>
        <v>0</v>
      </c>
      <c r="AD297" s="336">
        <f t="shared" si="451"/>
        <v>0</v>
      </c>
      <c r="AE297" s="336">
        <f t="shared" si="451"/>
        <v>0</v>
      </c>
      <c r="AF297" s="336">
        <f t="shared" si="451"/>
        <v>0</v>
      </c>
      <c r="AG297" s="336">
        <f t="shared" si="451"/>
        <v>0</v>
      </c>
      <c r="AH297" s="336">
        <f t="shared" si="451"/>
        <v>0</v>
      </c>
      <c r="AI297" s="336">
        <f t="shared" si="451"/>
        <v>0</v>
      </c>
      <c r="AJ297" s="336">
        <f>ROUND(SUM(AJ294:AJ296),2)</f>
        <v>190370.69</v>
      </c>
      <c r="AK297" s="336">
        <f>ROUND(SUM(AK294:AK296),2)</f>
        <v>95185.35</v>
      </c>
      <c r="AL297" s="336">
        <f t="shared" si="451"/>
        <v>0</v>
      </c>
      <c r="AN297" s="46">
        <f>I297/'Приложение 1'!I295</f>
        <v>0</v>
      </c>
      <c r="AO297" s="46" t="e">
        <f t="shared" si="401"/>
        <v>#DIV/0!</v>
      </c>
      <c r="AP297" s="46" t="e">
        <f t="shared" si="402"/>
        <v>#DIV/0!</v>
      </c>
      <c r="AQ297" s="46" t="e">
        <f t="shared" si="403"/>
        <v>#DIV/0!</v>
      </c>
      <c r="AR297" s="46" t="e">
        <f t="shared" si="404"/>
        <v>#DIV/0!</v>
      </c>
      <c r="AS297" s="46" t="e">
        <f t="shared" si="405"/>
        <v>#DIV/0!</v>
      </c>
      <c r="AT297" s="46" t="e">
        <f t="shared" si="406"/>
        <v>#DIV/0!</v>
      </c>
      <c r="AU297" s="46">
        <f t="shared" si="407"/>
        <v>4207.1855342465751</v>
      </c>
      <c r="AV297" s="46" t="e">
        <f t="shared" si="408"/>
        <v>#DIV/0!</v>
      </c>
      <c r="AW297" s="46" t="e">
        <f t="shared" si="409"/>
        <v>#DIV/0!</v>
      </c>
      <c r="AX297" s="46" t="e">
        <f t="shared" si="410"/>
        <v>#DIV/0!</v>
      </c>
      <c r="AY297" s="52">
        <f t="shared" si="411"/>
        <v>0</v>
      </c>
      <c r="AZ297" s="46">
        <v>823.21</v>
      </c>
      <c r="BA297" s="46">
        <v>2105.13</v>
      </c>
      <c r="BB297" s="46">
        <v>2608.0100000000002</v>
      </c>
      <c r="BC297" s="46">
        <v>902.03</v>
      </c>
      <c r="BD297" s="46">
        <v>1781.42</v>
      </c>
      <c r="BE297" s="46">
        <v>1188.47</v>
      </c>
      <c r="BF297" s="46">
        <v>2445034.0299999998</v>
      </c>
      <c r="BG297" s="46">
        <f t="shared" si="412"/>
        <v>4866.91</v>
      </c>
      <c r="BH297" s="46">
        <v>1206.3800000000001</v>
      </c>
      <c r="BI297" s="46">
        <v>3444.44</v>
      </c>
      <c r="BJ297" s="46">
        <v>7006.73</v>
      </c>
      <c r="BK297" s="46">
        <f t="shared" si="398"/>
        <v>1689105.94</v>
      </c>
      <c r="BL297" s="46" t="str">
        <f t="shared" si="413"/>
        <v xml:space="preserve"> </v>
      </c>
      <c r="BM297" s="46" t="e">
        <f t="shared" si="414"/>
        <v>#DIV/0!</v>
      </c>
      <c r="BN297" s="46" t="e">
        <f t="shared" si="415"/>
        <v>#DIV/0!</v>
      </c>
      <c r="BO297" s="46" t="e">
        <f t="shared" si="416"/>
        <v>#DIV/0!</v>
      </c>
      <c r="BP297" s="46" t="e">
        <f t="shared" si="417"/>
        <v>#DIV/0!</v>
      </c>
      <c r="BQ297" s="46" t="e">
        <f t="shared" si="418"/>
        <v>#DIV/0!</v>
      </c>
      <c r="BR297" s="46" t="e">
        <f t="shared" si="419"/>
        <v>#DIV/0!</v>
      </c>
      <c r="BS297" s="46" t="str">
        <f t="shared" si="420"/>
        <v xml:space="preserve"> </v>
      </c>
      <c r="BT297" s="46" t="e">
        <f t="shared" si="421"/>
        <v>#DIV/0!</v>
      </c>
      <c r="BU297" s="46" t="e">
        <f t="shared" si="422"/>
        <v>#DIV/0!</v>
      </c>
      <c r="BV297" s="46" t="e">
        <f t="shared" si="423"/>
        <v>#DIV/0!</v>
      </c>
      <c r="BW297" s="46" t="str">
        <f t="shared" si="424"/>
        <v xml:space="preserve"> </v>
      </c>
      <c r="BY297" s="52"/>
      <c r="BZ297" s="293"/>
      <c r="CA297" s="46">
        <f t="shared" si="425"/>
        <v>4363.6545972602735</v>
      </c>
      <c r="CB297" s="46">
        <f t="shared" si="426"/>
        <v>5085.92</v>
      </c>
      <c r="CC297" s="46">
        <f t="shared" si="427"/>
        <v>-722.2654027397266</v>
      </c>
    </row>
    <row r="298" spans="1:85" s="45" customFormat="1" ht="12" customHeight="1">
      <c r="A298" s="384" t="s">
        <v>977</v>
      </c>
      <c r="B298" s="384"/>
      <c r="C298" s="384"/>
      <c r="D298" s="384"/>
      <c r="E298" s="384"/>
      <c r="F298" s="384"/>
      <c r="G298" s="384"/>
      <c r="H298" s="384"/>
      <c r="I298" s="384"/>
      <c r="J298" s="384"/>
      <c r="K298" s="384"/>
      <c r="L298" s="384"/>
      <c r="M298" s="384"/>
      <c r="N298" s="384"/>
      <c r="O298" s="384"/>
      <c r="P298" s="384"/>
      <c r="Q298" s="384"/>
      <c r="R298" s="384"/>
      <c r="S298" s="384"/>
      <c r="T298" s="384"/>
      <c r="U298" s="384"/>
      <c r="V298" s="384"/>
      <c r="W298" s="384"/>
      <c r="X298" s="384"/>
      <c r="Y298" s="384"/>
      <c r="Z298" s="384"/>
      <c r="AA298" s="384"/>
      <c r="AB298" s="384"/>
      <c r="AC298" s="384"/>
      <c r="AD298" s="384"/>
      <c r="AE298" s="384"/>
      <c r="AF298" s="384"/>
      <c r="AG298" s="384"/>
      <c r="AH298" s="384"/>
      <c r="AI298" s="384"/>
      <c r="AJ298" s="384"/>
      <c r="AK298" s="384"/>
      <c r="AL298" s="385"/>
      <c r="AN298" s="46" t="e">
        <f>I298/'Приложение 1'!I296</f>
        <v>#DIV/0!</v>
      </c>
      <c r="AO298" s="46" t="e">
        <f t="shared" si="401"/>
        <v>#DIV/0!</v>
      </c>
      <c r="AP298" s="46" t="e">
        <f t="shared" si="402"/>
        <v>#DIV/0!</v>
      </c>
      <c r="AQ298" s="46" t="e">
        <f t="shared" si="403"/>
        <v>#DIV/0!</v>
      </c>
      <c r="AR298" s="46" t="e">
        <f t="shared" si="404"/>
        <v>#DIV/0!</v>
      </c>
      <c r="AS298" s="46" t="e">
        <f t="shared" si="405"/>
        <v>#DIV/0!</v>
      </c>
      <c r="AT298" s="46" t="e">
        <f t="shared" si="406"/>
        <v>#DIV/0!</v>
      </c>
      <c r="AU298" s="46" t="e">
        <f t="shared" si="407"/>
        <v>#DIV/0!</v>
      </c>
      <c r="AV298" s="46" t="e">
        <f t="shared" si="408"/>
        <v>#DIV/0!</v>
      </c>
      <c r="AW298" s="46" t="e">
        <f t="shared" si="409"/>
        <v>#DIV/0!</v>
      </c>
      <c r="AX298" s="46" t="e">
        <f t="shared" si="410"/>
        <v>#DIV/0!</v>
      </c>
      <c r="AY298" s="52">
        <f t="shared" si="411"/>
        <v>0</v>
      </c>
      <c r="AZ298" s="46">
        <v>823.21</v>
      </c>
      <c r="BA298" s="46">
        <v>2105.13</v>
      </c>
      <c r="BB298" s="46">
        <v>2608.0100000000002</v>
      </c>
      <c r="BC298" s="46">
        <v>902.03</v>
      </c>
      <c r="BD298" s="46">
        <v>1781.42</v>
      </c>
      <c r="BE298" s="46">
        <v>1188.47</v>
      </c>
      <c r="BF298" s="46">
        <v>2445034.0299999998</v>
      </c>
      <c r="BG298" s="46">
        <f t="shared" si="412"/>
        <v>4866.91</v>
      </c>
      <c r="BH298" s="46">
        <v>1206.3800000000001</v>
      </c>
      <c r="BI298" s="46">
        <v>3444.44</v>
      </c>
      <c r="BJ298" s="46">
        <v>7006.73</v>
      </c>
      <c r="BK298" s="46">
        <f t="shared" si="398"/>
        <v>1689105.94</v>
      </c>
      <c r="BL298" s="46" t="e">
        <f t="shared" si="413"/>
        <v>#DIV/0!</v>
      </c>
      <c r="BM298" s="46" t="e">
        <f t="shared" si="414"/>
        <v>#DIV/0!</v>
      </c>
      <c r="BN298" s="46" t="e">
        <f t="shared" si="415"/>
        <v>#DIV/0!</v>
      </c>
      <c r="BO298" s="46" t="e">
        <f t="shared" si="416"/>
        <v>#DIV/0!</v>
      </c>
      <c r="BP298" s="46" t="e">
        <f t="shared" si="417"/>
        <v>#DIV/0!</v>
      </c>
      <c r="BQ298" s="46" t="e">
        <f t="shared" si="418"/>
        <v>#DIV/0!</v>
      </c>
      <c r="BR298" s="46" t="e">
        <f t="shared" si="419"/>
        <v>#DIV/0!</v>
      </c>
      <c r="BS298" s="46" t="e">
        <f t="shared" si="420"/>
        <v>#DIV/0!</v>
      </c>
      <c r="BT298" s="46" t="e">
        <f t="shared" si="421"/>
        <v>#DIV/0!</v>
      </c>
      <c r="BU298" s="46" t="e">
        <f t="shared" si="422"/>
        <v>#DIV/0!</v>
      </c>
      <c r="BV298" s="46" t="e">
        <f t="shared" si="423"/>
        <v>#DIV/0!</v>
      </c>
      <c r="BW298" s="46" t="str">
        <f t="shared" si="424"/>
        <v xml:space="preserve"> </v>
      </c>
      <c r="BY298" s="52"/>
      <c r="BZ298" s="293"/>
      <c r="CA298" s="46" t="e">
        <f t="shared" si="425"/>
        <v>#DIV/0!</v>
      </c>
      <c r="CB298" s="46">
        <f t="shared" si="426"/>
        <v>5085.92</v>
      </c>
      <c r="CC298" s="46" t="e">
        <f t="shared" si="427"/>
        <v>#DIV/0!</v>
      </c>
    </row>
    <row r="299" spans="1:85" s="45" customFormat="1" ht="12" customHeight="1">
      <c r="A299" s="343">
        <v>225</v>
      </c>
      <c r="B299" s="383" t="s">
        <v>293</v>
      </c>
      <c r="C299" s="336"/>
      <c r="D299" s="362"/>
      <c r="E299" s="336"/>
      <c r="F299" s="336"/>
      <c r="G299" s="286">
        <f>ROUND(H299+U299+X299+Z299+AB299+AD299+AF299+AH299+AI299+AJ299+AK299+AL299,2)</f>
        <v>2320763.42</v>
      </c>
      <c r="H299" s="280">
        <f>I299+K299+M299+O299+Q299+S299</f>
        <v>0</v>
      </c>
      <c r="I299" s="289">
        <v>0</v>
      </c>
      <c r="J299" s="289">
        <v>0</v>
      </c>
      <c r="K299" s="289">
        <v>0</v>
      </c>
      <c r="L299" s="289">
        <v>0</v>
      </c>
      <c r="M299" s="289">
        <v>0</v>
      </c>
      <c r="N299" s="280">
        <v>0</v>
      </c>
      <c r="O299" s="280">
        <v>0</v>
      </c>
      <c r="P299" s="280">
        <v>0</v>
      </c>
      <c r="Q299" s="280">
        <v>0</v>
      </c>
      <c r="R299" s="280">
        <v>0</v>
      </c>
      <c r="S299" s="280">
        <v>0</v>
      </c>
      <c r="T299" s="290">
        <v>0</v>
      </c>
      <c r="U299" s="280">
        <v>0</v>
      </c>
      <c r="V299" s="336" t="s">
        <v>105</v>
      </c>
      <c r="W299" s="337">
        <v>502</v>
      </c>
      <c r="X299" s="280">
        <v>2226898.7999999998</v>
      </c>
      <c r="Y299" s="57">
        <v>0</v>
      </c>
      <c r="Z299" s="57">
        <v>0</v>
      </c>
      <c r="AA299" s="57">
        <v>0</v>
      </c>
      <c r="AB299" s="57">
        <v>0</v>
      </c>
      <c r="AC299" s="57">
        <v>0</v>
      </c>
      <c r="AD299" s="57">
        <v>0</v>
      </c>
      <c r="AE299" s="57">
        <v>0</v>
      </c>
      <c r="AF299" s="57">
        <v>0</v>
      </c>
      <c r="AG299" s="57">
        <v>0</v>
      </c>
      <c r="AH299" s="57">
        <v>0</v>
      </c>
      <c r="AI299" s="57">
        <v>0</v>
      </c>
      <c r="AJ299" s="57">
        <v>62576.41</v>
      </c>
      <c r="AK299" s="57">
        <v>31288.21</v>
      </c>
      <c r="AL299" s="385">
        <v>0</v>
      </c>
      <c r="AN299" s="46">
        <f>I299/'Приложение 1'!I297</f>
        <v>0</v>
      </c>
      <c r="AO299" s="46" t="e">
        <f t="shared" si="401"/>
        <v>#DIV/0!</v>
      </c>
      <c r="AP299" s="46" t="e">
        <f t="shared" si="402"/>
        <v>#DIV/0!</v>
      </c>
      <c r="AQ299" s="46" t="e">
        <f t="shared" si="403"/>
        <v>#DIV/0!</v>
      </c>
      <c r="AR299" s="46" t="e">
        <f t="shared" si="404"/>
        <v>#DIV/0!</v>
      </c>
      <c r="AS299" s="46" t="e">
        <f t="shared" si="405"/>
        <v>#DIV/0!</v>
      </c>
      <c r="AT299" s="46" t="e">
        <f t="shared" si="406"/>
        <v>#DIV/0!</v>
      </c>
      <c r="AU299" s="46">
        <f t="shared" si="407"/>
        <v>4436.0533864541831</v>
      </c>
      <c r="AV299" s="46" t="e">
        <f t="shared" si="408"/>
        <v>#DIV/0!</v>
      </c>
      <c r="AW299" s="46" t="e">
        <f t="shared" si="409"/>
        <v>#DIV/0!</v>
      </c>
      <c r="AX299" s="46" t="e">
        <f t="shared" si="410"/>
        <v>#DIV/0!</v>
      </c>
      <c r="AY299" s="52">
        <f t="shared" si="411"/>
        <v>0</v>
      </c>
      <c r="AZ299" s="46">
        <v>823.21</v>
      </c>
      <c r="BA299" s="46">
        <v>2105.13</v>
      </c>
      <c r="BB299" s="46">
        <v>2608.0100000000002</v>
      </c>
      <c r="BC299" s="46">
        <v>902.03</v>
      </c>
      <c r="BD299" s="46">
        <v>1781.42</v>
      </c>
      <c r="BE299" s="46">
        <v>1188.47</v>
      </c>
      <c r="BF299" s="46">
        <v>2445034.0299999998</v>
      </c>
      <c r="BG299" s="46">
        <f t="shared" si="412"/>
        <v>5070.2</v>
      </c>
      <c r="BH299" s="46">
        <v>1206.3800000000001</v>
      </c>
      <c r="BI299" s="46">
        <v>3444.44</v>
      </c>
      <c r="BJ299" s="46">
        <v>7006.73</v>
      </c>
      <c r="BK299" s="46">
        <f t="shared" si="398"/>
        <v>1689105.94</v>
      </c>
      <c r="BL299" s="46" t="str">
        <f t="shared" si="413"/>
        <v xml:space="preserve"> </v>
      </c>
      <c r="BM299" s="46" t="e">
        <f t="shared" si="414"/>
        <v>#DIV/0!</v>
      </c>
      <c r="BN299" s="46" t="e">
        <f t="shared" si="415"/>
        <v>#DIV/0!</v>
      </c>
      <c r="BO299" s="46" t="e">
        <f t="shared" si="416"/>
        <v>#DIV/0!</v>
      </c>
      <c r="BP299" s="46" t="e">
        <f t="shared" si="417"/>
        <v>#DIV/0!</v>
      </c>
      <c r="BQ299" s="46" t="e">
        <f t="shared" si="418"/>
        <v>#DIV/0!</v>
      </c>
      <c r="BR299" s="46" t="e">
        <f t="shared" si="419"/>
        <v>#DIV/0!</v>
      </c>
      <c r="BS299" s="46" t="str">
        <f t="shared" si="420"/>
        <v xml:space="preserve"> </v>
      </c>
      <c r="BT299" s="46" t="e">
        <f t="shared" si="421"/>
        <v>#DIV/0!</v>
      </c>
      <c r="BU299" s="46" t="e">
        <f t="shared" si="422"/>
        <v>#DIV/0!</v>
      </c>
      <c r="BV299" s="46" t="e">
        <f t="shared" si="423"/>
        <v>#DIV/0!</v>
      </c>
      <c r="BW299" s="46" t="str">
        <f t="shared" si="424"/>
        <v xml:space="preserve"> </v>
      </c>
      <c r="BY299" s="52"/>
      <c r="BZ299" s="293"/>
      <c r="CA299" s="46">
        <f t="shared" si="425"/>
        <v>4623.034701195219</v>
      </c>
      <c r="CB299" s="46">
        <f t="shared" si="426"/>
        <v>5298.36</v>
      </c>
      <c r="CC299" s="46">
        <f t="shared" si="427"/>
        <v>-675.32529880478069</v>
      </c>
    </row>
    <row r="300" spans="1:85" s="45" customFormat="1" ht="38.25" customHeight="1">
      <c r="A300" s="386" t="s">
        <v>976</v>
      </c>
      <c r="B300" s="387"/>
      <c r="C300" s="336"/>
      <c r="D300" s="362"/>
      <c r="E300" s="336"/>
      <c r="F300" s="336"/>
      <c r="G300" s="336">
        <f t="shared" ref="G300:U300" si="452">ROUND(SUM(G299:G299),2)</f>
        <v>2320763.42</v>
      </c>
      <c r="H300" s="336">
        <f t="shared" si="452"/>
        <v>0</v>
      </c>
      <c r="I300" s="336">
        <f t="shared" si="452"/>
        <v>0</v>
      </c>
      <c r="J300" s="336">
        <f t="shared" si="452"/>
        <v>0</v>
      </c>
      <c r="K300" s="336">
        <f t="shared" si="452"/>
        <v>0</v>
      </c>
      <c r="L300" s="336">
        <f t="shared" si="452"/>
        <v>0</v>
      </c>
      <c r="M300" s="336">
        <f t="shared" si="452"/>
        <v>0</v>
      </c>
      <c r="N300" s="336">
        <f t="shared" si="452"/>
        <v>0</v>
      </c>
      <c r="O300" s="336">
        <f t="shared" si="452"/>
        <v>0</v>
      </c>
      <c r="P300" s="336">
        <f t="shared" si="452"/>
        <v>0</v>
      </c>
      <c r="Q300" s="336">
        <f t="shared" si="452"/>
        <v>0</v>
      </c>
      <c r="R300" s="336">
        <f t="shared" si="452"/>
        <v>0</v>
      </c>
      <c r="S300" s="336">
        <f t="shared" si="452"/>
        <v>0</v>
      </c>
      <c r="T300" s="363">
        <f t="shared" si="452"/>
        <v>0</v>
      </c>
      <c r="U300" s="336">
        <f t="shared" si="452"/>
        <v>0</v>
      </c>
      <c r="V300" s="336" t="s">
        <v>66</v>
      </c>
      <c r="W300" s="336">
        <f t="shared" ref="W300:AM300" si="453">ROUND(SUM(W299:W299),2)</f>
        <v>502</v>
      </c>
      <c r="X300" s="336">
        <f t="shared" si="453"/>
        <v>2226898.7999999998</v>
      </c>
      <c r="Y300" s="336">
        <f t="shared" si="453"/>
        <v>0</v>
      </c>
      <c r="Z300" s="336">
        <f t="shared" si="453"/>
        <v>0</v>
      </c>
      <c r="AA300" s="336">
        <f t="shared" si="453"/>
        <v>0</v>
      </c>
      <c r="AB300" s="336">
        <f t="shared" si="453"/>
        <v>0</v>
      </c>
      <c r="AC300" s="336">
        <f t="shared" si="453"/>
        <v>0</v>
      </c>
      <c r="AD300" s="336">
        <f t="shared" si="453"/>
        <v>0</v>
      </c>
      <c r="AE300" s="336">
        <f t="shared" si="453"/>
        <v>0</v>
      </c>
      <c r="AF300" s="336">
        <f t="shared" si="453"/>
        <v>0</v>
      </c>
      <c r="AG300" s="336">
        <f t="shared" si="453"/>
        <v>0</v>
      </c>
      <c r="AH300" s="336">
        <f t="shared" si="453"/>
        <v>0</v>
      </c>
      <c r="AI300" s="336">
        <f t="shared" si="453"/>
        <v>0</v>
      </c>
      <c r="AJ300" s="336">
        <f t="shared" si="453"/>
        <v>62576.41</v>
      </c>
      <c r="AK300" s="336">
        <f t="shared" si="453"/>
        <v>31288.21</v>
      </c>
      <c r="AL300" s="336">
        <f t="shared" si="453"/>
        <v>0</v>
      </c>
      <c r="AM300" s="336">
        <f t="shared" si="453"/>
        <v>0</v>
      </c>
      <c r="AN300" s="46">
        <f>I300/'Приложение 1'!I298</f>
        <v>0</v>
      </c>
      <c r="AO300" s="46" t="e">
        <f t="shared" si="401"/>
        <v>#DIV/0!</v>
      </c>
      <c r="AP300" s="46" t="e">
        <f t="shared" si="402"/>
        <v>#DIV/0!</v>
      </c>
      <c r="AQ300" s="46" t="e">
        <f t="shared" si="403"/>
        <v>#DIV/0!</v>
      </c>
      <c r="AR300" s="46" t="e">
        <f t="shared" si="404"/>
        <v>#DIV/0!</v>
      </c>
      <c r="AS300" s="46" t="e">
        <f t="shared" si="405"/>
        <v>#DIV/0!</v>
      </c>
      <c r="AT300" s="46" t="e">
        <f t="shared" si="406"/>
        <v>#DIV/0!</v>
      </c>
      <c r="AU300" s="46">
        <f t="shared" si="407"/>
        <v>4436.0533864541831</v>
      </c>
      <c r="AV300" s="46" t="e">
        <f t="shared" si="408"/>
        <v>#DIV/0!</v>
      </c>
      <c r="AW300" s="46" t="e">
        <f t="shared" si="409"/>
        <v>#DIV/0!</v>
      </c>
      <c r="AX300" s="46" t="e">
        <f t="shared" si="410"/>
        <v>#DIV/0!</v>
      </c>
      <c r="AY300" s="52">
        <f t="shared" si="411"/>
        <v>0</v>
      </c>
      <c r="AZ300" s="46">
        <v>823.21</v>
      </c>
      <c r="BA300" s="46">
        <v>2105.13</v>
      </c>
      <c r="BB300" s="46">
        <v>2608.0100000000002</v>
      </c>
      <c r="BC300" s="46">
        <v>902.03</v>
      </c>
      <c r="BD300" s="46">
        <v>1781.42</v>
      </c>
      <c r="BE300" s="46">
        <v>1188.47</v>
      </c>
      <c r="BF300" s="46">
        <v>2445034.0299999998</v>
      </c>
      <c r="BG300" s="46">
        <f t="shared" si="412"/>
        <v>4866.91</v>
      </c>
      <c r="BH300" s="46">
        <v>1206.3800000000001</v>
      </c>
      <c r="BI300" s="46">
        <v>3444.44</v>
      </c>
      <c r="BJ300" s="46">
        <v>7006.73</v>
      </c>
      <c r="BK300" s="46">
        <f t="shared" si="398"/>
        <v>1689105.94</v>
      </c>
      <c r="BL300" s="46" t="str">
        <f t="shared" si="413"/>
        <v xml:space="preserve"> </v>
      </c>
      <c r="BM300" s="46" t="e">
        <f t="shared" si="414"/>
        <v>#DIV/0!</v>
      </c>
      <c r="BN300" s="46" t="e">
        <f t="shared" si="415"/>
        <v>#DIV/0!</v>
      </c>
      <c r="BO300" s="46" t="e">
        <f t="shared" si="416"/>
        <v>#DIV/0!</v>
      </c>
      <c r="BP300" s="46" t="e">
        <f t="shared" si="417"/>
        <v>#DIV/0!</v>
      </c>
      <c r="BQ300" s="46" t="e">
        <f t="shared" si="418"/>
        <v>#DIV/0!</v>
      </c>
      <c r="BR300" s="46" t="e">
        <f t="shared" si="419"/>
        <v>#DIV/0!</v>
      </c>
      <c r="BS300" s="46" t="str">
        <f t="shared" si="420"/>
        <v xml:space="preserve"> </v>
      </c>
      <c r="BT300" s="46" t="e">
        <f t="shared" si="421"/>
        <v>#DIV/0!</v>
      </c>
      <c r="BU300" s="46" t="e">
        <f t="shared" si="422"/>
        <v>#DIV/0!</v>
      </c>
      <c r="BV300" s="46" t="e">
        <f t="shared" si="423"/>
        <v>#DIV/0!</v>
      </c>
      <c r="BW300" s="46" t="str">
        <f t="shared" si="424"/>
        <v xml:space="preserve"> </v>
      </c>
      <c r="BX300" s="336">
        <f t="shared" ref="BX300:CD300" si="454">ROUND(SUM(BX299:BX299),2)</f>
        <v>0</v>
      </c>
      <c r="BY300" s="336">
        <f t="shared" si="454"/>
        <v>0</v>
      </c>
      <c r="BZ300" s="336">
        <f t="shared" si="454"/>
        <v>0</v>
      </c>
      <c r="CA300" s="46">
        <f t="shared" si="425"/>
        <v>4623.034701195219</v>
      </c>
      <c r="CB300" s="46">
        <f t="shared" si="426"/>
        <v>5085.92</v>
      </c>
      <c r="CC300" s="46">
        <f t="shared" si="427"/>
        <v>-462.88529880478109</v>
      </c>
      <c r="CD300" s="336">
        <f t="shared" si="454"/>
        <v>0</v>
      </c>
    </row>
    <row r="301" spans="1:85" s="45" customFormat="1" ht="12" customHeight="1">
      <c r="A301" s="384" t="s">
        <v>89</v>
      </c>
      <c r="B301" s="384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4"/>
      <c r="V301" s="384"/>
      <c r="W301" s="384"/>
      <c r="X301" s="384"/>
      <c r="Y301" s="384"/>
      <c r="Z301" s="384"/>
      <c r="AA301" s="384"/>
      <c r="AB301" s="384"/>
      <c r="AC301" s="384"/>
      <c r="AD301" s="384"/>
      <c r="AE301" s="384"/>
      <c r="AF301" s="384"/>
      <c r="AG301" s="384"/>
      <c r="AH301" s="384"/>
      <c r="AI301" s="384"/>
      <c r="AJ301" s="384"/>
      <c r="AK301" s="384"/>
      <c r="AL301" s="385"/>
      <c r="AN301" s="46" t="e">
        <f>I301/'Приложение 1'!I299</f>
        <v>#DIV/0!</v>
      </c>
      <c r="AO301" s="46" t="e">
        <f t="shared" si="401"/>
        <v>#DIV/0!</v>
      </c>
      <c r="AP301" s="46" t="e">
        <f t="shared" si="402"/>
        <v>#DIV/0!</v>
      </c>
      <c r="AQ301" s="46" t="e">
        <f t="shared" si="403"/>
        <v>#DIV/0!</v>
      </c>
      <c r="AR301" s="46" t="e">
        <f t="shared" si="404"/>
        <v>#DIV/0!</v>
      </c>
      <c r="AS301" s="46" t="e">
        <f t="shared" si="405"/>
        <v>#DIV/0!</v>
      </c>
      <c r="AT301" s="46" t="e">
        <f t="shared" si="406"/>
        <v>#DIV/0!</v>
      </c>
      <c r="AU301" s="46" t="e">
        <f t="shared" si="407"/>
        <v>#DIV/0!</v>
      </c>
      <c r="AV301" s="46" t="e">
        <f t="shared" si="408"/>
        <v>#DIV/0!</v>
      </c>
      <c r="AW301" s="46" t="e">
        <f t="shared" si="409"/>
        <v>#DIV/0!</v>
      </c>
      <c r="AX301" s="46" t="e">
        <f t="shared" si="410"/>
        <v>#DIV/0!</v>
      </c>
      <c r="AY301" s="52">
        <f t="shared" si="411"/>
        <v>0</v>
      </c>
      <c r="AZ301" s="46">
        <v>823.21</v>
      </c>
      <c r="BA301" s="46">
        <v>2105.13</v>
      </c>
      <c r="BB301" s="46">
        <v>2608.0100000000002</v>
      </c>
      <c r="BC301" s="46">
        <v>902.03</v>
      </c>
      <c r="BD301" s="46">
        <v>1781.42</v>
      </c>
      <c r="BE301" s="46">
        <v>1188.47</v>
      </c>
      <c r="BF301" s="46">
        <v>2445034.0299999998</v>
      </c>
      <c r="BG301" s="46">
        <f t="shared" si="412"/>
        <v>4866.91</v>
      </c>
      <c r="BH301" s="46">
        <v>1206.3800000000001</v>
      </c>
      <c r="BI301" s="46">
        <v>3444.44</v>
      </c>
      <c r="BJ301" s="46">
        <v>7006.73</v>
      </c>
      <c r="BK301" s="46">
        <f t="shared" si="398"/>
        <v>1689105.94</v>
      </c>
      <c r="BL301" s="46" t="e">
        <f t="shared" si="413"/>
        <v>#DIV/0!</v>
      </c>
      <c r="BM301" s="46" t="e">
        <f t="shared" si="414"/>
        <v>#DIV/0!</v>
      </c>
      <c r="BN301" s="46" t="e">
        <f t="shared" si="415"/>
        <v>#DIV/0!</v>
      </c>
      <c r="BO301" s="46" t="e">
        <f t="shared" si="416"/>
        <v>#DIV/0!</v>
      </c>
      <c r="BP301" s="46" t="e">
        <f t="shared" si="417"/>
        <v>#DIV/0!</v>
      </c>
      <c r="BQ301" s="46" t="e">
        <f t="shared" si="418"/>
        <v>#DIV/0!</v>
      </c>
      <c r="BR301" s="46" t="e">
        <f t="shared" si="419"/>
        <v>#DIV/0!</v>
      </c>
      <c r="BS301" s="46" t="e">
        <f t="shared" si="420"/>
        <v>#DIV/0!</v>
      </c>
      <c r="BT301" s="46" t="e">
        <f t="shared" si="421"/>
        <v>#DIV/0!</v>
      </c>
      <c r="BU301" s="46" t="e">
        <f t="shared" si="422"/>
        <v>#DIV/0!</v>
      </c>
      <c r="BV301" s="46" t="e">
        <f t="shared" si="423"/>
        <v>#DIV/0!</v>
      </c>
      <c r="BW301" s="46" t="str">
        <f t="shared" si="424"/>
        <v xml:space="preserve"> </v>
      </c>
      <c r="BY301" s="52"/>
      <c r="BZ301" s="293"/>
      <c r="CA301" s="46" t="e">
        <f t="shared" si="425"/>
        <v>#DIV/0!</v>
      </c>
      <c r="CB301" s="46">
        <f t="shared" si="426"/>
        <v>5085.92</v>
      </c>
      <c r="CC301" s="46" t="e">
        <f t="shared" si="427"/>
        <v>#DIV/0!</v>
      </c>
    </row>
    <row r="302" spans="1:85" s="45" customFormat="1" ht="12" customHeight="1">
      <c r="A302" s="284">
        <v>226</v>
      </c>
      <c r="B302" s="335" t="s">
        <v>236</v>
      </c>
      <c r="C302" s="336"/>
      <c r="D302" s="362"/>
      <c r="E302" s="336"/>
      <c r="F302" s="336"/>
      <c r="G302" s="286">
        <f>ROUND(H302+U302+X302+Z302+AB302+AD302+AF302+AH302+AI302+AJ302+AK302+AL302,2)</f>
        <v>3857566.83</v>
      </c>
      <c r="H302" s="280">
        <f>I302+K302+M302+O302+Q302+S302</f>
        <v>0</v>
      </c>
      <c r="I302" s="289">
        <v>0</v>
      </c>
      <c r="J302" s="289">
        <v>0</v>
      </c>
      <c r="K302" s="289">
        <v>0</v>
      </c>
      <c r="L302" s="289">
        <v>0</v>
      </c>
      <c r="M302" s="289">
        <v>0</v>
      </c>
      <c r="N302" s="280">
        <v>0</v>
      </c>
      <c r="O302" s="280">
        <v>0</v>
      </c>
      <c r="P302" s="280">
        <v>0</v>
      </c>
      <c r="Q302" s="280">
        <v>0</v>
      </c>
      <c r="R302" s="280">
        <v>0</v>
      </c>
      <c r="S302" s="280">
        <v>0</v>
      </c>
      <c r="T302" s="290">
        <v>0</v>
      </c>
      <c r="U302" s="280">
        <v>0</v>
      </c>
      <c r="V302" s="336"/>
      <c r="W302" s="337">
        <v>0</v>
      </c>
      <c r="X302" s="280">
        <v>0</v>
      </c>
      <c r="Y302" s="57">
        <v>0</v>
      </c>
      <c r="Z302" s="57">
        <v>0</v>
      </c>
      <c r="AA302" s="57">
        <v>0</v>
      </c>
      <c r="AB302" s="57">
        <v>0</v>
      </c>
      <c r="AC302" s="57">
        <v>0</v>
      </c>
      <c r="AD302" s="57">
        <v>0</v>
      </c>
      <c r="AE302" s="57">
        <v>0</v>
      </c>
      <c r="AF302" s="57">
        <v>0</v>
      </c>
      <c r="AG302" s="57">
        <v>785</v>
      </c>
      <c r="AH302" s="57">
        <v>3645374.4</v>
      </c>
      <c r="AI302" s="57">
        <v>0</v>
      </c>
      <c r="AJ302" s="57">
        <v>141461.62</v>
      </c>
      <c r="AK302" s="57">
        <v>70730.81</v>
      </c>
      <c r="AL302" s="385">
        <v>0</v>
      </c>
      <c r="AN302" s="46">
        <f>I302/'Приложение 1'!I300</f>
        <v>0</v>
      </c>
      <c r="AO302" s="46" t="e">
        <f t="shared" si="401"/>
        <v>#DIV/0!</v>
      </c>
      <c r="AP302" s="46" t="e">
        <f t="shared" si="402"/>
        <v>#DIV/0!</v>
      </c>
      <c r="AQ302" s="46" t="e">
        <f t="shared" si="403"/>
        <v>#DIV/0!</v>
      </c>
      <c r="AR302" s="46" t="e">
        <f t="shared" si="404"/>
        <v>#DIV/0!</v>
      </c>
      <c r="AS302" s="46" t="e">
        <f t="shared" si="405"/>
        <v>#DIV/0!</v>
      </c>
      <c r="AT302" s="46" t="e">
        <f t="shared" si="406"/>
        <v>#DIV/0!</v>
      </c>
      <c r="AU302" s="46" t="e">
        <f t="shared" si="407"/>
        <v>#DIV/0!</v>
      </c>
      <c r="AV302" s="46" t="e">
        <f t="shared" si="408"/>
        <v>#DIV/0!</v>
      </c>
      <c r="AW302" s="46" t="e">
        <f t="shared" si="409"/>
        <v>#DIV/0!</v>
      </c>
      <c r="AX302" s="46">
        <f t="shared" si="410"/>
        <v>4643.7890445859875</v>
      </c>
      <c r="AY302" s="52">
        <f t="shared" si="411"/>
        <v>0</v>
      </c>
      <c r="AZ302" s="46">
        <v>823.21</v>
      </c>
      <c r="BA302" s="46">
        <v>2105.13</v>
      </c>
      <c r="BB302" s="46">
        <v>2608.0100000000002</v>
      </c>
      <c r="BC302" s="46">
        <v>902.03</v>
      </c>
      <c r="BD302" s="46">
        <v>1781.42</v>
      </c>
      <c r="BE302" s="46">
        <v>1188.47</v>
      </c>
      <c r="BF302" s="46">
        <v>2445034.0299999998</v>
      </c>
      <c r="BG302" s="46">
        <f t="shared" si="412"/>
        <v>4866.91</v>
      </c>
      <c r="BH302" s="46">
        <v>1206.3800000000001</v>
      </c>
      <c r="BI302" s="46">
        <v>3444.44</v>
      </c>
      <c r="BJ302" s="46">
        <v>7006.73</v>
      </c>
      <c r="BK302" s="46">
        <f t="shared" si="398"/>
        <v>1689105.94</v>
      </c>
      <c r="BL302" s="46" t="str">
        <f t="shared" si="413"/>
        <v xml:space="preserve"> </v>
      </c>
      <c r="BM302" s="46" t="e">
        <f t="shared" si="414"/>
        <v>#DIV/0!</v>
      </c>
      <c r="BN302" s="46" t="e">
        <f t="shared" si="415"/>
        <v>#DIV/0!</v>
      </c>
      <c r="BO302" s="46" t="e">
        <f t="shared" si="416"/>
        <v>#DIV/0!</v>
      </c>
      <c r="BP302" s="46" t="e">
        <f t="shared" si="417"/>
        <v>#DIV/0!</v>
      </c>
      <c r="BQ302" s="46" t="e">
        <f t="shared" si="418"/>
        <v>#DIV/0!</v>
      </c>
      <c r="BR302" s="46" t="e">
        <f t="shared" si="419"/>
        <v>#DIV/0!</v>
      </c>
      <c r="BS302" s="46" t="e">
        <f t="shared" si="420"/>
        <v>#DIV/0!</v>
      </c>
      <c r="BT302" s="46" t="e">
        <f t="shared" si="421"/>
        <v>#DIV/0!</v>
      </c>
      <c r="BU302" s="46" t="e">
        <f t="shared" si="422"/>
        <v>#DIV/0!</v>
      </c>
      <c r="BV302" s="46" t="str">
        <f t="shared" si="423"/>
        <v xml:space="preserve"> </v>
      </c>
      <c r="BW302" s="46" t="str">
        <f t="shared" si="424"/>
        <v xml:space="preserve"> </v>
      </c>
      <c r="BY302" s="52"/>
      <c r="BZ302" s="293"/>
      <c r="CA302" s="46" t="e">
        <f t="shared" si="425"/>
        <v>#DIV/0!</v>
      </c>
      <c r="CB302" s="46">
        <f t="shared" si="426"/>
        <v>5085.92</v>
      </c>
      <c r="CC302" s="46" t="e">
        <f t="shared" si="427"/>
        <v>#DIV/0!</v>
      </c>
      <c r="CG302" s="292"/>
    </row>
    <row r="303" spans="1:85" s="45" customFormat="1" ht="43.5" customHeight="1">
      <c r="A303" s="361" t="s">
        <v>870</v>
      </c>
      <c r="B303" s="361"/>
      <c r="C303" s="336"/>
      <c r="D303" s="362"/>
      <c r="E303" s="336"/>
      <c r="F303" s="336"/>
      <c r="G303" s="336">
        <f>ROUND(SUM(G302:G302),2)</f>
        <v>3857566.83</v>
      </c>
      <c r="H303" s="336">
        <f t="shared" ref="H303:U303" si="455">SUM(H302:H302)</f>
        <v>0</v>
      </c>
      <c r="I303" s="336">
        <f t="shared" si="455"/>
        <v>0</v>
      </c>
      <c r="J303" s="336">
        <f t="shared" si="455"/>
        <v>0</v>
      </c>
      <c r="K303" s="336">
        <f t="shared" si="455"/>
        <v>0</v>
      </c>
      <c r="L303" s="336">
        <f t="shared" si="455"/>
        <v>0</v>
      </c>
      <c r="M303" s="336">
        <f t="shared" si="455"/>
        <v>0</v>
      </c>
      <c r="N303" s="336">
        <f t="shared" si="455"/>
        <v>0</v>
      </c>
      <c r="O303" s="336">
        <f t="shared" si="455"/>
        <v>0</v>
      </c>
      <c r="P303" s="336">
        <f t="shared" si="455"/>
        <v>0</v>
      </c>
      <c r="Q303" s="336">
        <f t="shared" si="455"/>
        <v>0</v>
      </c>
      <c r="R303" s="336">
        <f t="shared" si="455"/>
        <v>0</v>
      </c>
      <c r="S303" s="336">
        <f t="shared" si="455"/>
        <v>0</v>
      </c>
      <c r="T303" s="367">
        <f t="shared" si="455"/>
        <v>0</v>
      </c>
      <c r="U303" s="336">
        <f t="shared" si="455"/>
        <v>0</v>
      </c>
      <c r="V303" s="336" t="s">
        <v>66</v>
      </c>
      <c r="W303" s="336">
        <f t="shared" ref="W303:AL303" si="456">SUM(W302:W302)</f>
        <v>0</v>
      </c>
      <c r="X303" s="336">
        <f t="shared" si="456"/>
        <v>0</v>
      </c>
      <c r="Y303" s="336">
        <f t="shared" si="456"/>
        <v>0</v>
      </c>
      <c r="Z303" s="336">
        <f t="shared" si="456"/>
        <v>0</v>
      </c>
      <c r="AA303" s="336">
        <f t="shared" si="456"/>
        <v>0</v>
      </c>
      <c r="AB303" s="336">
        <f t="shared" si="456"/>
        <v>0</v>
      </c>
      <c r="AC303" s="336">
        <f t="shared" si="456"/>
        <v>0</v>
      </c>
      <c r="AD303" s="336">
        <f t="shared" si="456"/>
        <v>0</v>
      </c>
      <c r="AE303" s="336">
        <f t="shared" si="456"/>
        <v>0</v>
      </c>
      <c r="AF303" s="336">
        <f t="shared" si="456"/>
        <v>0</v>
      </c>
      <c r="AG303" s="336">
        <f t="shared" si="456"/>
        <v>785</v>
      </c>
      <c r="AH303" s="336">
        <f t="shared" si="456"/>
        <v>3645374.4</v>
      </c>
      <c r="AI303" s="336">
        <f t="shared" si="456"/>
        <v>0</v>
      </c>
      <c r="AJ303" s="336">
        <f t="shared" si="456"/>
        <v>141461.62</v>
      </c>
      <c r="AK303" s="336">
        <f t="shared" si="456"/>
        <v>70730.81</v>
      </c>
      <c r="AL303" s="336">
        <f t="shared" si="456"/>
        <v>0</v>
      </c>
      <c r="AN303" s="46">
        <f>I303/'Приложение 1'!I301</f>
        <v>0</v>
      </c>
      <c r="AO303" s="46" t="e">
        <f t="shared" si="401"/>
        <v>#DIV/0!</v>
      </c>
      <c r="AP303" s="46" t="e">
        <f t="shared" si="402"/>
        <v>#DIV/0!</v>
      </c>
      <c r="AQ303" s="46" t="e">
        <f t="shared" si="403"/>
        <v>#DIV/0!</v>
      </c>
      <c r="AR303" s="46" t="e">
        <f t="shared" si="404"/>
        <v>#DIV/0!</v>
      </c>
      <c r="AS303" s="46" t="e">
        <f t="shared" si="405"/>
        <v>#DIV/0!</v>
      </c>
      <c r="AT303" s="46" t="e">
        <f t="shared" si="406"/>
        <v>#DIV/0!</v>
      </c>
      <c r="AU303" s="46" t="e">
        <f t="shared" si="407"/>
        <v>#DIV/0!</v>
      </c>
      <c r="AV303" s="46" t="e">
        <f t="shared" si="408"/>
        <v>#DIV/0!</v>
      </c>
      <c r="AW303" s="46" t="e">
        <f t="shared" si="409"/>
        <v>#DIV/0!</v>
      </c>
      <c r="AX303" s="46">
        <f t="shared" si="410"/>
        <v>4643.7890445859875</v>
      </c>
      <c r="AY303" s="52">
        <f t="shared" si="411"/>
        <v>0</v>
      </c>
      <c r="AZ303" s="46">
        <v>823.21</v>
      </c>
      <c r="BA303" s="46">
        <v>2105.13</v>
      </c>
      <c r="BB303" s="46">
        <v>2608.0100000000002</v>
      </c>
      <c r="BC303" s="46">
        <v>902.03</v>
      </c>
      <c r="BD303" s="46">
        <v>1781.42</v>
      </c>
      <c r="BE303" s="46">
        <v>1188.47</v>
      </c>
      <c r="BF303" s="46">
        <v>2445034.0299999998</v>
      </c>
      <c r="BG303" s="46">
        <f t="shared" si="412"/>
        <v>4866.91</v>
      </c>
      <c r="BH303" s="46">
        <v>1206.3800000000001</v>
      </c>
      <c r="BI303" s="46">
        <v>3444.44</v>
      </c>
      <c r="BJ303" s="46">
        <v>7006.73</v>
      </c>
      <c r="BK303" s="46">
        <f t="shared" si="398"/>
        <v>1689105.94</v>
      </c>
      <c r="BL303" s="46" t="str">
        <f t="shared" si="413"/>
        <v xml:space="preserve"> </v>
      </c>
      <c r="BM303" s="46" t="e">
        <f t="shared" si="414"/>
        <v>#DIV/0!</v>
      </c>
      <c r="BN303" s="46" t="e">
        <f t="shared" si="415"/>
        <v>#DIV/0!</v>
      </c>
      <c r="BO303" s="46" t="e">
        <f t="shared" si="416"/>
        <v>#DIV/0!</v>
      </c>
      <c r="BP303" s="46" t="e">
        <f t="shared" si="417"/>
        <v>#DIV/0!</v>
      </c>
      <c r="BQ303" s="46" t="e">
        <f t="shared" si="418"/>
        <v>#DIV/0!</v>
      </c>
      <c r="BR303" s="46" t="e">
        <f t="shared" si="419"/>
        <v>#DIV/0!</v>
      </c>
      <c r="BS303" s="46" t="e">
        <f t="shared" si="420"/>
        <v>#DIV/0!</v>
      </c>
      <c r="BT303" s="46" t="e">
        <f t="shared" si="421"/>
        <v>#DIV/0!</v>
      </c>
      <c r="BU303" s="46" t="e">
        <f t="shared" si="422"/>
        <v>#DIV/0!</v>
      </c>
      <c r="BV303" s="46" t="str">
        <f t="shared" si="423"/>
        <v xml:space="preserve"> </v>
      </c>
      <c r="BW303" s="46" t="str">
        <f t="shared" si="424"/>
        <v xml:space="preserve"> </v>
      </c>
      <c r="BY303" s="52"/>
      <c r="BZ303" s="293"/>
      <c r="CA303" s="46" t="e">
        <f t="shared" si="425"/>
        <v>#DIV/0!</v>
      </c>
      <c r="CB303" s="46">
        <f t="shared" si="426"/>
        <v>5085.92</v>
      </c>
      <c r="CC303" s="46" t="e">
        <f t="shared" si="427"/>
        <v>#DIV/0!</v>
      </c>
    </row>
    <row r="304" spans="1:85" s="45" customFormat="1" ht="12" customHeight="1">
      <c r="A304" s="341" t="s">
        <v>76</v>
      </c>
      <c r="B304" s="342"/>
      <c r="C304" s="342"/>
      <c r="D304" s="342"/>
      <c r="E304" s="342"/>
      <c r="F304" s="342"/>
      <c r="G304" s="342"/>
      <c r="H304" s="342"/>
      <c r="I304" s="342"/>
      <c r="J304" s="342"/>
      <c r="K304" s="342"/>
      <c r="L304" s="342"/>
      <c r="M304" s="342"/>
      <c r="N304" s="342"/>
      <c r="O304" s="342"/>
      <c r="P304" s="342"/>
      <c r="Q304" s="342"/>
      <c r="R304" s="342"/>
      <c r="S304" s="342"/>
      <c r="T304" s="342"/>
      <c r="U304" s="342"/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60"/>
      <c r="AN304" s="46" t="e">
        <f>I304/'Приложение 1'!I302</f>
        <v>#DIV/0!</v>
      </c>
      <c r="AO304" s="46" t="e">
        <f t="shared" si="401"/>
        <v>#DIV/0!</v>
      </c>
      <c r="AP304" s="46" t="e">
        <f t="shared" si="402"/>
        <v>#DIV/0!</v>
      </c>
      <c r="AQ304" s="46" t="e">
        <f t="shared" si="403"/>
        <v>#DIV/0!</v>
      </c>
      <c r="AR304" s="46" t="e">
        <f t="shared" si="404"/>
        <v>#DIV/0!</v>
      </c>
      <c r="AS304" s="46" t="e">
        <f t="shared" si="405"/>
        <v>#DIV/0!</v>
      </c>
      <c r="AT304" s="46" t="e">
        <f t="shared" si="406"/>
        <v>#DIV/0!</v>
      </c>
      <c r="AU304" s="46" t="e">
        <f t="shared" si="407"/>
        <v>#DIV/0!</v>
      </c>
      <c r="AV304" s="46" t="e">
        <f t="shared" si="408"/>
        <v>#DIV/0!</v>
      </c>
      <c r="AW304" s="46" t="e">
        <f t="shared" si="409"/>
        <v>#DIV/0!</v>
      </c>
      <c r="AX304" s="46" t="e">
        <f t="shared" si="410"/>
        <v>#DIV/0!</v>
      </c>
      <c r="AY304" s="52">
        <f t="shared" si="411"/>
        <v>0</v>
      </c>
      <c r="AZ304" s="46">
        <v>823.21</v>
      </c>
      <c r="BA304" s="46">
        <v>2105.13</v>
      </c>
      <c r="BB304" s="46">
        <v>2608.0100000000002</v>
      </c>
      <c r="BC304" s="46">
        <v>902.03</v>
      </c>
      <c r="BD304" s="46">
        <v>1781.42</v>
      </c>
      <c r="BE304" s="46">
        <v>1188.47</v>
      </c>
      <c r="BF304" s="46">
        <v>2445034.0299999998</v>
      </c>
      <c r="BG304" s="46">
        <f t="shared" si="412"/>
        <v>4866.91</v>
      </c>
      <c r="BH304" s="46">
        <v>1206.3800000000001</v>
      </c>
      <c r="BI304" s="46">
        <v>3444.44</v>
      </c>
      <c r="BJ304" s="46">
        <v>7006.73</v>
      </c>
      <c r="BK304" s="46">
        <f t="shared" si="398"/>
        <v>1689105.94</v>
      </c>
      <c r="BL304" s="46" t="e">
        <f t="shared" si="413"/>
        <v>#DIV/0!</v>
      </c>
      <c r="BM304" s="46" t="e">
        <f t="shared" si="414"/>
        <v>#DIV/0!</v>
      </c>
      <c r="BN304" s="46" t="e">
        <f t="shared" si="415"/>
        <v>#DIV/0!</v>
      </c>
      <c r="BO304" s="46" t="e">
        <f t="shared" si="416"/>
        <v>#DIV/0!</v>
      </c>
      <c r="BP304" s="46" t="e">
        <f t="shared" si="417"/>
        <v>#DIV/0!</v>
      </c>
      <c r="BQ304" s="46" t="e">
        <f t="shared" si="418"/>
        <v>#DIV/0!</v>
      </c>
      <c r="BR304" s="46" t="e">
        <f t="shared" si="419"/>
        <v>#DIV/0!</v>
      </c>
      <c r="BS304" s="46" t="e">
        <f t="shared" si="420"/>
        <v>#DIV/0!</v>
      </c>
      <c r="BT304" s="46" t="e">
        <f t="shared" si="421"/>
        <v>#DIV/0!</v>
      </c>
      <c r="BU304" s="46" t="e">
        <f t="shared" si="422"/>
        <v>#DIV/0!</v>
      </c>
      <c r="BV304" s="46" t="e">
        <f t="shared" si="423"/>
        <v>#DIV/0!</v>
      </c>
      <c r="BW304" s="46" t="str">
        <f t="shared" si="424"/>
        <v xml:space="preserve"> </v>
      </c>
      <c r="BY304" s="52" t="e">
        <f t="shared" ref="BY304:BY314" si="457">AJ304/G304*100</f>
        <v>#DIV/0!</v>
      </c>
      <c r="BZ304" s="293" t="e">
        <f t="shared" ref="BZ304:BZ314" si="458">AK304/G304*100</f>
        <v>#DIV/0!</v>
      </c>
      <c r="CA304" s="46" t="e">
        <f t="shared" si="425"/>
        <v>#DIV/0!</v>
      </c>
      <c r="CB304" s="46">
        <f t="shared" si="426"/>
        <v>5085.92</v>
      </c>
      <c r="CC304" s="46" t="e">
        <f t="shared" si="427"/>
        <v>#DIV/0!</v>
      </c>
    </row>
    <row r="305" spans="1:81" s="45" customFormat="1" ht="12" customHeight="1">
      <c r="A305" s="284">
        <v>227</v>
      </c>
      <c r="B305" s="335" t="s">
        <v>237</v>
      </c>
      <c r="C305" s="280">
        <v>894.2</v>
      </c>
      <c r="D305" s="295"/>
      <c r="E305" s="280"/>
      <c r="F305" s="280"/>
      <c r="G305" s="286">
        <f>ROUND(H305+U305+X305+Z305+AB305+AD305+AF305+AH305+AI305+AJ305+AK305+AL305,2)</f>
        <v>2666276.25</v>
      </c>
      <c r="H305" s="280">
        <f>I305+K305+M305+O305+Q305+S305</f>
        <v>0</v>
      </c>
      <c r="I305" s="289">
        <v>0</v>
      </c>
      <c r="J305" s="289">
        <v>0</v>
      </c>
      <c r="K305" s="289">
        <v>0</v>
      </c>
      <c r="L305" s="289">
        <v>0</v>
      </c>
      <c r="M305" s="289">
        <v>0</v>
      </c>
      <c r="N305" s="280">
        <v>0</v>
      </c>
      <c r="O305" s="280">
        <v>0</v>
      </c>
      <c r="P305" s="280">
        <v>0</v>
      </c>
      <c r="Q305" s="280">
        <v>0</v>
      </c>
      <c r="R305" s="280">
        <v>0</v>
      </c>
      <c r="S305" s="280">
        <v>0</v>
      </c>
      <c r="T305" s="290">
        <v>0</v>
      </c>
      <c r="U305" s="280">
        <v>0</v>
      </c>
      <c r="V305" s="294" t="s">
        <v>105</v>
      </c>
      <c r="W305" s="388">
        <v>711</v>
      </c>
      <c r="X305" s="280">
        <v>2551807.2000000002</v>
      </c>
      <c r="Y305" s="57">
        <v>0</v>
      </c>
      <c r="Z305" s="57">
        <v>0</v>
      </c>
      <c r="AA305" s="57">
        <v>0</v>
      </c>
      <c r="AB305" s="57">
        <v>0</v>
      </c>
      <c r="AC305" s="57">
        <v>0</v>
      </c>
      <c r="AD305" s="57">
        <v>0</v>
      </c>
      <c r="AE305" s="57">
        <v>0</v>
      </c>
      <c r="AF305" s="57">
        <v>0</v>
      </c>
      <c r="AG305" s="57">
        <v>0</v>
      </c>
      <c r="AH305" s="57">
        <v>0</v>
      </c>
      <c r="AI305" s="57">
        <v>0</v>
      </c>
      <c r="AJ305" s="57">
        <v>76312.7</v>
      </c>
      <c r="AK305" s="57">
        <v>38156.35</v>
      </c>
      <c r="AL305" s="57">
        <v>0</v>
      </c>
      <c r="AN305" s="46">
        <f>I305/'Приложение 1'!I303</f>
        <v>0</v>
      </c>
      <c r="AO305" s="46" t="e">
        <f t="shared" si="401"/>
        <v>#DIV/0!</v>
      </c>
      <c r="AP305" s="46" t="e">
        <f t="shared" si="402"/>
        <v>#DIV/0!</v>
      </c>
      <c r="AQ305" s="46" t="e">
        <f t="shared" si="403"/>
        <v>#DIV/0!</v>
      </c>
      <c r="AR305" s="46" t="e">
        <f t="shared" si="404"/>
        <v>#DIV/0!</v>
      </c>
      <c r="AS305" s="46" t="e">
        <f t="shared" si="405"/>
        <v>#DIV/0!</v>
      </c>
      <c r="AT305" s="46" t="e">
        <f t="shared" si="406"/>
        <v>#DIV/0!</v>
      </c>
      <c r="AU305" s="46">
        <f t="shared" si="407"/>
        <v>3589.0396624472578</v>
      </c>
      <c r="AV305" s="46" t="e">
        <f t="shared" si="408"/>
        <v>#DIV/0!</v>
      </c>
      <c r="AW305" s="46" t="e">
        <f t="shared" si="409"/>
        <v>#DIV/0!</v>
      </c>
      <c r="AX305" s="46" t="e">
        <f t="shared" si="410"/>
        <v>#DIV/0!</v>
      </c>
      <c r="AY305" s="52">
        <f t="shared" si="411"/>
        <v>0</v>
      </c>
      <c r="AZ305" s="46">
        <v>823.21</v>
      </c>
      <c r="BA305" s="46">
        <v>2105.13</v>
      </c>
      <c r="BB305" s="46">
        <v>2608.0100000000002</v>
      </c>
      <c r="BC305" s="46">
        <v>902.03</v>
      </c>
      <c r="BD305" s="46">
        <v>1781.42</v>
      </c>
      <c r="BE305" s="46">
        <v>1188.47</v>
      </c>
      <c r="BF305" s="46">
        <v>2445034.0299999998</v>
      </c>
      <c r="BG305" s="46">
        <f t="shared" si="412"/>
        <v>5070.2</v>
      </c>
      <c r="BH305" s="46">
        <v>1206.3800000000001</v>
      </c>
      <c r="BI305" s="46">
        <v>3444.44</v>
      </c>
      <c r="BJ305" s="46">
        <v>7006.73</v>
      </c>
      <c r="BK305" s="46">
        <f t="shared" si="398"/>
        <v>1689105.94</v>
      </c>
      <c r="BL305" s="46" t="str">
        <f t="shared" si="413"/>
        <v xml:space="preserve"> </v>
      </c>
      <c r="BM305" s="46" t="e">
        <f t="shared" si="414"/>
        <v>#DIV/0!</v>
      </c>
      <c r="BN305" s="46" t="e">
        <f t="shared" si="415"/>
        <v>#DIV/0!</v>
      </c>
      <c r="BO305" s="46" t="e">
        <f t="shared" si="416"/>
        <v>#DIV/0!</v>
      </c>
      <c r="BP305" s="46" t="e">
        <f t="shared" si="417"/>
        <v>#DIV/0!</v>
      </c>
      <c r="BQ305" s="46" t="e">
        <f t="shared" si="418"/>
        <v>#DIV/0!</v>
      </c>
      <c r="BR305" s="46" t="e">
        <f t="shared" si="419"/>
        <v>#DIV/0!</v>
      </c>
      <c r="BS305" s="46" t="str">
        <f t="shared" si="420"/>
        <v xml:space="preserve"> </v>
      </c>
      <c r="BT305" s="46" t="e">
        <f t="shared" si="421"/>
        <v>#DIV/0!</v>
      </c>
      <c r="BU305" s="46" t="e">
        <f t="shared" si="422"/>
        <v>#DIV/0!</v>
      </c>
      <c r="BV305" s="46" t="e">
        <f t="shared" si="423"/>
        <v>#DIV/0!</v>
      </c>
      <c r="BW305" s="46" t="str">
        <f t="shared" si="424"/>
        <v xml:space="preserve"> </v>
      </c>
      <c r="BY305" s="52">
        <f t="shared" si="457"/>
        <v>2.8621452859582721</v>
      </c>
      <c r="BZ305" s="293">
        <f t="shared" si="458"/>
        <v>1.4310726429791361</v>
      </c>
      <c r="CA305" s="46">
        <f t="shared" si="425"/>
        <v>3750.0369198312237</v>
      </c>
      <c r="CB305" s="46">
        <f t="shared" si="426"/>
        <v>5298.36</v>
      </c>
      <c r="CC305" s="46">
        <f t="shared" si="427"/>
        <v>-1548.323080168776</v>
      </c>
    </row>
    <row r="306" spans="1:81" s="45" customFormat="1" ht="43.5" customHeight="1">
      <c r="A306" s="308" t="s">
        <v>77</v>
      </c>
      <c r="B306" s="308"/>
      <c r="C306" s="280">
        <f>SUM(C305)</f>
        <v>894.2</v>
      </c>
      <c r="D306" s="356"/>
      <c r="E306" s="294"/>
      <c r="F306" s="294"/>
      <c r="G306" s="280">
        <f>ROUND(SUM(G305),2)</f>
        <v>2666276.25</v>
      </c>
      <c r="H306" s="280">
        <f t="shared" ref="H306:AL306" si="459">SUM(H305)</f>
        <v>0</v>
      </c>
      <c r="I306" s="280">
        <f t="shared" si="459"/>
        <v>0</v>
      </c>
      <c r="J306" s="280">
        <f t="shared" si="459"/>
        <v>0</v>
      </c>
      <c r="K306" s="280">
        <f t="shared" si="459"/>
        <v>0</v>
      </c>
      <c r="L306" s="280">
        <f t="shared" si="459"/>
        <v>0</v>
      </c>
      <c r="M306" s="280">
        <f t="shared" si="459"/>
        <v>0</v>
      </c>
      <c r="N306" s="280">
        <f t="shared" si="459"/>
        <v>0</v>
      </c>
      <c r="O306" s="280">
        <f t="shared" si="459"/>
        <v>0</v>
      </c>
      <c r="P306" s="280">
        <f t="shared" si="459"/>
        <v>0</v>
      </c>
      <c r="Q306" s="280">
        <f t="shared" si="459"/>
        <v>0</v>
      </c>
      <c r="R306" s="280">
        <f t="shared" si="459"/>
        <v>0</v>
      </c>
      <c r="S306" s="280">
        <f t="shared" si="459"/>
        <v>0</v>
      </c>
      <c r="T306" s="290">
        <f t="shared" si="459"/>
        <v>0</v>
      </c>
      <c r="U306" s="280">
        <f t="shared" si="459"/>
        <v>0</v>
      </c>
      <c r="V306" s="294" t="s">
        <v>66</v>
      </c>
      <c r="W306" s="280">
        <f t="shared" si="459"/>
        <v>711</v>
      </c>
      <c r="X306" s="280">
        <f t="shared" si="459"/>
        <v>2551807.2000000002</v>
      </c>
      <c r="Y306" s="280">
        <f t="shared" si="459"/>
        <v>0</v>
      </c>
      <c r="Z306" s="280">
        <f t="shared" si="459"/>
        <v>0</v>
      </c>
      <c r="AA306" s="280">
        <f t="shared" si="459"/>
        <v>0</v>
      </c>
      <c r="AB306" s="280">
        <f t="shared" si="459"/>
        <v>0</v>
      </c>
      <c r="AC306" s="280">
        <f t="shared" si="459"/>
        <v>0</v>
      </c>
      <c r="AD306" s="280">
        <f t="shared" si="459"/>
        <v>0</v>
      </c>
      <c r="AE306" s="280">
        <f t="shared" si="459"/>
        <v>0</v>
      </c>
      <c r="AF306" s="280">
        <f t="shared" si="459"/>
        <v>0</v>
      </c>
      <c r="AG306" s="280">
        <f t="shared" si="459"/>
        <v>0</v>
      </c>
      <c r="AH306" s="280">
        <f t="shared" si="459"/>
        <v>0</v>
      </c>
      <c r="AI306" s="280">
        <f t="shared" si="459"/>
        <v>0</v>
      </c>
      <c r="AJ306" s="280">
        <f t="shared" si="459"/>
        <v>76312.7</v>
      </c>
      <c r="AK306" s="280">
        <f t="shared" si="459"/>
        <v>38156.35</v>
      </c>
      <c r="AL306" s="280">
        <f t="shared" si="459"/>
        <v>0</v>
      </c>
      <c r="AN306" s="46">
        <f>I306/'Приложение 1'!I304</f>
        <v>0</v>
      </c>
      <c r="AO306" s="46" t="e">
        <f t="shared" si="401"/>
        <v>#DIV/0!</v>
      </c>
      <c r="AP306" s="46" t="e">
        <f t="shared" si="402"/>
        <v>#DIV/0!</v>
      </c>
      <c r="AQ306" s="46" t="e">
        <f t="shared" si="403"/>
        <v>#DIV/0!</v>
      </c>
      <c r="AR306" s="46" t="e">
        <f t="shared" si="404"/>
        <v>#DIV/0!</v>
      </c>
      <c r="AS306" s="46" t="e">
        <f t="shared" si="405"/>
        <v>#DIV/0!</v>
      </c>
      <c r="AT306" s="46" t="e">
        <f t="shared" si="406"/>
        <v>#DIV/0!</v>
      </c>
      <c r="AU306" s="46">
        <f t="shared" si="407"/>
        <v>3589.0396624472578</v>
      </c>
      <c r="AV306" s="46" t="e">
        <f t="shared" si="408"/>
        <v>#DIV/0!</v>
      </c>
      <c r="AW306" s="46" t="e">
        <f t="shared" si="409"/>
        <v>#DIV/0!</v>
      </c>
      <c r="AX306" s="46" t="e">
        <f t="shared" si="410"/>
        <v>#DIV/0!</v>
      </c>
      <c r="AY306" s="52">
        <f t="shared" si="411"/>
        <v>0</v>
      </c>
      <c r="AZ306" s="46">
        <v>823.21</v>
      </c>
      <c r="BA306" s="46">
        <v>2105.13</v>
      </c>
      <c r="BB306" s="46">
        <v>2608.0100000000002</v>
      </c>
      <c r="BC306" s="46">
        <v>902.03</v>
      </c>
      <c r="BD306" s="46">
        <v>1781.42</v>
      </c>
      <c r="BE306" s="46">
        <v>1188.47</v>
      </c>
      <c r="BF306" s="46">
        <v>2445034.0299999998</v>
      </c>
      <c r="BG306" s="46">
        <f t="shared" si="412"/>
        <v>4866.91</v>
      </c>
      <c r="BH306" s="46">
        <v>1206.3800000000001</v>
      </c>
      <c r="BI306" s="46">
        <v>3444.44</v>
      </c>
      <c r="BJ306" s="46">
        <v>7006.73</v>
      </c>
      <c r="BK306" s="46">
        <f t="shared" si="398"/>
        <v>1689105.94</v>
      </c>
      <c r="BL306" s="46" t="str">
        <f t="shared" si="413"/>
        <v xml:space="preserve"> </v>
      </c>
      <c r="BM306" s="46" t="e">
        <f t="shared" si="414"/>
        <v>#DIV/0!</v>
      </c>
      <c r="BN306" s="46" t="e">
        <f t="shared" si="415"/>
        <v>#DIV/0!</v>
      </c>
      <c r="BO306" s="46" t="e">
        <f t="shared" si="416"/>
        <v>#DIV/0!</v>
      </c>
      <c r="BP306" s="46" t="e">
        <f t="shared" si="417"/>
        <v>#DIV/0!</v>
      </c>
      <c r="BQ306" s="46" t="e">
        <f t="shared" si="418"/>
        <v>#DIV/0!</v>
      </c>
      <c r="BR306" s="46" t="e">
        <f t="shared" si="419"/>
        <v>#DIV/0!</v>
      </c>
      <c r="BS306" s="46" t="str">
        <f t="shared" si="420"/>
        <v xml:space="preserve"> </v>
      </c>
      <c r="BT306" s="46" t="e">
        <f t="shared" si="421"/>
        <v>#DIV/0!</v>
      </c>
      <c r="BU306" s="46" t="e">
        <f t="shared" si="422"/>
        <v>#DIV/0!</v>
      </c>
      <c r="BV306" s="46" t="e">
        <f t="shared" si="423"/>
        <v>#DIV/0!</v>
      </c>
      <c r="BW306" s="46" t="str">
        <f t="shared" si="424"/>
        <v xml:space="preserve"> </v>
      </c>
      <c r="BY306" s="52">
        <f t="shared" si="457"/>
        <v>2.8621452859582721</v>
      </c>
      <c r="BZ306" s="293">
        <f t="shared" si="458"/>
        <v>1.4310726429791361</v>
      </c>
      <c r="CA306" s="46">
        <f t="shared" si="425"/>
        <v>3750.0369198312237</v>
      </c>
      <c r="CB306" s="46">
        <f t="shared" si="426"/>
        <v>5085.92</v>
      </c>
      <c r="CC306" s="46">
        <f t="shared" si="427"/>
        <v>-1335.8830801687764</v>
      </c>
    </row>
    <row r="307" spans="1:81" s="45" customFormat="1" ht="12" customHeight="1">
      <c r="A307" s="282" t="s">
        <v>5</v>
      </c>
      <c r="B307" s="283"/>
      <c r="C307" s="283"/>
      <c r="D307" s="283"/>
      <c r="E307" s="283"/>
      <c r="F307" s="28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283"/>
      <c r="AD307" s="283"/>
      <c r="AE307" s="283"/>
      <c r="AF307" s="283"/>
      <c r="AG307" s="283"/>
      <c r="AH307" s="283"/>
      <c r="AI307" s="283"/>
      <c r="AJ307" s="283"/>
      <c r="AK307" s="283"/>
      <c r="AL307" s="375"/>
      <c r="AN307" s="46" t="e">
        <f>I307/'Приложение 1'!I305</f>
        <v>#DIV/0!</v>
      </c>
      <c r="AO307" s="46" t="e">
        <f t="shared" si="401"/>
        <v>#DIV/0!</v>
      </c>
      <c r="AP307" s="46" t="e">
        <f t="shared" si="402"/>
        <v>#DIV/0!</v>
      </c>
      <c r="AQ307" s="46" t="e">
        <f t="shared" si="403"/>
        <v>#DIV/0!</v>
      </c>
      <c r="AR307" s="46" t="e">
        <f t="shared" si="404"/>
        <v>#DIV/0!</v>
      </c>
      <c r="AS307" s="46" t="e">
        <f t="shared" si="405"/>
        <v>#DIV/0!</v>
      </c>
      <c r="AT307" s="46" t="e">
        <f t="shared" si="406"/>
        <v>#DIV/0!</v>
      </c>
      <c r="AU307" s="46" t="e">
        <f t="shared" si="407"/>
        <v>#DIV/0!</v>
      </c>
      <c r="AV307" s="46" t="e">
        <f t="shared" si="408"/>
        <v>#DIV/0!</v>
      </c>
      <c r="AW307" s="46" t="e">
        <f t="shared" si="409"/>
        <v>#DIV/0!</v>
      </c>
      <c r="AX307" s="46" t="e">
        <f t="shared" si="410"/>
        <v>#DIV/0!</v>
      </c>
      <c r="AY307" s="52">
        <f t="shared" si="411"/>
        <v>0</v>
      </c>
      <c r="AZ307" s="46">
        <v>823.21</v>
      </c>
      <c r="BA307" s="46">
        <v>2105.13</v>
      </c>
      <c r="BB307" s="46">
        <v>2608.0100000000002</v>
      </c>
      <c r="BC307" s="46">
        <v>902.03</v>
      </c>
      <c r="BD307" s="46">
        <v>1781.42</v>
      </c>
      <c r="BE307" s="46">
        <v>1188.47</v>
      </c>
      <c r="BF307" s="46">
        <v>2445034.0299999998</v>
      </c>
      <c r="BG307" s="46">
        <f t="shared" si="412"/>
        <v>4866.91</v>
      </c>
      <c r="BH307" s="46">
        <v>1206.3800000000001</v>
      </c>
      <c r="BI307" s="46">
        <v>3444.44</v>
      </c>
      <c r="BJ307" s="46">
        <v>7006.73</v>
      </c>
      <c r="BK307" s="46">
        <f t="shared" si="398"/>
        <v>1689105.94</v>
      </c>
      <c r="BL307" s="46" t="e">
        <f t="shared" si="413"/>
        <v>#DIV/0!</v>
      </c>
      <c r="BM307" s="46" t="e">
        <f t="shared" si="414"/>
        <v>#DIV/0!</v>
      </c>
      <c r="BN307" s="46" t="e">
        <f t="shared" si="415"/>
        <v>#DIV/0!</v>
      </c>
      <c r="BO307" s="46" t="e">
        <f t="shared" si="416"/>
        <v>#DIV/0!</v>
      </c>
      <c r="BP307" s="46" t="e">
        <f t="shared" si="417"/>
        <v>#DIV/0!</v>
      </c>
      <c r="BQ307" s="46" t="e">
        <f t="shared" si="418"/>
        <v>#DIV/0!</v>
      </c>
      <c r="BR307" s="46" t="e">
        <f t="shared" si="419"/>
        <v>#DIV/0!</v>
      </c>
      <c r="BS307" s="46" t="e">
        <f t="shared" si="420"/>
        <v>#DIV/0!</v>
      </c>
      <c r="BT307" s="46" t="e">
        <f t="shared" si="421"/>
        <v>#DIV/0!</v>
      </c>
      <c r="BU307" s="46" t="e">
        <f t="shared" si="422"/>
        <v>#DIV/0!</v>
      </c>
      <c r="BV307" s="46" t="e">
        <f t="shared" si="423"/>
        <v>#DIV/0!</v>
      </c>
      <c r="BW307" s="46" t="str">
        <f t="shared" si="424"/>
        <v xml:space="preserve"> </v>
      </c>
      <c r="BY307" s="52" t="e">
        <f t="shared" si="457"/>
        <v>#DIV/0!</v>
      </c>
      <c r="BZ307" s="293" t="e">
        <f t="shared" si="458"/>
        <v>#DIV/0!</v>
      </c>
      <c r="CA307" s="46" t="e">
        <f t="shared" si="425"/>
        <v>#DIV/0!</v>
      </c>
      <c r="CB307" s="46">
        <f t="shared" si="426"/>
        <v>5085.92</v>
      </c>
      <c r="CC307" s="46" t="e">
        <f t="shared" si="427"/>
        <v>#DIV/0!</v>
      </c>
    </row>
    <row r="308" spans="1:81" s="45" customFormat="1" ht="12" customHeight="1">
      <c r="A308" s="284">
        <v>228</v>
      </c>
      <c r="B308" s="64" t="s">
        <v>877</v>
      </c>
      <c r="C308" s="280">
        <v>909.2</v>
      </c>
      <c r="D308" s="295"/>
      <c r="E308" s="280"/>
      <c r="F308" s="280"/>
      <c r="G308" s="286">
        <f>ROUND(H308+U308+X308+Z308+AB308+AD308+AF308+AH308+AI308+AJ308+AK308+AL308,2)</f>
        <v>2384924.29</v>
      </c>
      <c r="H308" s="280">
        <f>I308+K308+M308+O308+Q308+S308</f>
        <v>0</v>
      </c>
      <c r="I308" s="289">
        <v>0</v>
      </c>
      <c r="J308" s="289">
        <v>0</v>
      </c>
      <c r="K308" s="289">
        <v>0</v>
      </c>
      <c r="L308" s="289">
        <v>0</v>
      </c>
      <c r="M308" s="289">
        <v>0</v>
      </c>
      <c r="N308" s="280">
        <v>0</v>
      </c>
      <c r="O308" s="280">
        <v>0</v>
      </c>
      <c r="P308" s="280">
        <v>0</v>
      </c>
      <c r="Q308" s="280">
        <v>0</v>
      </c>
      <c r="R308" s="280">
        <v>0</v>
      </c>
      <c r="S308" s="280">
        <v>0</v>
      </c>
      <c r="T308" s="290">
        <v>0</v>
      </c>
      <c r="U308" s="280">
        <v>0</v>
      </c>
      <c r="V308" s="280" t="s">
        <v>106</v>
      </c>
      <c r="W308" s="57">
        <v>583.02</v>
      </c>
      <c r="X308" s="280">
        <v>2281337.5</v>
      </c>
      <c r="Y308" s="57">
        <v>0</v>
      </c>
      <c r="Z308" s="57">
        <v>0</v>
      </c>
      <c r="AA308" s="57">
        <v>0</v>
      </c>
      <c r="AB308" s="57">
        <v>0</v>
      </c>
      <c r="AC308" s="57">
        <v>0</v>
      </c>
      <c r="AD308" s="57">
        <v>0</v>
      </c>
      <c r="AE308" s="57">
        <v>0</v>
      </c>
      <c r="AF308" s="57">
        <v>0</v>
      </c>
      <c r="AG308" s="57">
        <v>0</v>
      </c>
      <c r="AH308" s="57">
        <v>0</v>
      </c>
      <c r="AI308" s="57">
        <v>0</v>
      </c>
      <c r="AJ308" s="57">
        <v>69057.86</v>
      </c>
      <c r="AK308" s="57">
        <v>34528.93</v>
      </c>
      <c r="AL308" s="57">
        <v>0</v>
      </c>
      <c r="AN308" s="46">
        <f>I308/'Приложение 1'!I306</f>
        <v>0</v>
      </c>
      <c r="AO308" s="46" t="e">
        <f t="shared" si="401"/>
        <v>#DIV/0!</v>
      </c>
      <c r="AP308" s="46" t="e">
        <f t="shared" si="402"/>
        <v>#DIV/0!</v>
      </c>
      <c r="AQ308" s="46" t="e">
        <f t="shared" si="403"/>
        <v>#DIV/0!</v>
      </c>
      <c r="AR308" s="46" t="e">
        <f t="shared" si="404"/>
        <v>#DIV/0!</v>
      </c>
      <c r="AS308" s="46" t="e">
        <f t="shared" si="405"/>
        <v>#DIV/0!</v>
      </c>
      <c r="AT308" s="46" t="e">
        <f t="shared" si="406"/>
        <v>#DIV/0!</v>
      </c>
      <c r="AU308" s="46">
        <f t="shared" si="407"/>
        <v>3912.9661075091763</v>
      </c>
      <c r="AV308" s="46" t="e">
        <f t="shared" si="408"/>
        <v>#DIV/0!</v>
      </c>
      <c r="AW308" s="46" t="e">
        <f t="shared" si="409"/>
        <v>#DIV/0!</v>
      </c>
      <c r="AX308" s="46" t="e">
        <f t="shared" si="410"/>
        <v>#DIV/0!</v>
      </c>
      <c r="AY308" s="52">
        <f t="shared" si="411"/>
        <v>0</v>
      </c>
      <c r="AZ308" s="46">
        <v>823.21</v>
      </c>
      <c r="BA308" s="46">
        <v>2105.13</v>
      </c>
      <c r="BB308" s="46">
        <v>2608.0100000000002</v>
      </c>
      <c r="BC308" s="46">
        <v>902.03</v>
      </c>
      <c r="BD308" s="46">
        <v>1781.42</v>
      </c>
      <c r="BE308" s="46">
        <v>1188.47</v>
      </c>
      <c r="BF308" s="46">
        <v>2445034.0299999998</v>
      </c>
      <c r="BG308" s="46">
        <f t="shared" si="412"/>
        <v>4866.91</v>
      </c>
      <c r="BH308" s="46">
        <v>1206.3800000000001</v>
      </c>
      <c r="BI308" s="46">
        <v>3444.44</v>
      </c>
      <c r="BJ308" s="46">
        <v>7006.73</v>
      </c>
      <c r="BK308" s="46">
        <f t="shared" si="398"/>
        <v>1689105.94</v>
      </c>
      <c r="BL308" s="46" t="str">
        <f t="shared" si="413"/>
        <v xml:space="preserve"> </v>
      </c>
      <c r="BM308" s="46" t="e">
        <f t="shared" si="414"/>
        <v>#DIV/0!</v>
      </c>
      <c r="BN308" s="46" t="e">
        <f t="shared" si="415"/>
        <v>#DIV/0!</v>
      </c>
      <c r="BO308" s="46" t="e">
        <f t="shared" si="416"/>
        <v>#DIV/0!</v>
      </c>
      <c r="BP308" s="46" t="e">
        <f t="shared" si="417"/>
        <v>#DIV/0!</v>
      </c>
      <c r="BQ308" s="46" t="e">
        <f t="shared" si="418"/>
        <v>#DIV/0!</v>
      </c>
      <c r="BR308" s="46" t="e">
        <f t="shared" si="419"/>
        <v>#DIV/0!</v>
      </c>
      <c r="BS308" s="46" t="str">
        <f t="shared" si="420"/>
        <v xml:space="preserve"> </v>
      </c>
      <c r="BT308" s="46" t="e">
        <f t="shared" si="421"/>
        <v>#DIV/0!</v>
      </c>
      <c r="BU308" s="46" t="e">
        <f t="shared" si="422"/>
        <v>#DIV/0!</v>
      </c>
      <c r="BV308" s="46" t="e">
        <f t="shared" si="423"/>
        <v>#DIV/0!</v>
      </c>
      <c r="BW308" s="46" t="str">
        <f t="shared" si="424"/>
        <v xml:space="preserve"> </v>
      </c>
      <c r="BY308" s="52">
        <f t="shared" si="457"/>
        <v>2.8955996754094024</v>
      </c>
      <c r="BZ308" s="293">
        <f t="shared" si="458"/>
        <v>1.4477998377047012</v>
      </c>
      <c r="CA308" s="46">
        <f t="shared" si="425"/>
        <v>4090.6388974649244</v>
      </c>
      <c r="CB308" s="46">
        <f t="shared" si="426"/>
        <v>5085.92</v>
      </c>
      <c r="CC308" s="46">
        <f t="shared" si="427"/>
        <v>-995.28110253507566</v>
      </c>
    </row>
    <row r="309" spans="1:81" s="45" customFormat="1" ht="12" customHeight="1">
      <c r="A309" s="284">
        <v>229</v>
      </c>
      <c r="B309" s="64" t="s">
        <v>878</v>
      </c>
      <c r="C309" s="280">
        <f>444.5+117.9</f>
        <v>562.4</v>
      </c>
      <c r="D309" s="295"/>
      <c r="E309" s="280"/>
      <c r="F309" s="280"/>
      <c r="G309" s="286">
        <f>ROUND(H309+U309+X309+Z309+AB309+AD309+AF309+AH309+AI309+AJ309+AK309+AL309,2)</f>
        <v>2393812.9500000002</v>
      </c>
      <c r="H309" s="280">
        <f>I309+K309+M309+O309+Q309+S309</f>
        <v>0</v>
      </c>
      <c r="I309" s="289">
        <v>0</v>
      </c>
      <c r="J309" s="289">
        <v>0</v>
      </c>
      <c r="K309" s="289">
        <v>0</v>
      </c>
      <c r="L309" s="289">
        <v>0</v>
      </c>
      <c r="M309" s="289">
        <v>0</v>
      </c>
      <c r="N309" s="280">
        <v>0</v>
      </c>
      <c r="O309" s="280">
        <v>0</v>
      </c>
      <c r="P309" s="280">
        <v>0</v>
      </c>
      <c r="Q309" s="280">
        <v>0</v>
      </c>
      <c r="R309" s="280">
        <v>0</v>
      </c>
      <c r="S309" s="280">
        <v>0</v>
      </c>
      <c r="T309" s="290">
        <v>0</v>
      </c>
      <c r="U309" s="280">
        <v>0</v>
      </c>
      <c r="V309" s="280" t="s">
        <v>106</v>
      </c>
      <c r="W309" s="57">
        <v>587.79999999999995</v>
      </c>
      <c r="X309" s="280">
        <v>2296405.02</v>
      </c>
      <c r="Y309" s="57">
        <v>0</v>
      </c>
      <c r="Z309" s="57">
        <v>0</v>
      </c>
      <c r="AA309" s="57">
        <v>0</v>
      </c>
      <c r="AB309" s="57">
        <v>0</v>
      </c>
      <c r="AC309" s="57">
        <v>0</v>
      </c>
      <c r="AD309" s="57">
        <v>0</v>
      </c>
      <c r="AE309" s="57">
        <v>0</v>
      </c>
      <c r="AF309" s="57">
        <v>0</v>
      </c>
      <c r="AG309" s="57">
        <v>0</v>
      </c>
      <c r="AH309" s="57">
        <v>0</v>
      </c>
      <c r="AI309" s="57">
        <v>0</v>
      </c>
      <c r="AJ309" s="57">
        <v>64938.62</v>
      </c>
      <c r="AK309" s="57">
        <v>32469.31</v>
      </c>
      <c r="AL309" s="57">
        <v>0</v>
      </c>
      <c r="AN309" s="46">
        <f>I309/'Приложение 1'!I307</f>
        <v>0</v>
      </c>
      <c r="AO309" s="46" t="e">
        <f t="shared" si="401"/>
        <v>#DIV/0!</v>
      </c>
      <c r="AP309" s="46" t="e">
        <f t="shared" si="402"/>
        <v>#DIV/0!</v>
      </c>
      <c r="AQ309" s="46" t="e">
        <f t="shared" si="403"/>
        <v>#DIV/0!</v>
      </c>
      <c r="AR309" s="46" t="e">
        <f t="shared" si="404"/>
        <v>#DIV/0!</v>
      </c>
      <c r="AS309" s="46" t="e">
        <f t="shared" si="405"/>
        <v>#DIV/0!</v>
      </c>
      <c r="AT309" s="46" t="e">
        <f t="shared" si="406"/>
        <v>#DIV/0!</v>
      </c>
      <c r="AU309" s="46">
        <f t="shared" si="407"/>
        <v>3906.7795508676422</v>
      </c>
      <c r="AV309" s="46" t="e">
        <f t="shared" si="408"/>
        <v>#DIV/0!</v>
      </c>
      <c r="AW309" s="46" t="e">
        <f t="shared" si="409"/>
        <v>#DIV/0!</v>
      </c>
      <c r="AX309" s="46" t="e">
        <f t="shared" si="410"/>
        <v>#DIV/0!</v>
      </c>
      <c r="AY309" s="52">
        <f t="shared" si="411"/>
        <v>0</v>
      </c>
      <c r="AZ309" s="46">
        <v>823.21</v>
      </c>
      <c r="BA309" s="46">
        <v>2105.13</v>
      </c>
      <c r="BB309" s="46">
        <v>2608.0100000000002</v>
      </c>
      <c r="BC309" s="46">
        <v>902.03</v>
      </c>
      <c r="BD309" s="46">
        <v>1781.42</v>
      </c>
      <c r="BE309" s="46">
        <v>1188.47</v>
      </c>
      <c r="BF309" s="46">
        <v>2445034.0299999998</v>
      </c>
      <c r="BG309" s="46">
        <f t="shared" si="412"/>
        <v>4866.91</v>
      </c>
      <c r="BH309" s="46">
        <v>1206.3800000000001</v>
      </c>
      <c r="BI309" s="46">
        <v>3444.44</v>
      </c>
      <c r="BJ309" s="46">
        <v>7006.73</v>
      </c>
      <c r="BK309" s="46">
        <f t="shared" si="398"/>
        <v>1689105.94</v>
      </c>
      <c r="BL309" s="46" t="str">
        <f t="shared" si="413"/>
        <v xml:space="preserve"> </v>
      </c>
      <c r="BM309" s="46" t="e">
        <f t="shared" si="414"/>
        <v>#DIV/0!</v>
      </c>
      <c r="BN309" s="46" t="e">
        <f t="shared" si="415"/>
        <v>#DIV/0!</v>
      </c>
      <c r="BO309" s="46" t="e">
        <f t="shared" si="416"/>
        <v>#DIV/0!</v>
      </c>
      <c r="BP309" s="46" t="e">
        <f t="shared" si="417"/>
        <v>#DIV/0!</v>
      </c>
      <c r="BQ309" s="46" t="e">
        <f t="shared" si="418"/>
        <v>#DIV/0!</v>
      </c>
      <c r="BR309" s="46" t="e">
        <f t="shared" si="419"/>
        <v>#DIV/0!</v>
      </c>
      <c r="BS309" s="46" t="str">
        <f t="shared" si="420"/>
        <v xml:space="preserve"> </v>
      </c>
      <c r="BT309" s="46" t="e">
        <f t="shared" si="421"/>
        <v>#DIV/0!</v>
      </c>
      <c r="BU309" s="46" t="e">
        <f t="shared" si="422"/>
        <v>#DIV/0!</v>
      </c>
      <c r="BV309" s="46" t="e">
        <f t="shared" si="423"/>
        <v>#DIV/0!</v>
      </c>
      <c r="BW309" s="46" t="str">
        <f t="shared" si="424"/>
        <v xml:space="preserve"> </v>
      </c>
      <c r="BY309" s="52">
        <f t="shared" si="457"/>
        <v>2.7127691827383589</v>
      </c>
      <c r="BZ309" s="293">
        <f t="shared" si="458"/>
        <v>1.3563845913691794</v>
      </c>
      <c r="CA309" s="46">
        <f t="shared" si="425"/>
        <v>4072.4956617897251</v>
      </c>
      <c r="CB309" s="46">
        <f t="shared" si="426"/>
        <v>5085.92</v>
      </c>
      <c r="CC309" s="46">
        <f t="shared" si="427"/>
        <v>-1013.424338210275</v>
      </c>
    </row>
    <row r="310" spans="1:81" s="45" customFormat="1" ht="30" customHeight="1">
      <c r="A310" s="308" t="s">
        <v>6</v>
      </c>
      <c r="B310" s="308"/>
      <c r="C310" s="280">
        <f>SUM(C308:C309)</f>
        <v>1471.6</v>
      </c>
      <c r="D310" s="356"/>
      <c r="E310" s="294"/>
      <c r="F310" s="294"/>
      <c r="G310" s="280">
        <f>ROUND(SUM(G308:G309),2)</f>
        <v>4778737.24</v>
      </c>
      <c r="H310" s="280">
        <f t="shared" ref="H310:U310" si="460">SUM(H308:H309)</f>
        <v>0</v>
      </c>
      <c r="I310" s="280">
        <f t="shared" si="460"/>
        <v>0</v>
      </c>
      <c r="J310" s="280">
        <f t="shared" si="460"/>
        <v>0</v>
      </c>
      <c r="K310" s="280">
        <f t="shared" si="460"/>
        <v>0</v>
      </c>
      <c r="L310" s="280">
        <f t="shared" si="460"/>
        <v>0</v>
      </c>
      <c r="M310" s="280">
        <f t="shared" si="460"/>
        <v>0</v>
      </c>
      <c r="N310" s="280">
        <f t="shared" si="460"/>
        <v>0</v>
      </c>
      <c r="O310" s="280">
        <f t="shared" si="460"/>
        <v>0</v>
      </c>
      <c r="P310" s="280">
        <f t="shared" si="460"/>
        <v>0</v>
      </c>
      <c r="Q310" s="280">
        <f t="shared" si="460"/>
        <v>0</v>
      </c>
      <c r="R310" s="280">
        <f t="shared" si="460"/>
        <v>0</v>
      </c>
      <c r="S310" s="280">
        <f t="shared" si="460"/>
        <v>0</v>
      </c>
      <c r="T310" s="290">
        <f t="shared" si="460"/>
        <v>0</v>
      </c>
      <c r="U310" s="280">
        <f t="shared" si="460"/>
        <v>0</v>
      </c>
      <c r="V310" s="294" t="s">
        <v>66</v>
      </c>
      <c r="W310" s="280">
        <f>SUM(W308:W309)</f>
        <v>1170.82</v>
      </c>
      <c r="X310" s="280">
        <f>SUM(X308:X309)</f>
        <v>4577742.5199999996</v>
      </c>
      <c r="Y310" s="280">
        <f t="shared" ref="Y310:AL310" si="461">SUM(Y308:Y309)</f>
        <v>0</v>
      </c>
      <c r="Z310" s="280">
        <f t="shared" si="461"/>
        <v>0</v>
      </c>
      <c r="AA310" s="280">
        <f t="shared" si="461"/>
        <v>0</v>
      </c>
      <c r="AB310" s="280">
        <f t="shared" si="461"/>
        <v>0</v>
      </c>
      <c r="AC310" s="280">
        <f t="shared" si="461"/>
        <v>0</v>
      </c>
      <c r="AD310" s="280">
        <f t="shared" si="461"/>
        <v>0</v>
      </c>
      <c r="AE310" s="280">
        <f t="shared" si="461"/>
        <v>0</v>
      </c>
      <c r="AF310" s="280">
        <f t="shared" si="461"/>
        <v>0</v>
      </c>
      <c r="AG310" s="280">
        <f t="shared" si="461"/>
        <v>0</v>
      </c>
      <c r="AH310" s="280">
        <f t="shared" si="461"/>
        <v>0</v>
      </c>
      <c r="AI310" s="280">
        <f t="shared" si="461"/>
        <v>0</v>
      </c>
      <c r="AJ310" s="280">
        <f t="shared" si="461"/>
        <v>133996.48000000001</v>
      </c>
      <c r="AK310" s="280">
        <f t="shared" si="461"/>
        <v>66998.240000000005</v>
      </c>
      <c r="AL310" s="280">
        <f t="shared" si="461"/>
        <v>0</v>
      </c>
      <c r="AN310" s="46">
        <f>I310/'Приложение 1'!I308</f>
        <v>0</v>
      </c>
      <c r="AO310" s="46" t="e">
        <f t="shared" si="401"/>
        <v>#DIV/0!</v>
      </c>
      <c r="AP310" s="46" t="e">
        <f t="shared" si="402"/>
        <v>#DIV/0!</v>
      </c>
      <c r="AQ310" s="46" t="e">
        <f t="shared" si="403"/>
        <v>#DIV/0!</v>
      </c>
      <c r="AR310" s="46" t="e">
        <f t="shared" si="404"/>
        <v>#DIV/0!</v>
      </c>
      <c r="AS310" s="46" t="e">
        <f t="shared" si="405"/>
        <v>#DIV/0!</v>
      </c>
      <c r="AT310" s="46" t="e">
        <f t="shared" si="406"/>
        <v>#DIV/0!</v>
      </c>
      <c r="AU310" s="46">
        <f t="shared" si="407"/>
        <v>3909.860200543209</v>
      </c>
      <c r="AV310" s="46" t="e">
        <f t="shared" si="408"/>
        <v>#DIV/0!</v>
      </c>
      <c r="AW310" s="46" t="e">
        <f t="shared" si="409"/>
        <v>#DIV/0!</v>
      </c>
      <c r="AX310" s="46" t="e">
        <f t="shared" si="410"/>
        <v>#DIV/0!</v>
      </c>
      <c r="AY310" s="52">
        <f t="shared" si="411"/>
        <v>0</v>
      </c>
      <c r="AZ310" s="46">
        <v>823.21</v>
      </c>
      <c r="BA310" s="46">
        <v>2105.13</v>
      </c>
      <c r="BB310" s="46">
        <v>2608.0100000000002</v>
      </c>
      <c r="BC310" s="46">
        <v>902.03</v>
      </c>
      <c r="BD310" s="46">
        <v>1781.42</v>
      </c>
      <c r="BE310" s="46">
        <v>1188.47</v>
      </c>
      <c r="BF310" s="46">
        <v>2445034.0299999998</v>
      </c>
      <c r="BG310" s="46">
        <f t="shared" si="412"/>
        <v>4866.91</v>
      </c>
      <c r="BH310" s="46">
        <v>1206.3800000000001</v>
      </c>
      <c r="BI310" s="46">
        <v>3444.44</v>
      </c>
      <c r="BJ310" s="46">
        <v>7006.73</v>
      </c>
      <c r="BK310" s="46">
        <f t="shared" si="398"/>
        <v>1689105.94</v>
      </c>
      <c r="BL310" s="46" t="str">
        <f t="shared" si="413"/>
        <v xml:space="preserve"> </v>
      </c>
      <c r="BM310" s="46" t="e">
        <f t="shared" si="414"/>
        <v>#DIV/0!</v>
      </c>
      <c r="BN310" s="46" t="e">
        <f t="shared" si="415"/>
        <v>#DIV/0!</v>
      </c>
      <c r="BO310" s="46" t="e">
        <f t="shared" si="416"/>
        <v>#DIV/0!</v>
      </c>
      <c r="BP310" s="46" t="e">
        <f t="shared" si="417"/>
        <v>#DIV/0!</v>
      </c>
      <c r="BQ310" s="46" t="e">
        <f t="shared" si="418"/>
        <v>#DIV/0!</v>
      </c>
      <c r="BR310" s="46" t="e">
        <f t="shared" si="419"/>
        <v>#DIV/0!</v>
      </c>
      <c r="BS310" s="46" t="str">
        <f t="shared" si="420"/>
        <v xml:space="preserve"> </v>
      </c>
      <c r="BT310" s="46" t="e">
        <f t="shared" si="421"/>
        <v>#DIV/0!</v>
      </c>
      <c r="BU310" s="46" t="e">
        <f t="shared" si="422"/>
        <v>#DIV/0!</v>
      </c>
      <c r="BV310" s="46" t="e">
        <f t="shared" si="423"/>
        <v>#DIV/0!</v>
      </c>
      <c r="BW310" s="46" t="str">
        <f t="shared" si="424"/>
        <v xml:space="preserve"> </v>
      </c>
      <c r="BY310" s="52">
        <f t="shared" si="457"/>
        <v>2.8040143927227104</v>
      </c>
      <c r="BZ310" s="293">
        <f t="shared" si="458"/>
        <v>1.4020071963613552</v>
      </c>
      <c r="CA310" s="46">
        <f t="shared" si="425"/>
        <v>4081.5302437607834</v>
      </c>
      <c r="CB310" s="46">
        <f t="shared" si="426"/>
        <v>5085.92</v>
      </c>
      <c r="CC310" s="46">
        <f t="shared" si="427"/>
        <v>-1004.3897562392167</v>
      </c>
    </row>
    <row r="311" spans="1:81" s="45" customFormat="1" ht="12" customHeight="1">
      <c r="A311" s="282" t="s">
        <v>7</v>
      </c>
      <c r="B311" s="283"/>
      <c r="C311" s="283"/>
      <c r="D311" s="283"/>
      <c r="E311" s="283"/>
      <c r="F311" s="28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  <c r="AK311" s="283"/>
      <c r="AL311" s="375"/>
      <c r="AN311" s="46" t="e">
        <f>I311/'Приложение 1'!I309</f>
        <v>#DIV/0!</v>
      </c>
      <c r="AO311" s="46" t="e">
        <f t="shared" si="401"/>
        <v>#DIV/0!</v>
      </c>
      <c r="AP311" s="46" t="e">
        <f t="shared" si="402"/>
        <v>#DIV/0!</v>
      </c>
      <c r="AQ311" s="46" t="e">
        <f t="shared" si="403"/>
        <v>#DIV/0!</v>
      </c>
      <c r="AR311" s="46" t="e">
        <f t="shared" si="404"/>
        <v>#DIV/0!</v>
      </c>
      <c r="AS311" s="46" t="e">
        <f t="shared" si="405"/>
        <v>#DIV/0!</v>
      </c>
      <c r="AT311" s="46" t="e">
        <f t="shared" si="406"/>
        <v>#DIV/0!</v>
      </c>
      <c r="AU311" s="46" t="e">
        <f t="shared" si="407"/>
        <v>#DIV/0!</v>
      </c>
      <c r="AV311" s="46" t="e">
        <f t="shared" si="408"/>
        <v>#DIV/0!</v>
      </c>
      <c r="AW311" s="46" t="e">
        <f t="shared" si="409"/>
        <v>#DIV/0!</v>
      </c>
      <c r="AX311" s="46" t="e">
        <f t="shared" si="410"/>
        <v>#DIV/0!</v>
      </c>
      <c r="AY311" s="52">
        <f t="shared" si="411"/>
        <v>0</v>
      </c>
      <c r="AZ311" s="46">
        <v>823.21</v>
      </c>
      <c r="BA311" s="46">
        <v>2105.13</v>
      </c>
      <c r="BB311" s="46">
        <v>2608.0100000000002</v>
      </c>
      <c r="BC311" s="46">
        <v>902.03</v>
      </c>
      <c r="BD311" s="46">
        <v>1781.42</v>
      </c>
      <c r="BE311" s="46">
        <v>1188.47</v>
      </c>
      <c r="BF311" s="46">
        <v>2445034.0299999998</v>
      </c>
      <c r="BG311" s="46">
        <f t="shared" si="412"/>
        <v>4866.91</v>
      </c>
      <c r="BH311" s="46">
        <v>1206.3800000000001</v>
      </c>
      <c r="BI311" s="46">
        <v>3444.44</v>
      </c>
      <c r="BJ311" s="46">
        <v>7006.73</v>
      </c>
      <c r="BK311" s="46">
        <f t="shared" si="398"/>
        <v>1689105.94</v>
      </c>
      <c r="BL311" s="46" t="e">
        <f t="shared" si="413"/>
        <v>#DIV/0!</v>
      </c>
      <c r="BM311" s="46" t="e">
        <f t="shared" si="414"/>
        <v>#DIV/0!</v>
      </c>
      <c r="BN311" s="46" t="e">
        <f t="shared" si="415"/>
        <v>#DIV/0!</v>
      </c>
      <c r="BO311" s="46" t="e">
        <f t="shared" si="416"/>
        <v>#DIV/0!</v>
      </c>
      <c r="BP311" s="46" t="e">
        <f t="shared" si="417"/>
        <v>#DIV/0!</v>
      </c>
      <c r="BQ311" s="46" t="e">
        <f t="shared" si="418"/>
        <v>#DIV/0!</v>
      </c>
      <c r="BR311" s="46" t="e">
        <f t="shared" si="419"/>
        <v>#DIV/0!</v>
      </c>
      <c r="BS311" s="46" t="e">
        <f t="shared" si="420"/>
        <v>#DIV/0!</v>
      </c>
      <c r="BT311" s="46" t="e">
        <f t="shared" si="421"/>
        <v>#DIV/0!</v>
      </c>
      <c r="BU311" s="46" t="e">
        <f t="shared" si="422"/>
        <v>#DIV/0!</v>
      </c>
      <c r="BV311" s="46" t="e">
        <f t="shared" si="423"/>
        <v>#DIV/0!</v>
      </c>
      <c r="BW311" s="46" t="str">
        <f t="shared" si="424"/>
        <v xml:space="preserve"> </v>
      </c>
      <c r="BY311" s="52" t="e">
        <f t="shared" si="457"/>
        <v>#DIV/0!</v>
      </c>
      <c r="BZ311" s="293" t="e">
        <f t="shared" si="458"/>
        <v>#DIV/0!</v>
      </c>
      <c r="CA311" s="46" t="e">
        <f t="shared" si="425"/>
        <v>#DIV/0!</v>
      </c>
      <c r="CB311" s="46">
        <f t="shared" si="426"/>
        <v>5085.92</v>
      </c>
      <c r="CC311" s="46" t="e">
        <f t="shared" si="427"/>
        <v>#DIV/0!</v>
      </c>
    </row>
    <row r="312" spans="1:81" s="45" customFormat="1" ht="12" customHeight="1">
      <c r="A312" s="284">
        <v>230</v>
      </c>
      <c r="B312" s="335" t="s">
        <v>883</v>
      </c>
      <c r="C312" s="280">
        <v>909.2</v>
      </c>
      <c r="D312" s="295"/>
      <c r="E312" s="280"/>
      <c r="F312" s="280"/>
      <c r="G312" s="286">
        <f>ROUND(H312+U312+X312+Z312+AB312+AD312+AF312+AH312+AI312+AJ312+AK312+AL312,2)</f>
        <v>3359693.76</v>
      </c>
      <c r="H312" s="280">
        <f>I312+K312+M312+O312+Q312+S312</f>
        <v>0</v>
      </c>
      <c r="I312" s="289">
        <v>0</v>
      </c>
      <c r="J312" s="289">
        <v>0</v>
      </c>
      <c r="K312" s="289">
        <v>0</v>
      </c>
      <c r="L312" s="289">
        <v>0</v>
      </c>
      <c r="M312" s="289">
        <v>0</v>
      </c>
      <c r="N312" s="280">
        <v>0</v>
      </c>
      <c r="O312" s="280">
        <v>0</v>
      </c>
      <c r="P312" s="280">
        <v>0</v>
      </c>
      <c r="Q312" s="280">
        <v>0</v>
      </c>
      <c r="R312" s="280">
        <v>0</v>
      </c>
      <c r="S312" s="280">
        <v>0</v>
      </c>
      <c r="T312" s="290">
        <v>0</v>
      </c>
      <c r="U312" s="280">
        <v>0</v>
      </c>
      <c r="V312" s="280" t="s">
        <v>105</v>
      </c>
      <c r="W312" s="57">
        <v>757</v>
      </c>
      <c r="X312" s="280">
        <v>3221232</v>
      </c>
      <c r="Y312" s="57">
        <v>0</v>
      </c>
      <c r="Z312" s="57">
        <v>0</v>
      </c>
      <c r="AA312" s="57">
        <v>0</v>
      </c>
      <c r="AB312" s="57">
        <v>0</v>
      </c>
      <c r="AC312" s="57">
        <v>0</v>
      </c>
      <c r="AD312" s="57">
        <v>0</v>
      </c>
      <c r="AE312" s="57">
        <v>0</v>
      </c>
      <c r="AF312" s="57">
        <v>0</v>
      </c>
      <c r="AG312" s="57">
        <v>0</v>
      </c>
      <c r="AH312" s="57">
        <v>0</v>
      </c>
      <c r="AI312" s="57">
        <v>0</v>
      </c>
      <c r="AJ312" s="57">
        <v>92307.839999999997</v>
      </c>
      <c r="AK312" s="57">
        <v>46153.919999999998</v>
      </c>
      <c r="AL312" s="57">
        <v>0</v>
      </c>
      <c r="AN312" s="46">
        <f>I312/'Приложение 1'!I310</f>
        <v>0</v>
      </c>
      <c r="AO312" s="46" t="e">
        <f t="shared" si="401"/>
        <v>#DIV/0!</v>
      </c>
      <c r="AP312" s="46" t="e">
        <f t="shared" si="402"/>
        <v>#DIV/0!</v>
      </c>
      <c r="AQ312" s="46" t="e">
        <f t="shared" si="403"/>
        <v>#DIV/0!</v>
      </c>
      <c r="AR312" s="46" t="e">
        <f t="shared" si="404"/>
        <v>#DIV/0!</v>
      </c>
      <c r="AS312" s="46" t="e">
        <f t="shared" si="405"/>
        <v>#DIV/0!</v>
      </c>
      <c r="AT312" s="46" t="e">
        <f t="shared" si="406"/>
        <v>#DIV/0!</v>
      </c>
      <c r="AU312" s="46">
        <f t="shared" si="407"/>
        <v>4255.2602377807134</v>
      </c>
      <c r="AV312" s="46" t="e">
        <f t="shared" si="408"/>
        <v>#DIV/0!</v>
      </c>
      <c r="AW312" s="46" t="e">
        <f t="shared" si="409"/>
        <v>#DIV/0!</v>
      </c>
      <c r="AX312" s="46" t="e">
        <f t="shared" si="410"/>
        <v>#DIV/0!</v>
      </c>
      <c r="AY312" s="52">
        <f t="shared" si="411"/>
        <v>0</v>
      </c>
      <c r="AZ312" s="46">
        <v>823.21</v>
      </c>
      <c r="BA312" s="46">
        <v>2105.13</v>
      </c>
      <c r="BB312" s="46">
        <v>2608.0100000000002</v>
      </c>
      <c r="BC312" s="46">
        <v>902.03</v>
      </c>
      <c r="BD312" s="46">
        <v>1781.42</v>
      </c>
      <c r="BE312" s="46">
        <v>1188.47</v>
      </c>
      <c r="BF312" s="46">
        <v>2445034.0299999998</v>
      </c>
      <c r="BG312" s="46">
        <f t="shared" si="412"/>
        <v>5070.2</v>
      </c>
      <c r="BH312" s="46">
        <v>1206.3800000000001</v>
      </c>
      <c r="BI312" s="46">
        <v>3444.44</v>
      </c>
      <c r="BJ312" s="46">
        <v>7006.73</v>
      </c>
      <c r="BK312" s="46">
        <f t="shared" si="398"/>
        <v>1689105.94</v>
      </c>
      <c r="BL312" s="46" t="str">
        <f t="shared" si="413"/>
        <v xml:space="preserve"> </v>
      </c>
      <c r="BM312" s="46" t="e">
        <f t="shared" si="414"/>
        <v>#DIV/0!</v>
      </c>
      <c r="BN312" s="46" t="e">
        <f t="shared" si="415"/>
        <v>#DIV/0!</v>
      </c>
      <c r="BO312" s="46" t="e">
        <f t="shared" si="416"/>
        <v>#DIV/0!</v>
      </c>
      <c r="BP312" s="46" t="e">
        <f t="shared" si="417"/>
        <v>#DIV/0!</v>
      </c>
      <c r="BQ312" s="46" t="e">
        <f t="shared" si="418"/>
        <v>#DIV/0!</v>
      </c>
      <c r="BR312" s="46" t="e">
        <f t="shared" si="419"/>
        <v>#DIV/0!</v>
      </c>
      <c r="BS312" s="46" t="str">
        <f t="shared" si="420"/>
        <v xml:space="preserve"> </v>
      </c>
      <c r="BT312" s="46" t="e">
        <f t="shared" si="421"/>
        <v>#DIV/0!</v>
      </c>
      <c r="BU312" s="46" t="e">
        <f t="shared" si="422"/>
        <v>#DIV/0!</v>
      </c>
      <c r="BV312" s="46" t="e">
        <f t="shared" si="423"/>
        <v>#DIV/0!</v>
      </c>
      <c r="BW312" s="46" t="str">
        <f t="shared" si="424"/>
        <v xml:space="preserve"> </v>
      </c>
      <c r="BY312" s="52">
        <f t="shared" si="457"/>
        <v>2.7475075585460504</v>
      </c>
      <c r="BZ312" s="293">
        <f t="shared" si="458"/>
        <v>1.3737537792730252</v>
      </c>
      <c r="CA312" s="46">
        <f t="shared" si="425"/>
        <v>4438.168771466314</v>
      </c>
      <c r="CB312" s="46">
        <f t="shared" si="426"/>
        <v>5298.36</v>
      </c>
      <c r="CC312" s="46">
        <f t="shared" si="427"/>
        <v>-860.19122853368572</v>
      </c>
    </row>
    <row r="313" spans="1:81" s="45" customFormat="1" ht="12" customHeight="1">
      <c r="A313" s="284">
        <v>231</v>
      </c>
      <c r="B313" s="335" t="s">
        <v>881</v>
      </c>
      <c r="C313" s="280">
        <v>295.3</v>
      </c>
      <c r="D313" s="295"/>
      <c r="E313" s="280"/>
      <c r="F313" s="280"/>
      <c r="G313" s="286">
        <f t="shared" ref="G313" si="462">ROUND(H313+U313+X313+Z313+AB313+AD313+AF313+AH313+AI313+AJ313+AK313+AL313,2)</f>
        <v>3553085.79</v>
      </c>
      <c r="H313" s="280">
        <f t="shared" ref="H313" si="463">I313+K313+M313+O313+Q313+S313</f>
        <v>0</v>
      </c>
      <c r="I313" s="289">
        <v>0</v>
      </c>
      <c r="J313" s="289">
        <v>0</v>
      </c>
      <c r="K313" s="289">
        <v>0</v>
      </c>
      <c r="L313" s="289">
        <v>0</v>
      </c>
      <c r="M313" s="289">
        <v>0</v>
      </c>
      <c r="N313" s="280">
        <v>0</v>
      </c>
      <c r="O313" s="280">
        <v>0</v>
      </c>
      <c r="P313" s="280">
        <v>0</v>
      </c>
      <c r="Q313" s="280">
        <v>0</v>
      </c>
      <c r="R313" s="280">
        <v>0</v>
      </c>
      <c r="S313" s="280">
        <v>0</v>
      </c>
      <c r="T313" s="290">
        <v>0</v>
      </c>
      <c r="U313" s="280">
        <v>0</v>
      </c>
      <c r="V313" s="296" t="s">
        <v>106</v>
      </c>
      <c r="W313" s="57">
        <v>831</v>
      </c>
      <c r="X313" s="280">
        <v>3420967.2</v>
      </c>
      <c r="Y313" s="57">
        <v>0</v>
      </c>
      <c r="Z313" s="57">
        <v>0</v>
      </c>
      <c r="AA313" s="57">
        <v>0</v>
      </c>
      <c r="AB313" s="57">
        <v>0</v>
      </c>
      <c r="AC313" s="57">
        <v>0</v>
      </c>
      <c r="AD313" s="57">
        <v>0</v>
      </c>
      <c r="AE313" s="57">
        <v>0</v>
      </c>
      <c r="AF313" s="57">
        <v>0</v>
      </c>
      <c r="AG313" s="57">
        <v>0</v>
      </c>
      <c r="AH313" s="57">
        <v>0</v>
      </c>
      <c r="AI313" s="57">
        <v>0</v>
      </c>
      <c r="AJ313" s="57">
        <v>88079.06</v>
      </c>
      <c r="AK313" s="57">
        <v>44039.53</v>
      </c>
      <c r="AL313" s="57">
        <v>0</v>
      </c>
      <c r="AN313" s="46">
        <f>I313/'Приложение 1'!I311</f>
        <v>0</v>
      </c>
      <c r="AO313" s="46" t="e">
        <f t="shared" si="401"/>
        <v>#DIV/0!</v>
      </c>
      <c r="AP313" s="46" t="e">
        <f t="shared" si="402"/>
        <v>#DIV/0!</v>
      </c>
      <c r="AQ313" s="46" t="e">
        <f t="shared" si="403"/>
        <v>#DIV/0!</v>
      </c>
      <c r="AR313" s="46" t="e">
        <f t="shared" si="404"/>
        <v>#DIV/0!</v>
      </c>
      <c r="AS313" s="46" t="e">
        <f t="shared" si="405"/>
        <v>#DIV/0!</v>
      </c>
      <c r="AT313" s="46" t="e">
        <f t="shared" si="406"/>
        <v>#DIV/0!</v>
      </c>
      <c r="AU313" s="46">
        <f t="shared" si="407"/>
        <v>4116.6873646209388</v>
      </c>
      <c r="AV313" s="46" t="e">
        <f t="shared" si="408"/>
        <v>#DIV/0!</v>
      </c>
      <c r="AW313" s="46" t="e">
        <f t="shared" si="409"/>
        <v>#DIV/0!</v>
      </c>
      <c r="AX313" s="46" t="e">
        <f t="shared" si="410"/>
        <v>#DIV/0!</v>
      </c>
      <c r="AY313" s="52">
        <f t="shared" si="411"/>
        <v>0</v>
      </c>
      <c r="AZ313" s="46">
        <v>823.21</v>
      </c>
      <c r="BA313" s="46">
        <v>2105.13</v>
      </c>
      <c r="BB313" s="46">
        <v>2608.0100000000002</v>
      </c>
      <c r="BC313" s="46">
        <v>902.03</v>
      </c>
      <c r="BD313" s="46">
        <v>1781.42</v>
      </c>
      <c r="BE313" s="46">
        <v>1188.47</v>
      </c>
      <c r="BF313" s="46">
        <v>2445034.0299999998</v>
      </c>
      <c r="BG313" s="46">
        <f t="shared" si="412"/>
        <v>4866.91</v>
      </c>
      <c r="BH313" s="46">
        <v>1206.3800000000001</v>
      </c>
      <c r="BI313" s="46">
        <v>3444.44</v>
      </c>
      <c r="BJ313" s="46">
        <v>7006.73</v>
      </c>
      <c r="BK313" s="46">
        <f t="shared" si="398"/>
        <v>1689105.94</v>
      </c>
      <c r="BL313" s="46" t="str">
        <f t="shared" si="413"/>
        <v xml:space="preserve"> </v>
      </c>
      <c r="BM313" s="46" t="e">
        <f t="shared" si="414"/>
        <v>#DIV/0!</v>
      </c>
      <c r="BN313" s="46" t="e">
        <f t="shared" si="415"/>
        <v>#DIV/0!</v>
      </c>
      <c r="BO313" s="46" t="e">
        <f t="shared" si="416"/>
        <v>#DIV/0!</v>
      </c>
      <c r="BP313" s="46" t="e">
        <f t="shared" si="417"/>
        <v>#DIV/0!</v>
      </c>
      <c r="BQ313" s="46" t="e">
        <f t="shared" si="418"/>
        <v>#DIV/0!</v>
      </c>
      <c r="BR313" s="46" t="e">
        <f t="shared" si="419"/>
        <v>#DIV/0!</v>
      </c>
      <c r="BS313" s="46" t="str">
        <f t="shared" si="420"/>
        <v xml:space="preserve"> </v>
      </c>
      <c r="BT313" s="46" t="e">
        <f t="shared" si="421"/>
        <v>#DIV/0!</v>
      </c>
      <c r="BU313" s="46" t="e">
        <f t="shared" si="422"/>
        <v>#DIV/0!</v>
      </c>
      <c r="BV313" s="46" t="e">
        <f t="shared" si="423"/>
        <v>#DIV/0!</v>
      </c>
      <c r="BW313" s="46" t="str">
        <f t="shared" si="424"/>
        <v xml:space="preserve"> </v>
      </c>
      <c r="BY313" s="52">
        <f t="shared" si="457"/>
        <v>2.4789454914906512</v>
      </c>
      <c r="BZ313" s="293">
        <f t="shared" si="458"/>
        <v>1.2394727457453256</v>
      </c>
      <c r="CA313" s="46">
        <f t="shared" si="425"/>
        <v>4275.6748375451261</v>
      </c>
      <c r="CB313" s="46">
        <f t="shared" si="426"/>
        <v>5085.92</v>
      </c>
      <c r="CC313" s="46">
        <f t="shared" si="427"/>
        <v>-810.24516245487393</v>
      </c>
    </row>
    <row r="314" spans="1:81" s="45" customFormat="1" ht="31.5" customHeight="1">
      <c r="A314" s="308" t="s">
        <v>8</v>
      </c>
      <c r="B314" s="308"/>
      <c r="C314" s="280">
        <f>SUM(C312:C313)</f>
        <v>1204.5</v>
      </c>
      <c r="D314" s="356"/>
      <c r="E314" s="294"/>
      <c r="F314" s="294"/>
      <c r="G314" s="280">
        <f>ROUND(SUM(G312:G313),2)</f>
        <v>6912779.5499999998</v>
      </c>
      <c r="H314" s="280">
        <f t="shared" ref="H314:U314" si="464">SUM(H312:H313)</f>
        <v>0</v>
      </c>
      <c r="I314" s="280">
        <f t="shared" si="464"/>
        <v>0</v>
      </c>
      <c r="J314" s="280">
        <f t="shared" si="464"/>
        <v>0</v>
      </c>
      <c r="K314" s="280">
        <f t="shared" si="464"/>
        <v>0</v>
      </c>
      <c r="L314" s="280">
        <f t="shared" si="464"/>
        <v>0</v>
      </c>
      <c r="M314" s="280">
        <f t="shared" si="464"/>
        <v>0</v>
      </c>
      <c r="N314" s="280">
        <f t="shared" si="464"/>
        <v>0</v>
      </c>
      <c r="O314" s="280">
        <f t="shared" si="464"/>
        <v>0</v>
      </c>
      <c r="P314" s="280">
        <f t="shared" si="464"/>
        <v>0</v>
      </c>
      <c r="Q314" s="280">
        <f t="shared" si="464"/>
        <v>0</v>
      </c>
      <c r="R314" s="280">
        <f t="shared" si="464"/>
        <v>0</v>
      </c>
      <c r="S314" s="280">
        <f t="shared" si="464"/>
        <v>0</v>
      </c>
      <c r="T314" s="290">
        <f t="shared" si="464"/>
        <v>0</v>
      </c>
      <c r="U314" s="280">
        <f t="shared" si="464"/>
        <v>0</v>
      </c>
      <c r="V314" s="294" t="s">
        <v>66</v>
      </c>
      <c r="W314" s="280">
        <f t="shared" ref="W314:AL314" si="465">SUM(W312:W313)</f>
        <v>1588</v>
      </c>
      <c r="X314" s="280">
        <f t="shared" si="465"/>
        <v>6642199.2000000002</v>
      </c>
      <c r="Y314" s="280">
        <f t="shared" si="465"/>
        <v>0</v>
      </c>
      <c r="Z314" s="280">
        <f t="shared" si="465"/>
        <v>0</v>
      </c>
      <c r="AA314" s="280">
        <f t="shared" si="465"/>
        <v>0</v>
      </c>
      <c r="AB314" s="280">
        <f t="shared" si="465"/>
        <v>0</v>
      </c>
      <c r="AC314" s="280">
        <f t="shared" si="465"/>
        <v>0</v>
      </c>
      <c r="AD314" s="280">
        <f t="shared" si="465"/>
        <v>0</v>
      </c>
      <c r="AE314" s="280">
        <f t="shared" si="465"/>
        <v>0</v>
      </c>
      <c r="AF314" s="280">
        <f t="shared" si="465"/>
        <v>0</v>
      </c>
      <c r="AG314" s="280">
        <f t="shared" si="465"/>
        <v>0</v>
      </c>
      <c r="AH314" s="280">
        <f t="shared" si="465"/>
        <v>0</v>
      </c>
      <c r="AI314" s="280">
        <f t="shared" si="465"/>
        <v>0</v>
      </c>
      <c r="AJ314" s="280">
        <f t="shared" si="465"/>
        <v>180386.9</v>
      </c>
      <c r="AK314" s="280">
        <f t="shared" si="465"/>
        <v>90193.45</v>
      </c>
      <c r="AL314" s="280">
        <f t="shared" si="465"/>
        <v>0</v>
      </c>
      <c r="AN314" s="46">
        <f>I314/'Приложение 1'!I312</f>
        <v>0</v>
      </c>
      <c r="AO314" s="46" t="e">
        <f t="shared" si="401"/>
        <v>#DIV/0!</v>
      </c>
      <c r="AP314" s="46" t="e">
        <f t="shared" si="402"/>
        <v>#DIV/0!</v>
      </c>
      <c r="AQ314" s="46" t="e">
        <f t="shared" si="403"/>
        <v>#DIV/0!</v>
      </c>
      <c r="AR314" s="46" t="e">
        <f t="shared" si="404"/>
        <v>#DIV/0!</v>
      </c>
      <c r="AS314" s="46" t="e">
        <f t="shared" si="405"/>
        <v>#DIV/0!</v>
      </c>
      <c r="AT314" s="46" t="e">
        <f t="shared" si="406"/>
        <v>#DIV/0!</v>
      </c>
      <c r="AU314" s="46">
        <f t="shared" si="407"/>
        <v>4182.7450881612094</v>
      </c>
      <c r="AV314" s="46" t="e">
        <f t="shared" si="408"/>
        <v>#DIV/0!</v>
      </c>
      <c r="AW314" s="46" t="e">
        <f t="shared" si="409"/>
        <v>#DIV/0!</v>
      </c>
      <c r="AX314" s="46" t="e">
        <f t="shared" si="410"/>
        <v>#DIV/0!</v>
      </c>
      <c r="AY314" s="52">
        <f t="shared" si="411"/>
        <v>0</v>
      </c>
      <c r="AZ314" s="46">
        <v>823.21</v>
      </c>
      <c r="BA314" s="46">
        <v>2105.13</v>
      </c>
      <c r="BB314" s="46">
        <v>2608.0100000000002</v>
      </c>
      <c r="BC314" s="46">
        <v>902.03</v>
      </c>
      <c r="BD314" s="46">
        <v>1781.42</v>
      </c>
      <c r="BE314" s="46">
        <v>1188.47</v>
      </c>
      <c r="BF314" s="46">
        <v>2445034.0299999998</v>
      </c>
      <c r="BG314" s="46">
        <f t="shared" si="412"/>
        <v>4866.91</v>
      </c>
      <c r="BH314" s="46">
        <v>1206.3800000000001</v>
      </c>
      <c r="BI314" s="46">
        <v>3444.44</v>
      </c>
      <c r="BJ314" s="46">
        <v>7006.73</v>
      </c>
      <c r="BK314" s="46">
        <f t="shared" si="398"/>
        <v>1689105.94</v>
      </c>
      <c r="BL314" s="46" t="str">
        <f t="shared" si="413"/>
        <v xml:space="preserve"> </v>
      </c>
      <c r="BM314" s="46" t="e">
        <f t="shared" si="414"/>
        <v>#DIV/0!</v>
      </c>
      <c r="BN314" s="46" t="e">
        <f t="shared" si="415"/>
        <v>#DIV/0!</v>
      </c>
      <c r="BO314" s="46" t="e">
        <f t="shared" si="416"/>
        <v>#DIV/0!</v>
      </c>
      <c r="BP314" s="46" t="e">
        <f t="shared" si="417"/>
        <v>#DIV/0!</v>
      </c>
      <c r="BQ314" s="46" t="e">
        <f t="shared" si="418"/>
        <v>#DIV/0!</v>
      </c>
      <c r="BR314" s="46" t="e">
        <f t="shared" si="419"/>
        <v>#DIV/0!</v>
      </c>
      <c r="BS314" s="46" t="str">
        <f t="shared" si="420"/>
        <v xml:space="preserve"> </v>
      </c>
      <c r="BT314" s="46" t="e">
        <f t="shared" si="421"/>
        <v>#DIV/0!</v>
      </c>
      <c r="BU314" s="46" t="e">
        <f t="shared" si="422"/>
        <v>#DIV/0!</v>
      </c>
      <c r="BV314" s="46" t="e">
        <f t="shared" si="423"/>
        <v>#DIV/0!</v>
      </c>
      <c r="BW314" s="46" t="str">
        <f t="shared" si="424"/>
        <v xml:space="preserve"> </v>
      </c>
      <c r="BY314" s="52">
        <f t="shared" si="457"/>
        <v>2.609469876701044</v>
      </c>
      <c r="BZ314" s="293">
        <f t="shared" si="458"/>
        <v>1.304734938350522</v>
      </c>
      <c r="CA314" s="46">
        <f t="shared" si="425"/>
        <v>4353.1357367758183</v>
      </c>
      <c r="CB314" s="46">
        <f t="shared" si="426"/>
        <v>5085.92</v>
      </c>
      <c r="CC314" s="46">
        <f t="shared" si="427"/>
        <v>-732.78426322418181</v>
      </c>
    </row>
    <row r="315" spans="1:81" s="45" customFormat="1" ht="12" customHeight="1">
      <c r="A315" s="384" t="s">
        <v>10</v>
      </c>
      <c r="B315" s="384"/>
      <c r="C315" s="384"/>
      <c r="D315" s="384"/>
      <c r="E315" s="384"/>
      <c r="F315" s="384"/>
      <c r="G315" s="384"/>
      <c r="H315" s="384"/>
      <c r="I315" s="384"/>
      <c r="J315" s="384"/>
      <c r="K315" s="384"/>
      <c r="L315" s="384"/>
      <c r="M315" s="384"/>
      <c r="N315" s="384"/>
      <c r="O315" s="384"/>
      <c r="P315" s="384"/>
      <c r="Q315" s="384"/>
      <c r="R315" s="384"/>
      <c r="S315" s="384"/>
      <c r="T315" s="384"/>
      <c r="U315" s="384"/>
      <c r="V315" s="384"/>
      <c r="W315" s="384"/>
      <c r="X315" s="384"/>
      <c r="Y315" s="384"/>
      <c r="Z315" s="384"/>
      <c r="AA315" s="384"/>
      <c r="AB315" s="384"/>
      <c r="AC315" s="384"/>
      <c r="AD315" s="384"/>
      <c r="AE315" s="384"/>
      <c r="AF315" s="384"/>
      <c r="AG315" s="384"/>
      <c r="AH315" s="384"/>
      <c r="AI315" s="384"/>
      <c r="AJ315" s="384"/>
      <c r="AK315" s="384"/>
      <c r="AL315" s="385"/>
      <c r="AN315" s="46" t="e">
        <f>I315/'Приложение 1'!I313</f>
        <v>#DIV/0!</v>
      </c>
      <c r="AO315" s="46" t="e">
        <f t="shared" si="401"/>
        <v>#DIV/0!</v>
      </c>
      <c r="AP315" s="46" t="e">
        <f t="shared" si="402"/>
        <v>#DIV/0!</v>
      </c>
      <c r="AQ315" s="46" t="e">
        <f t="shared" si="403"/>
        <v>#DIV/0!</v>
      </c>
      <c r="AR315" s="46" t="e">
        <f t="shared" si="404"/>
        <v>#DIV/0!</v>
      </c>
      <c r="AS315" s="46" t="e">
        <f t="shared" si="405"/>
        <v>#DIV/0!</v>
      </c>
      <c r="AT315" s="46" t="e">
        <f t="shared" si="406"/>
        <v>#DIV/0!</v>
      </c>
      <c r="AU315" s="46" t="e">
        <f t="shared" si="407"/>
        <v>#DIV/0!</v>
      </c>
      <c r="AV315" s="46" t="e">
        <f t="shared" si="408"/>
        <v>#DIV/0!</v>
      </c>
      <c r="AW315" s="46" t="e">
        <f t="shared" si="409"/>
        <v>#DIV/0!</v>
      </c>
      <c r="AX315" s="46" t="e">
        <f t="shared" si="410"/>
        <v>#DIV/0!</v>
      </c>
      <c r="AY315" s="52">
        <f t="shared" si="411"/>
        <v>0</v>
      </c>
      <c r="AZ315" s="46">
        <v>823.21</v>
      </c>
      <c r="BA315" s="46">
        <v>2105.13</v>
      </c>
      <c r="BB315" s="46">
        <v>2608.0100000000002</v>
      </c>
      <c r="BC315" s="46">
        <v>902.03</v>
      </c>
      <c r="BD315" s="46">
        <v>1781.42</v>
      </c>
      <c r="BE315" s="46">
        <v>1188.47</v>
      </c>
      <c r="BF315" s="46">
        <v>2445034.0299999998</v>
      </c>
      <c r="BG315" s="46">
        <f t="shared" si="412"/>
        <v>4866.91</v>
      </c>
      <c r="BH315" s="46">
        <v>1206.3800000000001</v>
      </c>
      <c r="BI315" s="46">
        <v>3444.44</v>
      </c>
      <c r="BJ315" s="46">
        <v>7006.73</v>
      </c>
      <c r="BK315" s="46">
        <f t="shared" si="398"/>
        <v>1689105.94</v>
      </c>
      <c r="BL315" s="46" t="e">
        <f t="shared" si="413"/>
        <v>#DIV/0!</v>
      </c>
      <c r="BM315" s="46" t="e">
        <f t="shared" si="414"/>
        <v>#DIV/0!</v>
      </c>
      <c r="BN315" s="46" t="e">
        <f t="shared" si="415"/>
        <v>#DIV/0!</v>
      </c>
      <c r="BO315" s="46" t="e">
        <f t="shared" si="416"/>
        <v>#DIV/0!</v>
      </c>
      <c r="BP315" s="46" t="e">
        <f t="shared" si="417"/>
        <v>#DIV/0!</v>
      </c>
      <c r="BQ315" s="46" t="e">
        <f t="shared" si="418"/>
        <v>#DIV/0!</v>
      </c>
      <c r="BR315" s="46" t="e">
        <f t="shared" si="419"/>
        <v>#DIV/0!</v>
      </c>
      <c r="BS315" s="46" t="e">
        <f t="shared" si="420"/>
        <v>#DIV/0!</v>
      </c>
      <c r="BT315" s="46" t="e">
        <f t="shared" si="421"/>
        <v>#DIV/0!</v>
      </c>
      <c r="BU315" s="46" t="e">
        <f t="shared" si="422"/>
        <v>#DIV/0!</v>
      </c>
      <c r="BV315" s="46" t="e">
        <f t="shared" si="423"/>
        <v>#DIV/0!</v>
      </c>
      <c r="BW315" s="46" t="str">
        <f t="shared" si="424"/>
        <v xml:space="preserve"> </v>
      </c>
      <c r="BY315" s="52"/>
      <c r="BZ315" s="293"/>
      <c r="CA315" s="46" t="e">
        <f t="shared" si="425"/>
        <v>#DIV/0!</v>
      </c>
      <c r="CB315" s="46">
        <f t="shared" si="426"/>
        <v>5085.92</v>
      </c>
      <c r="CC315" s="46" t="e">
        <f t="shared" si="427"/>
        <v>#DIV/0!</v>
      </c>
    </row>
    <row r="316" spans="1:81" s="45" customFormat="1" ht="12" customHeight="1">
      <c r="A316" s="284">
        <v>232</v>
      </c>
      <c r="B316" s="64" t="s">
        <v>890</v>
      </c>
      <c r="C316" s="336"/>
      <c r="D316" s="362"/>
      <c r="E316" s="336"/>
      <c r="F316" s="336"/>
      <c r="G316" s="286">
        <f t="shared" ref="G316" si="466">ROUND(H316+U316+X316+Z316+AB316+AD316+AF316+AH316+AI316+AJ316+AK316+AL316,2)</f>
        <v>7696997.4299999997</v>
      </c>
      <c r="H316" s="280">
        <f t="shared" ref="H316" si="467">I316+K316+M316+O316+Q316+S316</f>
        <v>0</v>
      </c>
      <c r="I316" s="289">
        <v>0</v>
      </c>
      <c r="J316" s="289">
        <v>0</v>
      </c>
      <c r="K316" s="289">
        <v>0</v>
      </c>
      <c r="L316" s="289">
        <v>0</v>
      </c>
      <c r="M316" s="289">
        <v>0</v>
      </c>
      <c r="N316" s="280">
        <v>0</v>
      </c>
      <c r="O316" s="280">
        <v>0</v>
      </c>
      <c r="P316" s="280">
        <v>0</v>
      </c>
      <c r="Q316" s="280">
        <v>0</v>
      </c>
      <c r="R316" s="280">
        <v>0</v>
      </c>
      <c r="S316" s="280">
        <v>0</v>
      </c>
      <c r="T316" s="290">
        <v>0</v>
      </c>
      <c r="U316" s="280">
        <v>0</v>
      </c>
      <c r="V316" s="280" t="s">
        <v>106</v>
      </c>
      <c r="W316" s="57">
        <v>1530</v>
      </c>
      <c r="X316" s="280">
        <v>7421438.4000000004</v>
      </c>
      <c r="Y316" s="57">
        <v>0</v>
      </c>
      <c r="Z316" s="57">
        <v>0</v>
      </c>
      <c r="AA316" s="57">
        <v>0</v>
      </c>
      <c r="AB316" s="57">
        <v>0</v>
      </c>
      <c r="AC316" s="57">
        <v>0</v>
      </c>
      <c r="AD316" s="57">
        <v>0</v>
      </c>
      <c r="AE316" s="57">
        <v>0</v>
      </c>
      <c r="AF316" s="57">
        <v>0</v>
      </c>
      <c r="AG316" s="57">
        <v>0</v>
      </c>
      <c r="AH316" s="57">
        <v>0</v>
      </c>
      <c r="AI316" s="57">
        <v>0</v>
      </c>
      <c r="AJ316" s="57">
        <v>183706.02</v>
      </c>
      <c r="AK316" s="57">
        <v>91853.01</v>
      </c>
      <c r="AL316" s="57">
        <v>0</v>
      </c>
      <c r="AN316" s="46">
        <f>I316/'Приложение 1'!I314</f>
        <v>0</v>
      </c>
      <c r="AO316" s="46" t="e">
        <f t="shared" si="401"/>
        <v>#DIV/0!</v>
      </c>
      <c r="AP316" s="46" t="e">
        <f t="shared" si="402"/>
        <v>#DIV/0!</v>
      </c>
      <c r="AQ316" s="46" t="e">
        <f t="shared" si="403"/>
        <v>#DIV/0!</v>
      </c>
      <c r="AR316" s="46" t="e">
        <f t="shared" si="404"/>
        <v>#DIV/0!</v>
      </c>
      <c r="AS316" s="46" t="e">
        <f t="shared" si="405"/>
        <v>#DIV/0!</v>
      </c>
      <c r="AT316" s="46" t="e">
        <f t="shared" si="406"/>
        <v>#DIV/0!</v>
      </c>
      <c r="AU316" s="46">
        <f t="shared" si="407"/>
        <v>4850.6133333333337</v>
      </c>
      <c r="AV316" s="46" t="e">
        <f t="shared" si="408"/>
        <v>#DIV/0!</v>
      </c>
      <c r="AW316" s="46" t="e">
        <f t="shared" si="409"/>
        <v>#DIV/0!</v>
      </c>
      <c r="AX316" s="46" t="e">
        <f t="shared" si="410"/>
        <v>#DIV/0!</v>
      </c>
      <c r="AY316" s="52">
        <f t="shared" si="411"/>
        <v>0</v>
      </c>
      <c r="AZ316" s="46">
        <v>823.21</v>
      </c>
      <c r="BA316" s="46">
        <v>2105.13</v>
      </c>
      <c r="BB316" s="46">
        <v>2608.0100000000002</v>
      </c>
      <c r="BC316" s="46">
        <v>902.03</v>
      </c>
      <c r="BD316" s="46">
        <v>1781.42</v>
      </c>
      <c r="BE316" s="46">
        <v>1188.47</v>
      </c>
      <c r="BF316" s="46">
        <v>2445034.0299999998</v>
      </c>
      <c r="BG316" s="46">
        <f t="shared" si="412"/>
        <v>4866.91</v>
      </c>
      <c r="BH316" s="46">
        <v>1206.3800000000001</v>
      </c>
      <c r="BI316" s="46">
        <v>3444.44</v>
      </c>
      <c r="BJ316" s="46">
        <v>7006.73</v>
      </c>
      <c r="BK316" s="46">
        <f t="shared" si="398"/>
        <v>1689105.94</v>
      </c>
      <c r="BL316" s="46" t="str">
        <f t="shared" si="413"/>
        <v xml:space="preserve"> </v>
      </c>
      <c r="BM316" s="46" t="e">
        <f t="shared" si="414"/>
        <v>#DIV/0!</v>
      </c>
      <c r="BN316" s="46" t="e">
        <f t="shared" si="415"/>
        <v>#DIV/0!</v>
      </c>
      <c r="BO316" s="46" t="e">
        <f t="shared" si="416"/>
        <v>#DIV/0!</v>
      </c>
      <c r="BP316" s="46" t="e">
        <f t="shared" si="417"/>
        <v>#DIV/0!</v>
      </c>
      <c r="BQ316" s="46" t="e">
        <f t="shared" si="418"/>
        <v>#DIV/0!</v>
      </c>
      <c r="BR316" s="46" t="e">
        <f t="shared" si="419"/>
        <v>#DIV/0!</v>
      </c>
      <c r="BS316" s="46" t="str">
        <f t="shared" si="420"/>
        <v xml:space="preserve"> </v>
      </c>
      <c r="BT316" s="46" t="e">
        <f t="shared" si="421"/>
        <v>#DIV/0!</v>
      </c>
      <c r="BU316" s="46" t="e">
        <f t="shared" si="422"/>
        <v>#DIV/0!</v>
      </c>
      <c r="BV316" s="46" t="e">
        <f t="shared" si="423"/>
        <v>#DIV/0!</v>
      </c>
      <c r="BW316" s="46" t="str">
        <f t="shared" si="424"/>
        <v xml:space="preserve"> </v>
      </c>
      <c r="BY316" s="52"/>
      <c r="BZ316" s="293"/>
      <c r="CA316" s="46">
        <f t="shared" si="425"/>
        <v>5030.7172745098042</v>
      </c>
      <c r="CB316" s="46">
        <f t="shared" si="426"/>
        <v>5085.92</v>
      </c>
      <c r="CC316" s="46">
        <f t="shared" si="427"/>
        <v>-55.202725490195917</v>
      </c>
    </row>
    <row r="317" spans="1:81" s="45" customFormat="1" ht="43.5" customHeight="1">
      <c r="A317" s="361" t="s">
        <v>9</v>
      </c>
      <c r="B317" s="361"/>
      <c r="C317" s="336"/>
      <c r="D317" s="362"/>
      <c r="E317" s="336"/>
      <c r="F317" s="336"/>
      <c r="G317" s="336">
        <f>ROUND(SUM(G316:G316),2)</f>
        <v>7696997.4299999997</v>
      </c>
      <c r="H317" s="336">
        <f t="shared" ref="H317:U317" si="468">SUM(H316:H316)</f>
        <v>0</v>
      </c>
      <c r="I317" s="336">
        <f t="shared" si="468"/>
        <v>0</v>
      </c>
      <c r="J317" s="336">
        <f t="shared" si="468"/>
        <v>0</v>
      </c>
      <c r="K317" s="336">
        <f t="shared" si="468"/>
        <v>0</v>
      </c>
      <c r="L317" s="336">
        <f t="shared" si="468"/>
        <v>0</v>
      </c>
      <c r="M317" s="336">
        <f t="shared" si="468"/>
        <v>0</v>
      </c>
      <c r="N317" s="336">
        <f t="shared" si="468"/>
        <v>0</v>
      </c>
      <c r="O317" s="336">
        <f t="shared" si="468"/>
        <v>0</v>
      </c>
      <c r="P317" s="336">
        <f t="shared" si="468"/>
        <v>0</v>
      </c>
      <c r="Q317" s="336">
        <f t="shared" si="468"/>
        <v>0</v>
      </c>
      <c r="R317" s="336">
        <f t="shared" si="468"/>
        <v>0</v>
      </c>
      <c r="S317" s="336">
        <f t="shared" si="468"/>
        <v>0</v>
      </c>
      <c r="T317" s="367">
        <f t="shared" si="468"/>
        <v>0</v>
      </c>
      <c r="U317" s="336">
        <f t="shared" si="468"/>
        <v>0</v>
      </c>
      <c r="V317" s="336" t="s">
        <v>66</v>
      </c>
      <c r="W317" s="336">
        <f t="shared" ref="W317:AL317" si="469">SUM(W316:W316)</f>
        <v>1530</v>
      </c>
      <c r="X317" s="336">
        <f t="shared" si="469"/>
        <v>7421438.4000000004</v>
      </c>
      <c r="Y317" s="336">
        <f t="shared" si="469"/>
        <v>0</v>
      </c>
      <c r="Z317" s="336">
        <f t="shared" si="469"/>
        <v>0</v>
      </c>
      <c r="AA317" s="336">
        <f t="shared" si="469"/>
        <v>0</v>
      </c>
      <c r="AB317" s="336">
        <f t="shared" si="469"/>
        <v>0</v>
      </c>
      <c r="AC317" s="336">
        <f t="shared" si="469"/>
        <v>0</v>
      </c>
      <c r="AD317" s="336">
        <f t="shared" si="469"/>
        <v>0</v>
      </c>
      <c r="AE317" s="336">
        <f t="shared" si="469"/>
        <v>0</v>
      </c>
      <c r="AF317" s="336">
        <f t="shared" si="469"/>
        <v>0</v>
      </c>
      <c r="AG317" s="336">
        <f t="shared" si="469"/>
        <v>0</v>
      </c>
      <c r="AH317" s="336">
        <f t="shared" si="469"/>
        <v>0</v>
      </c>
      <c r="AI317" s="336">
        <f t="shared" si="469"/>
        <v>0</v>
      </c>
      <c r="AJ317" s="336">
        <f t="shared" si="469"/>
        <v>183706.02</v>
      </c>
      <c r="AK317" s="336">
        <f t="shared" si="469"/>
        <v>91853.01</v>
      </c>
      <c r="AL317" s="336">
        <f t="shared" si="469"/>
        <v>0</v>
      </c>
      <c r="AN317" s="46">
        <f>I317/'Приложение 1'!I315</f>
        <v>0</v>
      </c>
      <c r="AO317" s="46" t="e">
        <f t="shared" si="401"/>
        <v>#DIV/0!</v>
      </c>
      <c r="AP317" s="46" t="e">
        <f t="shared" si="402"/>
        <v>#DIV/0!</v>
      </c>
      <c r="AQ317" s="46" t="e">
        <f t="shared" si="403"/>
        <v>#DIV/0!</v>
      </c>
      <c r="AR317" s="46" t="e">
        <f t="shared" si="404"/>
        <v>#DIV/0!</v>
      </c>
      <c r="AS317" s="46" t="e">
        <f t="shared" si="405"/>
        <v>#DIV/0!</v>
      </c>
      <c r="AT317" s="46" t="e">
        <f t="shared" si="406"/>
        <v>#DIV/0!</v>
      </c>
      <c r="AU317" s="46">
        <f t="shared" si="407"/>
        <v>4850.6133333333337</v>
      </c>
      <c r="AV317" s="46" t="e">
        <f t="shared" si="408"/>
        <v>#DIV/0!</v>
      </c>
      <c r="AW317" s="46" t="e">
        <f t="shared" si="409"/>
        <v>#DIV/0!</v>
      </c>
      <c r="AX317" s="46" t="e">
        <f t="shared" si="410"/>
        <v>#DIV/0!</v>
      </c>
      <c r="AY317" s="52">
        <f t="shared" si="411"/>
        <v>0</v>
      </c>
      <c r="AZ317" s="46">
        <v>823.21</v>
      </c>
      <c r="BA317" s="46">
        <v>2105.13</v>
      </c>
      <c r="BB317" s="46">
        <v>2608.0100000000002</v>
      </c>
      <c r="BC317" s="46">
        <v>902.03</v>
      </c>
      <c r="BD317" s="46">
        <v>1781.42</v>
      </c>
      <c r="BE317" s="46">
        <v>1188.47</v>
      </c>
      <c r="BF317" s="46">
        <v>2445034.0299999998</v>
      </c>
      <c r="BG317" s="46">
        <f t="shared" si="412"/>
        <v>4866.91</v>
      </c>
      <c r="BH317" s="46">
        <v>1206.3800000000001</v>
      </c>
      <c r="BI317" s="46">
        <v>3444.44</v>
      </c>
      <c r="BJ317" s="46">
        <v>7006.73</v>
      </c>
      <c r="BK317" s="46">
        <f t="shared" si="398"/>
        <v>1689105.94</v>
      </c>
      <c r="BL317" s="46" t="str">
        <f t="shared" si="413"/>
        <v xml:space="preserve"> </v>
      </c>
      <c r="BM317" s="46" t="e">
        <f t="shared" si="414"/>
        <v>#DIV/0!</v>
      </c>
      <c r="BN317" s="46" t="e">
        <f t="shared" si="415"/>
        <v>#DIV/0!</v>
      </c>
      <c r="BO317" s="46" t="e">
        <f t="shared" si="416"/>
        <v>#DIV/0!</v>
      </c>
      <c r="BP317" s="46" t="e">
        <f t="shared" si="417"/>
        <v>#DIV/0!</v>
      </c>
      <c r="BQ317" s="46" t="e">
        <f t="shared" si="418"/>
        <v>#DIV/0!</v>
      </c>
      <c r="BR317" s="46" t="e">
        <f t="shared" si="419"/>
        <v>#DIV/0!</v>
      </c>
      <c r="BS317" s="46" t="str">
        <f t="shared" si="420"/>
        <v xml:space="preserve"> </v>
      </c>
      <c r="BT317" s="46" t="e">
        <f t="shared" si="421"/>
        <v>#DIV/0!</v>
      </c>
      <c r="BU317" s="46" t="e">
        <f t="shared" si="422"/>
        <v>#DIV/0!</v>
      </c>
      <c r="BV317" s="46" t="e">
        <f t="shared" si="423"/>
        <v>#DIV/0!</v>
      </c>
      <c r="BW317" s="46" t="str">
        <f t="shared" si="424"/>
        <v xml:space="preserve"> </v>
      </c>
      <c r="BY317" s="52"/>
      <c r="BZ317" s="293"/>
      <c r="CA317" s="46">
        <f t="shared" si="425"/>
        <v>5030.7172745098042</v>
      </c>
      <c r="CB317" s="46">
        <f t="shared" si="426"/>
        <v>5085.92</v>
      </c>
      <c r="CC317" s="46">
        <f t="shared" si="427"/>
        <v>-55.202725490195917</v>
      </c>
    </row>
    <row r="318" spans="1:81" s="45" customFormat="1" ht="12" customHeight="1">
      <c r="A318" s="384" t="s">
        <v>114</v>
      </c>
      <c r="B318" s="384"/>
      <c r="C318" s="384"/>
      <c r="D318" s="384"/>
      <c r="E318" s="384"/>
      <c r="F318" s="384"/>
      <c r="G318" s="384"/>
      <c r="H318" s="384"/>
      <c r="I318" s="384"/>
      <c r="J318" s="384"/>
      <c r="K318" s="384"/>
      <c r="L318" s="384"/>
      <c r="M318" s="384"/>
      <c r="N318" s="384"/>
      <c r="O318" s="384"/>
      <c r="P318" s="384"/>
      <c r="Q318" s="384"/>
      <c r="R318" s="384"/>
      <c r="S318" s="384"/>
      <c r="T318" s="384"/>
      <c r="U318" s="384"/>
      <c r="V318" s="384"/>
      <c r="W318" s="384"/>
      <c r="X318" s="384"/>
      <c r="Y318" s="384"/>
      <c r="Z318" s="384"/>
      <c r="AA318" s="384"/>
      <c r="AB318" s="384"/>
      <c r="AC318" s="384"/>
      <c r="AD318" s="384"/>
      <c r="AE318" s="384"/>
      <c r="AF318" s="384"/>
      <c r="AG318" s="384"/>
      <c r="AH318" s="384"/>
      <c r="AI318" s="384"/>
      <c r="AJ318" s="384"/>
      <c r="AK318" s="384"/>
      <c r="AL318" s="385"/>
      <c r="AN318" s="46" t="e">
        <f>I318/'Приложение 1'!I316</f>
        <v>#DIV/0!</v>
      </c>
      <c r="AO318" s="46" t="e">
        <f t="shared" si="401"/>
        <v>#DIV/0!</v>
      </c>
      <c r="AP318" s="46" t="e">
        <f t="shared" si="402"/>
        <v>#DIV/0!</v>
      </c>
      <c r="AQ318" s="46" t="e">
        <f t="shared" si="403"/>
        <v>#DIV/0!</v>
      </c>
      <c r="AR318" s="46" t="e">
        <f t="shared" si="404"/>
        <v>#DIV/0!</v>
      </c>
      <c r="AS318" s="46" t="e">
        <f t="shared" si="405"/>
        <v>#DIV/0!</v>
      </c>
      <c r="AT318" s="46" t="e">
        <f t="shared" si="406"/>
        <v>#DIV/0!</v>
      </c>
      <c r="AU318" s="46" t="e">
        <f t="shared" si="407"/>
        <v>#DIV/0!</v>
      </c>
      <c r="AV318" s="46" t="e">
        <f t="shared" si="408"/>
        <v>#DIV/0!</v>
      </c>
      <c r="AW318" s="46" t="e">
        <f t="shared" si="409"/>
        <v>#DIV/0!</v>
      </c>
      <c r="AX318" s="46" t="e">
        <f t="shared" si="410"/>
        <v>#DIV/0!</v>
      </c>
      <c r="AY318" s="52">
        <f t="shared" si="411"/>
        <v>0</v>
      </c>
      <c r="AZ318" s="46">
        <v>823.21</v>
      </c>
      <c r="BA318" s="46">
        <v>2105.13</v>
      </c>
      <c r="BB318" s="46">
        <v>2608.0100000000002</v>
      </c>
      <c r="BC318" s="46">
        <v>902.03</v>
      </c>
      <c r="BD318" s="46">
        <v>1781.42</v>
      </c>
      <c r="BE318" s="46">
        <v>1188.47</v>
      </c>
      <c r="BF318" s="46">
        <v>2445034.0299999998</v>
      </c>
      <c r="BG318" s="46">
        <f t="shared" si="412"/>
        <v>4866.91</v>
      </c>
      <c r="BH318" s="46">
        <v>1206.3800000000001</v>
      </c>
      <c r="BI318" s="46">
        <v>3444.44</v>
      </c>
      <c r="BJ318" s="46">
        <v>7006.73</v>
      </c>
      <c r="BK318" s="46">
        <f t="shared" si="398"/>
        <v>1689105.94</v>
      </c>
      <c r="BL318" s="46" t="e">
        <f t="shared" si="413"/>
        <v>#DIV/0!</v>
      </c>
      <c r="BM318" s="46" t="e">
        <f t="shared" si="414"/>
        <v>#DIV/0!</v>
      </c>
      <c r="BN318" s="46" t="e">
        <f t="shared" si="415"/>
        <v>#DIV/0!</v>
      </c>
      <c r="BO318" s="46" t="e">
        <f t="shared" si="416"/>
        <v>#DIV/0!</v>
      </c>
      <c r="BP318" s="46" t="e">
        <f t="shared" si="417"/>
        <v>#DIV/0!</v>
      </c>
      <c r="BQ318" s="46" t="e">
        <f t="shared" si="418"/>
        <v>#DIV/0!</v>
      </c>
      <c r="BR318" s="46" t="e">
        <f t="shared" si="419"/>
        <v>#DIV/0!</v>
      </c>
      <c r="BS318" s="46" t="e">
        <f t="shared" si="420"/>
        <v>#DIV/0!</v>
      </c>
      <c r="BT318" s="46" t="e">
        <f t="shared" si="421"/>
        <v>#DIV/0!</v>
      </c>
      <c r="BU318" s="46" t="e">
        <f t="shared" si="422"/>
        <v>#DIV/0!</v>
      </c>
      <c r="BV318" s="46" t="e">
        <f t="shared" si="423"/>
        <v>#DIV/0!</v>
      </c>
      <c r="BW318" s="46" t="str">
        <f t="shared" si="424"/>
        <v xml:space="preserve"> </v>
      </c>
      <c r="BY318" s="52"/>
      <c r="BZ318" s="293"/>
      <c r="CA318" s="46" t="e">
        <f t="shared" si="425"/>
        <v>#DIV/0!</v>
      </c>
      <c r="CB318" s="46">
        <f t="shared" si="426"/>
        <v>5085.92</v>
      </c>
      <c r="CC318" s="46" t="e">
        <f t="shared" si="427"/>
        <v>#DIV/0!</v>
      </c>
    </row>
    <row r="319" spans="1:81" s="45" customFormat="1" ht="12" customHeight="1">
      <c r="A319" s="284">
        <v>233</v>
      </c>
      <c r="B319" s="64" t="s">
        <v>894</v>
      </c>
      <c r="C319" s="336"/>
      <c r="D319" s="362"/>
      <c r="E319" s="336"/>
      <c r="F319" s="336"/>
      <c r="G319" s="286">
        <f t="shared" ref="G319" si="470">ROUND(H319+U319+X319+Z319+AB319+AD319+AF319+AH319+AI319+AJ319+AK319+AL319,2)</f>
        <v>2293536.86</v>
      </c>
      <c r="H319" s="280">
        <f t="shared" ref="H319" si="471">I319+K319+M319+O319+Q319+S319</f>
        <v>0</v>
      </c>
      <c r="I319" s="289">
        <v>0</v>
      </c>
      <c r="J319" s="289">
        <v>0</v>
      </c>
      <c r="K319" s="289">
        <v>0</v>
      </c>
      <c r="L319" s="289">
        <v>0</v>
      </c>
      <c r="M319" s="289">
        <v>0</v>
      </c>
      <c r="N319" s="280">
        <v>0</v>
      </c>
      <c r="O319" s="280">
        <v>0</v>
      </c>
      <c r="P319" s="280">
        <v>0</v>
      </c>
      <c r="Q319" s="280">
        <v>0</v>
      </c>
      <c r="R319" s="280">
        <v>0</v>
      </c>
      <c r="S319" s="280">
        <v>0</v>
      </c>
      <c r="T319" s="290">
        <v>0</v>
      </c>
      <c r="U319" s="280">
        <v>0</v>
      </c>
      <c r="V319" s="280" t="s">
        <v>106</v>
      </c>
      <c r="W319" s="57">
        <v>601.98</v>
      </c>
      <c r="X319" s="280">
        <v>2208262</v>
      </c>
      <c r="Y319" s="57">
        <v>0</v>
      </c>
      <c r="Z319" s="57">
        <v>0</v>
      </c>
      <c r="AA319" s="57">
        <v>0</v>
      </c>
      <c r="AB319" s="57">
        <v>0</v>
      </c>
      <c r="AC319" s="57">
        <v>0</v>
      </c>
      <c r="AD319" s="57">
        <v>0</v>
      </c>
      <c r="AE319" s="57">
        <v>0</v>
      </c>
      <c r="AF319" s="57">
        <v>0</v>
      </c>
      <c r="AG319" s="57">
        <v>0</v>
      </c>
      <c r="AH319" s="57">
        <v>0</v>
      </c>
      <c r="AI319" s="57">
        <v>0</v>
      </c>
      <c r="AJ319" s="57">
        <v>56849.91</v>
      </c>
      <c r="AK319" s="57">
        <v>28424.95</v>
      </c>
      <c r="AL319" s="57">
        <v>0</v>
      </c>
      <c r="AN319" s="46">
        <f>I319/'Приложение 1'!I317</f>
        <v>0</v>
      </c>
      <c r="AO319" s="46" t="e">
        <f t="shared" si="401"/>
        <v>#DIV/0!</v>
      </c>
      <c r="AP319" s="46" t="e">
        <f t="shared" si="402"/>
        <v>#DIV/0!</v>
      </c>
      <c r="AQ319" s="46" t="e">
        <f t="shared" si="403"/>
        <v>#DIV/0!</v>
      </c>
      <c r="AR319" s="46" t="e">
        <f t="shared" si="404"/>
        <v>#DIV/0!</v>
      </c>
      <c r="AS319" s="46" t="e">
        <f t="shared" si="405"/>
        <v>#DIV/0!</v>
      </c>
      <c r="AT319" s="46" t="e">
        <f t="shared" si="406"/>
        <v>#DIV/0!</v>
      </c>
      <c r="AU319" s="46">
        <f t="shared" si="407"/>
        <v>3668.331173793149</v>
      </c>
      <c r="AV319" s="46" t="e">
        <f t="shared" si="408"/>
        <v>#DIV/0!</v>
      </c>
      <c r="AW319" s="46" t="e">
        <f t="shared" si="409"/>
        <v>#DIV/0!</v>
      </c>
      <c r="AX319" s="46" t="e">
        <f t="shared" si="410"/>
        <v>#DIV/0!</v>
      </c>
      <c r="AY319" s="52">
        <f t="shared" si="411"/>
        <v>0</v>
      </c>
      <c r="AZ319" s="46">
        <v>823.21</v>
      </c>
      <c r="BA319" s="46">
        <v>2105.13</v>
      </c>
      <c r="BB319" s="46">
        <v>2608.0100000000002</v>
      </c>
      <c r="BC319" s="46">
        <v>902.03</v>
      </c>
      <c r="BD319" s="46">
        <v>1781.42</v>
      </c>
      <c r="BE319" s="46">
        <v>1188.47</v>
      </c>
      <c r="BF319" s="46">
        <v>2445034.0299999998</v>
      </c>
      <c r="BG319" s="46">
        <f t="shared" si="412"/>
        <v>4866.91</v>
      </c>
      <c r="BH319" s="46">
        <v>1206.3800000000001</v>
      </c>
      <c r="BI319" s="46">
        <v>3444.44</v>
      </c>
      <c r="BJ319" s="46">
        <v>7006.73</v>
      </c>
      <c r="BK319" s="46">
        <f t="shared" si="398"/>
        <v>1689105.94</v>
      </c>
      <c r="BL319" s="46" t="str">
        <f t="shared" si="413"/>
        <v xml:space="preserve"> </v>
      </c>
      <c r="BM319" s="46" t="e">
        <f t="shared" si="414"/>
        <v>#DIV/0!</v>
      </c>
      <c r="BN319" s="46" t="e">
        <f t="shared" si="415"/>
        <v>#DIV/0!</v>
      </c>
      <c r="BO319" s="46" t="e">
        <f t="shared" si="416"/>
        <v>#DIV/0!</v>
      </c>
      <c r="BP319" s="46" t="e">
        <f t="shared" si="417"/>
        <v>#DIV/0!</v>
      </c>
      <c r="BQ319" s="46" t="e">
        <f t="shared" si="418"/>
        <v>#DIV/0!</v>
      </c>
      <c r="BR319" s="46" t="e">
        <f t="shared" si="419"/>
        <v>#DIV/0!</v>
      </c>
      <c r="BS319" s="46" t="str">
        <f t="shared" si="420"/>
        <v xml:space="preserve"> </v>
      </c>
      <c r="BT319" s="46" t="e">
        <f t="shared" si="421"/>
        <v>#DIV/0!</v>
      </c>
      <c r="BU319" s="46" t="e">
        <f t="shared" si="422"/>
        <v>#DIV/0!</v>
      </c>
      <c r="BV319" s="46" t="e">
        <f t="shared" si="423"/>
        <v>#DIV/0!</v>
      </c>
      <c r="BW319" s="46" t="str">
        <f t="shared" si="424"/>
        <v xml:space="preserve"> </v>
      </c>
      <c r="BY319" s="52"/>
      <c r="BZ319" s="293"/>
      <c r="CA319" s="46">
        <f t="shared" si="425"/>
        <v>3809.9884713777865</v>
      </c>
      <c r="CB319" s="46">
        <f t="shared" si="426"/>
        <v>5085.92</v>
      </c>
      <c r="CC319" s="46">
        <f t="shared" si="427"/>
        <v>-1275.9315286222136</v>
      </c>
    </row>
    <row r="320" spans="1:81" s="45" customFormat="1" ht="30" customHeight="1">
      <c r="A320" s="361" t="s">
        <v>115</v>
      </c>
      <c r="B320" s="361"/>
      <c r="C320" s="336"/>
      <c r="D320" s="362"/>
      <c r="E320" s="336"/>
      <c r="F320" s="336"/>
      <c r="G320" s="336">
        <f>ROUND(SUM(G319:G319),2)</f>
        <v>2293536.86</v>
      </c>
      <c r="H320" s="336">
        <f t="shared" ref="H320:U320" si="472">SUM(H319:H319)</f>
        <v>0</v>
      </c>
      <c r="I320" s="336">
        <f t="shared" si="472"/>
        <v>0</v>
      </c>
      <c r="J320" s="336">
        <f t="shared" si="472"/>
        <v>0</v>
      </c>
      <c r="K320" s="336">
        <f t="shared" si="472"/>
        <v>0</v>
      </c>
      <c r="L320" s="336">
        <f t="shared" si="472"/>
        <v>0</v>
      </c>
      <c r="M320" s="336">
        <f t="shared" si="472"/>
        <v>0</v>
      </c>
      <c r="N320" s="336">
        <f t="shared" si="472"/>
        <v>0</v>
      </c>
      <c r="O320" s="336">
        <f t="shared" si="472"/>
        <v>0</v>
      </c>
      <c r="P320" s="336">
        <f t="shared" si="472"/>
        <v>0</v>
      </c>
      <c r="Q320" s="336">
        <f t="shared" si="472"/>
        <v>0</v>
      </c>
      <c r="R320" s="336">
        <f t="shared" si="472"/>
        <v>0</v>
      </c>
      <c r="S320" s="336">
        <f t="shared" si="472"/>
        <v>0</v>
      </c>
      <c r="T320" s="367">
        <f t="shared" si="472"/>
        <v>0</v>
      </c>
      <c r="U320" s="336">
        <f t="shared" si="472"/>
        <v>0</v>
      </c>
      <c r="V320" s="336" t="s">
        <v>66</v>
      </c>
      <c r="W320" s="336">
        <f t="shared" ref="W320:AL320" si="473">SUM(W319:W319)</f>
        <v>601.98</v>
      </c>
      <c r="X320" s="336">
        <f t="shared" si="473"/>
        <v>2208262</v>
      </c>
      <c r="Y320" s="336">
        <f t="shared" si="473"/>
        <v>0</v>
      </c>
      <c r="Z320" s="336">
        <f t="shared" si="473"/>
        <v>0</v>
      </c>
      <c r="AA320" s="336">
        <f t="shared" si="473"/>
        <v>0</v>
      </c>
      <c r="AB320" s="336">
        <f t="shared" si="473"/>
        <v>0</v>
      </c>
      <c r="AC320" s="336">
        <f t="shared" si="473"/>
        <v>0</v>
      </c>
      <c r="AD320" s="336">
        <f t="shared" si="473"/>
        <v>0</v>
      </c>
      <c r="AE320" s="336">
        <f t="shared" si="473"/>
        <v>0</v>
      </c>
      <c r="AF320" s="336">
        <f t="shared" si="473"/>
        <v>0</v>
      </c>
      <c r="AG320" s="336">
        <f t="shared" si="473"/>
        <v>0</v>
      </c>
      <c r="AH320" s="336">
        <f t="shared" si="473"/>
        <v>0</v>
      </c>
      <c r="AI320" s="336">
        <f t="shared" si="473"/>
        <v>0</v>
      </c>
      <c r="AJ320" s="336">
        <f t="shared" si="473"/>
        <v>56849.91</v>
      </c>
      <c r="AK320" s="336">
        <f t="shared" si="473"/>
        <v>28424.95</v>
      </c>
      <c r="AL320" s="336">
        <f t="shared" si="473"/>
        <v>0</v>
      </c>
      <c r="AN320" s="46">
        <f>I320/'Приложение 1'!I318</f>
        <v>0</v>
      </c>
      <c r="AO320" s="46" t="e">
        <f t="shared" si="401"/>
        <v>#DIV/0!</v>
      </c>
      <c r="AP320" s="46" t="e">
        <f t="shared" si="402"/>
        <v>#DIV/0!</v>
      </c>
      <c r="AQ320" s="46" t="e">
        <f t="shared" si="403"/>
        <v>#DIV/0!</v>
      </c>
      <c r="AR320" s="46" t="e">
        <f t="shared" si="404"/>
        <v>#DIV/0!</v>
      </c>
      <c r="AS320" s="46" t="e">
        <f t="shared" si="405"/>
        <v>#DIV/0!</v>
      </c>
      <c r="AT320" s="46" t="e">
        <f t="shared" si="406"/>
        <v>#DIV/0!</v>
      </c>
      <c r="AU320" s="46">
        <f t="shared" si="407"/>
        <v>3668.331173793149</v>
      </c>
      <c r="AV320" s="46" t="e">
        <f t="shared" si="408"/>
        <v>#DIV/0!</v>
      </c>
      <c r="AW320" s="46" t="e">
        <f t="shared" si="409"/>
        <v>#DIV/0!</v>
      </c>
      <c r="AX320" s="46" t="e">
        <f t="shared" si="410"/>
        <v>#DIV/0!</v>
      </c>
      <c r="AY320" s="52">
        <f t="shared" si="411"/>
        <v>0</v>
      </c>
      <c r="AZ320" s="46">
        <v>823.21</v>
      </c>
      <c r="BA320" s="46">
        <v>2105.13</v>
      </c>
      <c r="BB320" s="46">
        <v>2608.0100000000002</v>
      </c>
      <c r="BC320" s="46">
        <v>902.03</v>
      </c>
      <c r="BD320" s="46">
        <v>1781.42</v>
      </c>
      <c r="BE320" s="46">
        <v>1188.47</v>
      </c>
      <c r="BF320" s="46">
        <v>2445034.0299999998</v>
      </c>
      <c r="BG320" s="46">
        <f t="shared" si="412"/>
        <v>4866.91</v>
      </c>
      <c r="BH320" s="46">
        <v>1206.3800000000001</v>
      </c>
      <c r="BI320" s="46">
        <v>3444.44</v>
      </c>
      <c r="BJ320" s="46">
        <v>7006.73</v>
      </c>
      <c r="BK320" s="46">
        <f t="shared" si="398"/>
        <v>1689105.94</v>
      </c>
      <c r="BL320" s="46" t="str">
        <f t="shared" si="413"/>
        <v xml:space="preserve"> </v>
      </c>
      <c r="BM320" s="46" t="e">
        <f t="shared" si="414"/>
        <v>#DIV/0!</v>
      </c>
      <c r="BN320" s="46" t="e">
        <f t="shared" si="415"/>
        <v>#DIV/0!</v>
      </c>
      <c r="BO320" s="46" t="e">
        <f t="shared" si="416"/>
        <v>#DIV/0!</v>
      </c>
      <c r="BP320" s="46" t="e">
        <f t="shared" si="417"/>
        <v>#DIV/0!</v>
      </c>
      <c r="BQ320" s="46" t="e">
        <f t="shared" si="418"/>
        <v>#DIV/0!</v>
      </c>
      <c r="BR320" s="46" t="e">
        <f t="shared" si="419"/>
        <v>#DIV/0!</v>
      </c>
      <c r="BS320" s="46" t="str">
        <f t="shared" si="420"/>
        <v xml:space="preserve"> </v>
      </c>
      <c r="BT320" s="46" t="e">
        <f t="shared" si="421"/>
        <v>#DIV/0!</v>
      </c>
      <c r="BU320" s="46" t="e">
        <f t="shared" si="422"/>
        <v>#DIV/0!</v>
      </c>
      <c r="BV320" s="46" t="e">
        <f t="shared" si="423"/>
        <v>#DIV/0!</v>
      </c>
      <c r="BW320" s="46" t="str">
        <f t="shared" si="424"/>
        <v xml:space="preserve"> </v>
      </c>
      <c r="BY320" s="52"/>
      <c r="BZ320" s="293"/>
      <c r="CA320" s="46">
        <f t="shared" si="425"/>
        <v>3809.9884713777865</v>
      </c>
      <c r="CB320" s="46">
        <f t="shared" si="426"/>
        <v>5085.92</v>
      </c>
      <c r="CC320" s="46">
        <f t="shared" si="427"/>
        <v>-1275.9315286222136</v>
      </c>
    </row>
    <row r="321" spans="1:82" s="45" customFormat="1" ht="12" customHeight="1">
      <c r="A321" s="282" t="s">
        <v>12</v>
      </c>
      <c r="B321" s="283"/>
      <c r="C321" s="283"/>
      <c r="D321" s="283"/>
      <c r="E321" s="283"/>
      <c r="F321" s="283"/>
      <c r="G321" s="283"/>
      <c r="H321" s="283"/>
      <c r="I321" s="283"/>
      <c r="J321" s="283"/>
      <c r="K321" s="283"/>
      <c r="L321" s="283"/>
      <c r="M321" s="283"/>
      <c r="N321" s="283"/>
      <c r="O321" s="283"/>
      <c r="P321" s="283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3"/>
      <c r="AI321" s="283"/>
      <c r="AJ321" s="283"/>
      <c r="AK321" s="283"/>
      <c r="AL321" s="375"/>
      <c r="AN321" s="46" t="e">
        <f>I321/'Приложение 1'!I319</f>
        <v>#DIV/0!</v>
      </c>
      <c r="AO321" s="46" t="e">
        <f t="shared" si="401"/>
        <v>#DIV/0!</v>
      </c>
      <c r="AP321" s="46" t="e">
        <f t="shared" si="402"/>
        <v>#DIV/0!</v>
      </c>
      <c r="AQ321" s="46" t="e">
        <f t="shared" si="403"/>
        <v>#DIV/0!</v>
      </c>
      <c r="AR321" s="46" t="e">
        <f t="shared" si="404"/>
        <v>#DIV/0!</v>
      </c>
      <c r="AS321" s="46" t="e">
        <f t="shared" si="405"/>
        <v>#DIV/0!</v>
      </c>
      <c r="AT321" s="46" t="e">
        <f t="shared" si="406"/>
        <v>#DIV/0!</v>
      </c>
      <c r="AU321" s="46" t="e">
        <f t="shared" si="407"/>
        <v>#DIV/0!</v>
      </c>
      <c r="AV321" s="46" t="e">
        <f t="shared" si="408"/>
        <v>#DIV/0!</v>
      </c>
      <c r="AW321" s="46" t="e">
        <f t="shared" si="409"/>
        <v>#DIV/0!</v>
      </c>
      <c r="AX321" s="46" t="e">
        <f t="shared" si="410"/>
        <v>#DIV/0!</v>
      </c>
      <c r="AY321" s="52">
        <f t="shared" si="411"/>
        <v>0</v>
      </c>
      <c r="AZ321" s="46">
        <v>823.21</v>
      </c>
      <c r="BA321" s="46">
        <v>2105.13</v>
      </c>
      <c r="BB321" s="46">
        <v>2608.0100000000002</v>
      </c>
      <c r="BC321" s="46">
        <v>902.03</v>
      </c>
      <c r="BD321" s="46">
        <v>1781.42</v>
      </c>
      <c r="BE321" s="46">
        <v>1188.47</v>
      </c>
      <c r="BF321" s="46">
        <v>2445034.0299999998</v>
      </c>
      <c r="BG321" s="46">
        <f t="shared" si="412"/>
        <v>4866.91</v>
      </c>
      <c r="BH321" s="46">
        <v>1206.3800000000001</v>
      </c>
      <c r="BI321" s="46">
        <v>3444.44</v>
      </c>
      <c r="BJ321" s="46">
        <v>7006.73</v>
      </c>
      <c r="BK321" s="46">
        <f t="shared" si="398"/>
        <v>1689105.94</v>
      </c>
      <c r="BL321" s="46" t="e">
        <f t="shared" si="413"/>
        <v>#DIV/0!</v>
      </c>
      <c r="BM321" s="46" t="e">
        <f t="shared" si="414"/>
        <v>#DIV/0!</v>
      </c>
      <c r="BN321" s="46" t="e">
        <f t="shared" si="415"/>
        <v>#DIV/0!</v>
      </c>
      <c r="BO321" s="46" t="e">
        <f t="shared" si="416"/>
        <v>#DIV/0!</v>
      </c>
      <c r="BP321" s="46" t="e">
        <f t="shared" si="417"/>
        <v>#DIV/0!</v>
      </c>
      <c r="BQ321" s="46" t="e">
        <f t="shared" si="418"/>
        <v>#DIV/0!</v>
      </c>
      <c r="BR321" s="46" t="e">
        <f t="shared" si="419"/>
        <v>#DIV/0!</v>
      </c>
      <c r="BS321" s="46" t="e">
        <f t="shared" si="420"/>
        <v>#DIV/0!</v>
      </c>
      <c r="BT321" s="46" t="e">
        <f t="shared" si="421"/>
        <v>#DIV/0!</v>
      </c>
      <c r="BU321" s="46" t="e">
        <f t="shared" si="422"/>
        <v>#DIV/0!</v>
      </c>
      <c r="BV321" s="46" t="e">
        <f t="shared" si="423"/>
        <v>#DIV/0!</v>
      </c>
      <c r="BW321" s="46" t="str">
        <f t="shared" si="424"/>
        <v xml:space="preserve"> </v>
      </c>
      <c r="BY321" s="52" t="e">
        <f t="shared" ref="BY321:BY331" si="474">AJ321/G321*100</f>
        <v>#DIV/0!</v>
      </c>
      <c r="BZ321" s="293" t="e">
        <f t="shared" ref="BZ321:BZ331" si="475">AK321/G321*100</f>
        <v>#DIV/0!</v>
      </c>
      <c r="CA321" s="46" t="e">
        <f t="shared" si="425"/>
        <v>#DIV/0!</v>
      </c>
      <c r="CB321" s="46">
        <f t="shared" si="426"/>
        <v>5085.92</v>
      </c>
      <c r="CC321" s="46" t="e">
        <f t="shared" si="427"/>
        <v>#DIV/0!</v>
      </c>
    </row>
    <row r="322" spans="1:82" s="45" customFormat="1" ht="12" customHeight="1">
      <c r="A322" s="284">
        <v>234</v>
      </c>
      <c r="B322" s="335" t="s">
        <v>896</v>
      </c>
      <c r="C322" s="280">
        <v>1289.5999999999999</v>
      </c>
      <c r="D322" s="295"/>
      <c r="E322" s="280"/>
      <c r="F322" s="280"/>
      <c r="G322" s="286">
        <f t="shared" ref="G322" si="476">ROUND(H322+U322+X322+Z322+AB322+AD322+AF322+AH322+AI322+AJ322+AK322+AL322,2)</f>
        <v>3521941.88</v>
      </c>
      <c r="H322" s="280">
        <f t="shared" ref="H322" si="477">I322+K322+M322+O322+Q322+S322</f>
        <v>0</v>
      </c>
      <c r="I322" s="289">
        <v>0</v>
      </c>
      <c r="J322" s="289">
        <v>0</v>
      </c>
      <c r="K322" s="289">
        <v>0</v>
      </c>
      <c r="L322" s="289">
        <v>0</v>
      </c>
      <c r="M322" s="289">
        <v>0</v>
      </c>
      <c r="N322" s="280">
        <v>0</v>
      </c>
      <c r="O322" s="280">
        <v>0</v>
      </c>
      <c r="P322" s="280">
        <v>0</v>
      </c>
      <c r="Q322" s="280">
        <v>0</v>
      </c>
      <c r="R322" s="280">
        <v>0</v>
      </c>
      <c r="S322" s="280">
        <v>0</v>
      </c>
      <c r="T322" s="290">
        <v>0</v>
      </c>
      <c r="U322" s="280">
        <v>0</v>
      </c>
      <c r="V322" s="280" t="s">
        <v>106</v>
      </c>
      <c r="W322" s="57">
        <v>821.8</v>
      </c>
      <c r="X322" s="280">
        <v>3329597.57</v>
      </c>
      <c r="Y322" s="57">
        <v>0</v>
      </c>
      <c r="Z322" s="57">
        <v>0</v>
      </c>
      <c r="AA322" s="57">
        <v>0</v>
      </c>
      <c r="AB322" s="57">
        <v>0</v>
      </c>
      <c r="AC322" s="57">
        <v>0</v>
      </c>
      <c r="AD322" s="57">
        <v>0</v>
      </c>
      <c r="AE322" s="57">
        <v>0</v>
      </c>
      <c r="AF322" s="57">
        <v>0</v>
      </c>
      <c r="AG322" s="57">
        <v>0</v>
      </c>
      <c r="AH322" s="57">
        <v>0</v>
      </c>
      <c r="AI322" s="57">
        <v>0</v>
      </c>
      <c r="AJ322" s="57">
        <v>128229.54</v>
      </c>
      <c r="AK322" s="57">
        <v>64114.77</v>
      </c>
      <c r="AL322" s="57">
        <v>0</v>
      </c>
      <c r="AN322" s="46">
        <f>I322/'Приложение 1'!I320</f>
        <v>0</v>
      </c>
      <c r="AO322" s="46" t="e">
        <f t="shared" si="401"/>
        <v>#DIV/0!</v>
      </c>
      <c r="AP322" s="46" t="e">
        <f t="shared" si="402"/>
        <v>#DIV/0!</v>
      </c>
      <c r="AQ322" s="46" t="e">
        <f t="shared" si="403"/>
        <v>#DIV/0!</v>
      </c>
      <c r="AR322" s="46" t="e">
        <f t="shared" si="404"/>
        <v>#DIV/0!</v>
      </c>
      <c r="AS322" s="46" t="e">
        <f t="shared" si="405"/>
        <v>#DIV/0!</v>
      </c>
      <c r="AT322" s="46" t="e">
        <f t="shared" si="406"/>
        <v>#DIV/0!</v>
      </c>
      <c r="AU322" s="46">
        <f t="shared" si="407"/>
        <v>4051.591104891701</v>
      </c>
      <c r="AV322" s="46" t="e">
        <f t="shared" si="408"/>
        <v>#DIV/0!</v>
      </c>
      <c r="AW322" s="46" t="e">
        <f t="shared" si="409"/>
        <v>#DIV/0!</v>
      </c>
      <c r="AX322" s="46" t="e">
        <f t="shared" si="410"/>
        <v>#DIV/0!</v>
      </c>
      <c r="AY322" s="52">
        <f t="shared" si="411"/>
        <v>0</v>
      </c>
      <c r="AZ322" s="46">
        <v>823.21</v>
      </c>
      <c r="BA322" s="46">
        <v>2105.13</v>
      </c>
      <c r="BB322" s="46">
        <v>2608.0100000000002</v>
      </c>
      <c r="BC322" s="46">
        <v>902.03</v>
      </c>
      <c r="BD322" s="46">
        <v>1781.42</v>
      </c>
      <c r="BE322" s="46">
        <v>1188.47</v>
      </c>
      <c r="BF322" s="46">
        <v>2445034.0299999998</v>
      </c>
      <c r="BG322" s="46">
        <f t="shared" si="412"/>
        <v>4866.91</v>
      </c>
      <c r="BH322" s="46">
        <v>1206.3800000000001</v>
      </c>
      <c r="BI322" s="46">
        <v>3444.44</v>
      </c>
      <c r="BJ322" s="46">
        <v>7006.73</v>
      </c>
      <c r="BK322" s="46">
        <f t="shared" si="398"/>
        <v>1689105.94</v>
      </c>
      <c r="BL322" s="46" t="str">
        <f t="shared" si="413"/>
        <v xml:space="preserve"> </v>
      </c>
      <c r="BM322" s="46" t="e">
        <f t="shared" si="414"/>
        <v>#DIV/0!</v>
      </c>
      <c r="BN322" s="46" t="e">
        <f t="shared" si="415"/>
        <v>#DIV/0!</v>
      </c>
      <c r="BO322" s="46" t="e">
        <f t="shared" si="416"/>
        <v>#DIV/0!</v>
      </c>
      <c r="BP322" s="46" t="e">
        <f t="shared" si="417"/>
        <v>#DIV/0!</v>
      </c>
      <c r="BQ322" s="46" t="e">
        <f t="shared" si="418"/>
        <v>#DIV/0!</v>
      </c>
      <c r="BR322" s="46" t="e">
        <f t="shared" si="419"/>
        <v>#DIV/0!</v>
      </c>
      <c r="BS322" s="46" t="str">
        <f t="shared" si="420"/>
        <v xml:space="preserve"> </v>
      </c>
      <c r="BT322" s="46" t="e">
        <f t="shared" si="421"/>
        <v>#DIV/0!</v>
      </c>
      <c r="BU322" s="46" t="e">
        <f t="shared" si="422"/>
        <v>#DIV/0!</v>
      </c>
      <c r="BV322" s="46" t="e">
        <f t="shared" si="423"/>
        <v>#DIV/0!</v>
      </c>
      <c r="BW322" s="46" t="str">
        <f t="shared" si="424"/>
        <v xml:space="preserve"> </v>
      </c>
      <c r="BY322" s="52">
        <f t="shared" si="474"/>
        <v>3.6408760953204595</v>
      </c>
      <c r="BZ322" s="293">
        <f t="shared" si="475"/>
        <v>1.8204380476602298</v>
      </c>
      <c r="CA322" s="46">
        <f t="shared" si="425"/>
        <v>4285.6435629106836</v>
      </c>
      <c r="CB322" s="46">
        <f t="shared" si="426"/>
        <v>5085.92</v>
      </c>
      <c r="CC322" s="46">
        <f t="shared" si="427"/>
        <v>-800.27643708931646</v>
      </c>
    </row>
    <row r="323" spans="1:82" s="45" customFormat="1" ht="12" customHeight="1">
      <c r="A323" s="284">
        <v>235</v>
      </c>
      <c r="B323" s="335" t="s">
        <v>901</v>
      </c>
      <c r="C323" s="280"/>
      <c r="D323" s="295"/>
      <c r="E323" s="280"/>
      <c r="F323" s="280"/>
      <c r="G323" s="286">
        <f t="shared" ref="G323:G328" si="478">ROUND(H323+U323+X323+Z323+AB323+AD323+AF323+AH323+AI323+AJ323+AK323+AL323,2)</f>
        <v>4338692.5599999996</v>
      </c>
      <c r="H323" s="280">
        <f t="shared" ref="H323:H328" si="479">I323+K323+M323+O323+Q323+S323</f>
        <v>0</v>
      </c>
      <c r="I323" s="289">
        <v>0</v>
      </c>
      <c r="J323" s="289">
        <v>0</v>
      </c>
      <c r="K323" s="289">
        <v>0</v>
      </c>
      <c r="L323" s="289">
        <v>0</v>
      </c>
      <c r="M323" s="289">
        <v>0</v>
      </c>
      <c r="N323" s="280">
        <v>0</v>
      </c>
      <c r="O323" s="280">
        <v>0</v>
      </c>
      <c r="P323" s="280">
        <v>0</v>
      </c>
      <c r="Q323" s="280">
        <v>0</v>
      </c>
      <c r="R323" s="280">
        <v>0</v>
      </c>
      <c r="S323" s="280">
        <v>0</v>
      </c>
      <c r="T323" s="290">
        <v>0</v>
      </c>
      <c r="U323" s="280">
        <v>0</v>
      </c>
      <c r="V323" s="280" t="s">
        <v>106</v>
      </c>
      <c r="W323" s="57">
        <v>1150.2</v>
      </c>
      <c r="X323" s="280">
        <v>4155144.04</v>
      </c>
      <c r="Y323" s="57">
        <v>0</v>
      </c>
      <c r="Z323" s="57">
        <v>0</v>
      </c>
      <c r="AA323" s="57">
        <v>0</v>
      </c>
      <c r="AB323" s="57">
        <v>0</v>
      </c>
      <c r="AC323" s="57">
        <v>0</v>
      </c>
      <c r="AD323" s="57">
        <v>0</v>
      </c>
      <c r="AE323" s="57">
        <v>0</v>
      </c>
      <c r="AF323" s="57">
        <v>0</v>
      </c>
      <c r="AG323" s="57">
        <v>0</v>
      </c>
      <c r="AH323" s="57">
        <v>0</v>
      </c>
      <c r="AI323" s="57">
        <v>0</v>
      </c>
      <c r="AJ323" s="57">
        <v>122365.68</v>
      </c>
      <c r="AK323" s="57">
        <v>61182.84</v>
      </c>
      <c r="AL323" s="57">
        <v>0</v>
      </c>
      <c r="AN323" s="46">
        <f>I323/'Приложение 1'!I321</f>
        <v>0</v>
      </c>
      <c r="AO323" s="46" t="e">
        <f t="shared" si="401"/>
        <v>#DIV/0!</v>
      </c>
      <c r="AP323" s="46" t="e">
        <f t="shared" si="402"/>
        <v>#DIV/0!</v>
      </c>
      <c r="AQ323" s="46" t="e">
        <f t="shared" si="403"/>
        <v>#DIV/0!</v>
      </c>
      <c r="AR323" s="46" t="e">
        <f t="shared" si="404"/>
        <v>#DIV/0!</v>
      </c>
      <c r="AS323" s="46" t="e">
        <f t="shared" si="405"/>
        <v>#DIV/0!</v>
      </c>
      <c r="AT323" s="46" t="e">
        <f t="shared" si="406"/>
        <v>#DIV/0!</v>
      </c>
      <c r="AU323" s="46">
        <f t="shared" si="407"/>
        <v>3612.5404625282558</v>
      </c>
      <c r="AV323" s="46" t="e">
        <f t="shared" si="408"/>
        <v>#DIV/0!</v>
      </c>
      <c r="AW323" s="46" t="e">
        <f t="shared" si="409"/>
        <v>#DIV/0!</v>
      </c>
      <c r="AX323" s="46" t="e">
        <f t="shared" si="410"/>
        <v>#DIV/0!</v>
      </c>
      <c r="AY323" s="52">
        <f t="shared" si="411"/>
        <v>0</v>
      </c>
      <c r="AZ323" s="46">
        <v>823.21</v>
      </c>
      <c r="BA323" s="46">
        <v>2105.13</v>
      </c>
      <c r="BB323" s="46">
        <v>2608.0100000000002</v>
      </c>
      <c r="BC323" s="46">
        <v>902.03</v>
      </c>
      <c r="BD323" s="46">
        <v>1781.42</v>
      </c>
      <c r="BE323" s="46">
        <v>1188.47</v>
      </c>
      <c r="BF323" s="46">
        <v>2445034.0299999998</v>
      </c>
      <c r="BG323" s="46">
        <f t="shared" si="412"/>
        <v>4866.91</v>
      </c>
      <c r="BH323" s="46">
        <v>1206.3800000000001</v>
      </c>
      <c r="BI323" s="46">
        <v>3444.44</v>
      </c>
      <c r="BJ323" s="46">
        <v>7006.73</v>
      </c>
      <c r="BK323" s="46">
        <f t="shared" si="398"/>
        <v>1689105.94</v>
      </c>
      <c r="BL323" s="46" t="str">
        <f t="shared" si="413"/>
        <v xml:space="preserve"> </v>
      </c>
      <c r="BM323" s="46" t="e">
        <f t="shared" si="414"/>
        <v>#DIV/0!</v>
      </c>
      <c r="BN323" s="46" t="e">
        <f t="shared" si="415"/>
        <v>#DIV/0!</v>
      </c>
      <c r="BO323" s="46" t="e">
        <f t="shared" si="416"/>
        <v>#DIV/0!</v>
      </c>
      <c r="BP323" s="46" t="e">
        <f t="shared" si="417"/>
        <v>#DIV/0!</v>
      </c>
      <c r="BQ323" s="46" t="e">
        <f t="shared" si="418"/>
        <v>#DIV/0!</v>
      </c>
      <c r="BR323" s="46" t="e">
        <f t="shared" si="419"/>
        <v>#DIV/0!</v>
      </c>
      <c r="BS323" s="46" t="str">
        <f t="shared" si="420"/>
        <v xml:space="preserve"> </v>
      </c>
      <c r="BT323" s="46" t="e">
        <f t="shared" si="421"/>
        <v>#DIV/0!</v>
      </c>
      <c r="BU323" s="46" t="e">
        <f t="shared" si="422"/>
        <v>#DIV/0!</v>
      </c>
      <c r="BV323" s="46" t="e">
        <f t="shared" si="423"/>
        <v>#DIV/0!</v>
      </c>
      <c r="BW323" s="46" t="str">
        <f t="shared" si="424"/>
        <v xml:space="preserve"> </v>
      </c>
      <c r="BY323" s="52"/>
      <c r="BZ323" s="293"/>
      <c r="CA323" s="46">
        <f t="shared" si="425"/>
        <v>3772.1201182403056</v>
      </c>
      <c r="CB323" s="46">
        <f t="shared" si="426"/>
        <v>5085.92</v>
      </c>
      <c r="CC323" s="46">
        <f t="shared" si="427"/>
        <v>-1313.7998817596945</v>
      </c>
    </row>
    <row r="324" spans="1:82" s="45" customFormat="1" ht="12" customHeight="1">
      <c r="A324" s="284">
        <v>236</v>
      </c>
      <c r="B324" s="335" t="s">
        <v>903</v>
      </c>
      <c r="C324" s="280"/>
      <c r="D324" s="295"/>
      <c r="E324" s="280"/>
      <c r="F324" s="280"/>
      <c r="G324" s="286">
        <f t="shared" si="478"/>
        <v>5303854.79</v>
      </c>
      <c r="H324" s="280">
        <f t="shared" si="479"/>
        <v>0</v>
      </c>
      <c r="I324" s="289">
        <v>0</v>
      </c>
      <c r="J324" s="289">
        <v>0</v>
      </c>
      <c r="K324" s="289">
        <v>0</v>
      </c>
      <c r="L324" s="289">
        <v>0</v>
      </c>
      <c r="M324" s="289">
        <v>0</v>
      </c>
      <c r="N324" s="280">
        <v>0</v>
      </c>
      <c r="O324" s="280">
        <v>0</v>
      </c>
      <c r="P324" s="280">
        <v>0</v>
      </c>
      <c r="Q324" s="280">
        <v>0</v>
      </c>
      <c r="R324" s="280">
        <v>0</v>
      </c>
      <c r="S324" s="280">
        <v>0</v>
      </c>
      <c r="T324" s="290">
        <v>0</v>
      </c>
      <c r="U324" s="280">
        <v>0</v>
      </c>
      <c r="V324" s="280" t="s">
        <v>105</v>
      </c>
      <c r="W324" s="57">
        <v>1090.8</v>
      </c>
      <c r="X324" s="280">
        <v>5117957.0599999996</v>
      </c>
      <c r="Y324" s="57">
        <v>0</v>
      </c>
      <c r="Z324" s="57">
        <v>0</v>
      </c>
      <c r="AA324" s="57">
        <v>0</v>
      </c>
      <c r="AB324" s="57">
        <v>0</v>
      </c>
      <c r="AC324" s="57">
        <v>0</v>
      </c>
      <c r="AD324" s="57">
        <v>0</v>
      </c>
      <c r="AE324" s="57">
        <v>0</v>
      </c>
      <c r="AF324" s="57">
        <v>0</v>
      </c>
      <c r="AG324" s="57">
        <v>0</v>
      </c>
      <c r="AH324" s="57">
        <v>0</v>
      </c>
      <c r="AI324" s="57">
        <v>0</v>
      </c>
      <c r="AJ324" s="57">
        <v>123931.82</v>
      </c>
      <c r="AK324" s="57">
        <v>61965.91</v>
      </c>
      <c r="AL324" s="57">
        <v>0</v>
      </c>
      <c r="AN324" s="46">
        <f>I324/'Приложение 1'!I322</f>
        <v>0</v>
      </c>
      <c r="AO324" s="46" t="e">
        <f t="shared" si="401"/>
        <v>#DIV/0!</v>
      </c>
      <c r="AP324" s="46" t="e">
        <f t="shared" si="402"/>
        <v>#DIV/0!</v>
      </c>
      <c r="AQ324" s="46" t="e">
        <f t="shared" si="403"/>
        <v>#DIV/0!</v>
      </c>
      <c r="AR324" s="46" t="e">
        <f t="shared" si="404"/>
        <v>#DIV/0!</v>
      </c>
      <c r="AS324" s="46" t="e">
        <f t="shared" si="405"/>
        <v>#DIV/0!</v>
      </c>
      <c r="AT324" s="46" t="e">
        <f t="shared" si="406"/>
        <v>#DIV/0!</v>
      </c>
      <c r="AU324" s="46">
        <f t="shared" si="407"/>
        <v>4691.9298313164645</v>
      </c>
      <c r="AV324" s="46" t="e">
        <f t="shared" si="408"/>
        <v>#DIV/0!</v>
      </c>
      <c r="AW324" s="46" t="e">
        <f t="shared" si="409"/>
        <v>#DIV/0!</v>
      </c>
      <c r="AX324" s="46" t="e">
        <f t="shared" si="410"/>
        <v>#DIV/0!</v>
      </c>
      <c r="AY324" s="52">
        <f t="shared" si="411"/>
        <v>0</v>
      </c>
      <c r="AZ324" s="46">
        <v>823.21</v>
      </c>
      <c r="BA324" s="46">
        <v>2105.13</v>
      </c>
      <c r="BB324" s="46">
        <v>2608.0100000000002</v>
      </c>
      <c r="BC324" s="46">
        <v>902.03</v>
      </c>
      <c r="BD324" s="46">
        <v>1781.42</v>
      </c>
      <c r="BE324" s="46">
        <v>1188.47</v>
      </c>
      <c r="BF324" s="46">
        <v>2445034.0299999998</v>
      </c>
      <c r="BG324" s="46">
        <f t="shared" si="412"/>
        <v>5070.2</v>
      </c>
      <c r="BH324" s="46">
        <v>1206.3800000000001</v>
      </c>
      <c r="BI324" s="46">
        <v>3444.44</v>
      </c>
      <c r="BJ324" s="46">
        <v>7006.73</v>
      </c>
      <c r="BK324" s="46">
        <f t="shared" si="398"/>
        <v>1689105.94</v>
      </c>
      <c r="BL324" s="46" t="str">
        <f t="shared" si="413"/>
        <v xml:space="preserve"> </v>
      </c>
      <c r="BM324" s="46" t="e">
        <f t="shared" si="414"/>
        <v>#DIV/0!</v>
      </c>
      <c r="BN324" s="46" t="e">
        <f t="shared" si="415"/>
        <v>#DIV/0!</v>
      </c>
      <c r="BO324" s="46" t="e">
        <f t="shared" si="416"/>
        <v>#DIV/0!</v>
      </c>
      <c r="BP324" s="46" t="e">
        <f t="shared" si="417"/>
        <v>#DIV/0!</v>
      </c>
      <c r="BQ324" s="46" t="e">
        <f t="shared" si="418"/>
        <v>#DIV/0!</v>
      </c>
      <c r="BR324" s="46" t="e">
        <f t="shared" si="419"/>
        <v>#DIV/0!</v>
      </c>
      <c r="BS324" s="46" t="str">
        <f t="shared" si="420"/>
        <v xml:space="preserve"> </v>
      </c>
      <c r="BT324" s="46" t="e">
        <f t="shared" si="421"/>
        <v>#DIV/0!</v>
      </c>
      <c r="BU324" s="46" t="e">
        <f t="shared" si="422"/>
        <v>#DIV/0!</v>
      </c>
      <c r="BV324" s="46" t="e">
        <f t="shared" si="423"/>
        <v>#DIV/0!</v>
      </c>
      <c r="BW324" s="46" t="str">
        <f t="shared" si="424"/>
        <v xml:space="preserve"> </v>
      </c>
      <c r="BY324" s="52"/>
      <c r="BZ324" s="293"/>
      <c r="CA324" s="46">
        <f t="shared" si="425"/>
        <v>4862.3531261459484</v>
      </c>
      <c r="CB324" s="46">
        <f t="shared" si="426"/>
        <v>5298.36</v>
      </c>
      <c r="CC324" s="46">
        <f t="shared" si="427"/>
        <v>-436.00687385405126</v>
      </c>
    </row>
    <row r="325" spans="1:82" s="45" customFormat="1" ht="12" customHeight="1">
      <c r="A325" s="284">
        <v>237</v>
      </c>
      <c r="B325" s="335" t="s">
        <v>904</v>
      </c>
      <c r="C325" s="280"/>
      <c r="D325" s="295"/>
      <c r="E325" s="280"/>
      <c r="F325" s="280"/>
      <c r="G325" s="286">
        <f t="shared" si="478"/>
        <v>3650671.74</v>
      </c>
      <c r="H325" s="280">
        <f t="shared" si="479"/>
        <v>0</v>
      </c>
      <c r="I325" s="289">
        <v>0</v>
      </c>
      <c r="J325" s="289">
        <v>0</v>
      </c>
      <c r="K325" s="289">
        <v>0</v>
      </c>
      <c r="L325" s="289">
        <v>0</v>
      </c>
      <c r="M325" s="289">
        <v>0</v>
      </c>
      <c r="N325" s="280">
        <v>0</v>
      </c>
      <c r="O325" s="280">
        <v>0</v>
      </c>
      <c r="P325" s="280">
        <v>0</v>
      </c>
      <c r="Q325" s="280">
        <v>0</v>
      </c>
      <c r="R325" s="280">
        <v>0</v>
      </c>
      <c r="S325" s="280">
        <v>0</v>
      </c>
      <c r="T325" s="290">
        <v>0</v>
      </c>
      <c r="U325" s="280">
        <v>0</v>
      </c>
      <c r="V325" s="280" t="s">
        <v>105</v>
      </c>
      <c r="W325" s="57">
        <v>709.3</v>
      </c>
      <c r="X325" s="280">
        <v>3526129.42</v>
      </c>
      <c r="Y325" s="57">
        <v>0</v>
      </c>
      <c r="Z325" s="57">
        <v>0</v>
      </c>
      <c r="AA325" s="57">
        <v>0</v>
      </c>
      <c r="AB325" s="57">
        <v>0</v>
      </c>
      <c r="AC325" s="57">
        <v>0</v>
      </c>
      <c r="AD325" s="57">
        <v>0</v>
      </c>
      <c r="AE325" s="57">
        <v>0</v>
      </c>
      <c r="AF325" s="57">
        <v>0</v>
      </c>
      <c r="AG325" s="57">
        <v>0</v>
      </c>
      <c r="AH325" s="57">
        <v>0</v>
      </c>
      <c r="AI325" s="57">
        <v>0</v>
      </c>
      <c r="AJ325" s="57">
        <v>83028.210000000006</v>
      </c>
      <c r="AK325" s="57">
        <v>41514.11</v>
      </c>
      <c r="AL325" s="57">
        <v>0</v>
      </c>
      <c r="AN325" s="46">
        <f>I325/'Приложение 1'!I323</f>
        <v>0</v>
      </c>
      <c r="AO325" s="46" t="e">
        <f t="shared" si="401"/>
        <v>#DIV/0!</v>
      </c>
      <c r="AP325" s="46" t="e">
        <f t="shared" si="402"/>
        <v>#DIV/0!</v>
      </c>
      <c r="AQ325" s="46" t="e">
        <f t="shared" si="403"/>
        <v>#DIV/0!</v>
      </c>
      <c r="AR325" s="46" t="e">
        <f t="shared" si="404"/>
        <v>#DIV/0!</v>
      </c>
      <c r="AS325" s="46" t="e">
        <f t="shared" si="405"/>
        <v>#DIV/0!</v>
      </c>
      <c r="AT325" s="46" t="e">
        <f t="shared" si="406"/>
        <v>#DIV/0!</v>
      </c>
      <c r="AU325" s="46">
        <f t="shared" si="407"/>
        <v>4971.2807274777952</v>
      </c>
      <c r="AV325" s="46" t="e">
        <f t="shared" si="408"/>
        <v>#DIV/0!</v>
      </c>
      <c r="AW325" s="46" t="e">
        <f t="shared" si="409"/>
        <v>#DIV/0!</v>
      </c>
      <c r="AX325" s="46" t="e">
        <f t="shared" si="410"/>
        <v>#DIV/0!</v>
      </c>
      <c r="AY325" s="52">
        <f t="shared" si="411"/>
        <v>0</v>
      </c>
      <c r="AZ325" s="46">
        <v>823.21</v>
      </c>
      <c r="BA325" s="46">
        <v>2105.13</v>
      </c>
      <c r="BB325" s="46">
        <v>2608.0100000000002</v>
      </c>
      <c r="BC325" s="46">
        <v>902.03</v>
      </c>
      <c r="BD325" s="46">
        <v>1781.42</v>
      </c>
      <c r="BE325" s="46">
        <v>1188.47</v>
      </c>
      <c r="BF325" s="46">
        <v>2445034.0299999998</v>
      </c>
      <c r="BG325" s="46">
        <f t="shared" si="412"/>
        <v>5070.2</v>
      </c>
      <c r="BH325" s="46">
        <v>1206.3800000000001</v>
      </c>
      <c r="BI325" s="46">
        <v>3444.44</v>
      </c>
      <c r="BJ325" s="46">
        <v>7006.73</v>
      </c>
      <c r="BK325" s="46">
        <f t="shared" si="398"/>
        <v>1689105.94</v>
      </c>
      <c r="BL325" s="46" t="str">
        <f t="shared" si="413"/>
        <v xml:space="preserve"> </v>
      </c>
      <c r="BM325" s="46" t="e">
        <f t="shared" si="414"/>
        <v>#DIV/0!</v>
      </c>
      <c r="BN325" s="46" t="e">
        <f t="shared" si="415"/>
        <v>#DIV/0!</v>
      </c>
      <c r="BO325" s="46" t="e">
        <f t="shared" si="416"/>
        <v>#DIV/0!</v>
      </c>
      <c r="BP325" s="46" t="e">
        <f t="shared" si="417"/>
        <v>#DIV/0!</v>
      </c>
      <c r="BQ325" s="46" t="e">
        <f t="shared" si="418"/>
        <v>#DIV/0!</v>
      </c>
      <c r="BR325" s="46" t="e">
        <f t="shared" si="419"/>
        <v>#DIV/0!</v>
      </c>
      <c r="BS325" s="46" t="str">
        <f t="shared" si="420"/>
        <v xml:space="preserve"> </v>
      </c>
      <c r="BT325" s="46" t="e">
        <f t="shared" si="421"/>
        <v>#DIV/0!</v>
      </c>
      <c r="BU325" s="46" t="e">
        <f t="shared" si="422"/>
        <v>#DIV/0!</v>
      </c>
      <c r="BV325" s="46" t="e">
        <f t="shared" si="423"/>
        <v>#DIV/0!</v>
      </c>
      <c r="BW325" s="46" t="str">
        <f t="shared" si="424"/>
        <v xml:space="preserve"> </v>
      </c>
      <c r="BY325" s="52"/>
      <c r="BZ325" s="293"/>
      <c r="CA325" s="46">
        <f t="shared" si="425"/>
        <v>5146.8655575919929</v>
      </c>
      <c r="CB325" s="46">
        <f t="shared" si="426"/>
        <v>5298.36</v>
      </c>
      <c r="CC325" s="46">
        <f t="shared" si="427"/>
        <v>-151.49444240800676</v>
      </c>
    </row>
    <row r="326" spans="1:82" s="45" customFormat="1" ht="12" customHeight="1">
      <c r="A326" s="284">
        <v>238</v>
      </c>
      <c r="B326" s="335" t="s">
        <v>910</v>
      </c>
      <c r="C326" s="280"/>
      <c r="D326" s="295"/>
      <c r="E326" s="280"/>
      <c r="F326" s="280"/>
      <c r="G326" s="286">
        <f t="shared" si="478"/>
        <v>3477449.71</v>
      </c>
      <c r="H326" s="280">
        <f t="shared" si="479"/>
        <v>0</v>
      </c>
      <c r="I326" s="289">
        <v>0</v>
      </c>
      <c r="J326" s="289">
        <v>0</v>
      </c>
      <c r="K326" s="289">
        <v>0</v>
      </c>
      <c r="L326" s="289">
        <v>0</v>
      </c>
      <c r="M326" s="289">
        <v>0</v>
      </c>
      <c r="N326" s="280">
        <v>0</v>
      </c>
      <c r="O326" s="280">
        <v>0</v>
      </c>
      <c r="P326" s="280">
        <v>0</v>
      </c>
      <c r="Q326" s="280">
        <v>0</v>
      </c>
      <c r="R326" s="280">
        <v>0</v>
      </c>
      <c r="S326" s="280">
        <v>0</v>
      </c>
      <c r="T326" s="290">
        <v>0</v>
      </c>
      <c r="U326" s="280">
        <v>0</v>
      </c>
      <c r="V326" s="280" t="s">
        <v>106</v>
      </c>
      <c r="W326" s="57">
        <v>888.4</v>
      </c>
      <c r="X326" s="280">
        <v>3349874.41</v>
      </c>
      <c r="Y326" s="57">
        <v>0</v>
      </c>
      <c r="Z326" s="57">
        <v>0</v>
      </c>
      <c r="AA326" s="57">
        <v>0</v>
      </c>
      <c r="AB326" s="57">
        <v>0</v>
      </c>
      <c r="AC326" s="57">
        <v>0</v>
      </c>
      <c r="AD326" s="57">
        <v>0</v>
      </c>
      <c r="AE326" s="57">
        <v>0</v>
      </c>
      <c r="AF326" s="57">
        <v>0</v>
      </c>
      <c r="AG326" s="57">
        <v>0</v>
      </c>
      <c r="AH326" s="57">
        <v>0</v>
      </c>
      <c r="AI326" s="57">
        <v>0</v>
      </c>
      <c r="AJ326" s="57">
        <v>85050.2</v>
      </c>
      <c r="AK326" s="57">
        <v>42525.1</v>
      </c>
      <c r="AL326" s="57">
        <v>0</v>
      </c>
      <c r="AN326" s="46">
        <f>I326/'Приложение 1'!I324</f>
        <v>0</v>
      </c>
      <c r="AO326" s="46" t="e">
        <f t="shared" si="401"/>
        <v>#DIV/0!</v>
      </c>
      <c r="AP326" s="46" t="e">
        <f t="shared" si="402"/>
        <v>#DIV/0!</v>
      </c>
      <c r="AQ326" s="46" t="e">
        <f t="shared" si="403"/>
        <v>#DIV/0!</v>
      </c>
      <c r="AR326" s="46" t="e">
        <f t="shared" si="404"/>
        <v>#DIV/0!</v>
      </c>
      <c r="AS326" s="46" t="e">
        <f t="shared" si="405"/>
        <v>#DIV/0!</v>
      </c>
      <c r="AT326" s="46" t="e">
        <f t="shared" si="406"/>
        <v>#DIV/0!</v>
      </c>
      <c r="AU326" s="46">
        <f t="shared" si="407"/>
        <v>3770.6825866726704</v>
      </c>
      <c r="AV326" s="46" t="e">
        <f t="shared" si="408"/>
        <v>#DIV/0!</v>
      </c>
      <c r="AW326" s="46" t="e">
        <f t="shared" si="409"/>
        <v>#DIV/0!</v>
      </c>
      <c r="AX326" s="46" t="e">
        <f t="shared" si="410"/>
        <v>#DIV/0!</v>
      </c>
      <c r="AY326" s="52">
        <f t="shared" si="411"/>
        <v>0</v>
      </c>
      <c r="AZ326" s="46">
        <v>823.21</v>
      </c>
      <c r="BA326" s="46">
        <v>2105.13</v>
      </c>
      <c r="BB326" s="46">
        <v>2608.0100000000002</v>
      </c>
      <c r="BC326" s="46">
        <v>902.03</v>
      </c>
      <c r="BD326" s="46">
        <v>1781.42</v>
      </c>
      <c r="BE326" s="46">
        <v>1188.47</v>
      </c>
      <c r="BF326" s="46">
        <v>2445034.0299999998</v>
      </c>
      <c r="BG326" s="46">
        <f t="shared" si="412"/>
        <v>4866.91</v>
      </c>
      <c r="BH326" s="46">
        <v>1206.3800000000001</v>
      </c>
      <c r="BI326" s="46">
        <v>3444.44</v>
      </c>
      <c r="BJ326" s="46">
        <v>7006.73</v>
      </c>
      <c r="BK326" s="46">
        <f t="shared" si="398"/>
        <v>1689105.94</v>
      </c>
      <c r="BL326" s="46" t="str">
        <f t="shared" si="413"/>
        <v xml:space="preserve"> </v>
      </c>
      <c r="BM326" s="46" t="e">
        <f t="shared" si="414"/>
        <v>#DIV/0!</v>
      </c>
      <c r="BN326" s="46" t="e">
        <f t="shared" si="415"/>
        <v>#DIV/0!</v>
      </c>
      <c r="BO326" s="46" t="e">
        <f t="shared" si="416"/>
        <v>#DIV/0!</v>
      </c>
      <c r="BP326" s="46" t="e">
        <f t="shared" si="417"/>
        <v>#DIV/0!</v>
      </c>
      <c r="BQ326" s="46" t="e">
        <f t="shared" si="418"/>
        <v>#DIV/0!</v>
      </c>
      <c r="BR326" s="46" t="e">
        <f t="shared" si="419"/>
        <v>#DIV/0!</v>
      </c>
      <c r="BS326" s="46" t="str">
        <f t="shared" si="420"/>
        <v xml:space="preserve"> </v>
      </c>
      <c r="BT326" s="46" t="e">
        <f t="shared" si="421"/>
        <v>#DIV/0!</v>
      </c>
      <c r="BU326" s="46" t="e">
        <f t="shared" si="422"/>
        <v>#DIV/0!</v>
      </c>
      <c r="BV326" s="46" t="e">
        <f t="shared" si="423"/>
        <v>#DIV/0!</v>
      </c>
      <c r="BW326" s="46" t="str">
        <f t="shared" si="424"/>
        <v xml:space="preserve"> </v>
      </c>
      <c r="BY326" s="52"/>
      <c r="BZ326" s="293"/>
      <c r="CA326" s="46">
        <f t="shared" si="425"/>
        <v>3914.2837798289061</v>
      </c>
      <c r="CB326" s="46">
        <f t="shared" si="426"/>
        <v>5085.92</v>
      </c>
      <c r="CC326" s="46">
        <f t="shared" si="427"/>
        <v>-1171.636220171094</v>
      </c>
    </row>
    <row r="327" spans="1:82" s="45" customFormat="1" ht="12" customHeight="1">
      <c r="A327" s="284">
        <v>239</v>
      </c>
      <c r="B327" s="335" t="s">
        <v>911</v>
      </c>
      <c r="C327" s="280"/>
      <c r="D327" s="295"/>
      <c r="E327" s="280"/>
      <c r="F327" s="280"/>
      <c r="G327" s="286">
        <f t="shared" si="478"/>
        <v>5045537.1900000004</v>
      </c>
      <c r="H327" s="280">
        <f t="shared" si="479"/>
        <v>0</v>
      </c>
      <c r="I327" s="289">
        <v>0</v>
      </c>
      <c r="J327" s="289">
        <v>0</v>
      </c>
      <c r="K327" s="289">
        <v>0</v>
      </c>
      <c r="L327" s="289">
        <v>0</v>
      </c>
      <c r="M327" s="289">
        <v>0</v>
      </c>
      <c r="N327" s="280">
        <v>0</v>
      </c>
      <c r="O327" s="280">
        <v>0</v>
      </c>
      <c r="P327" s="280">
        <v>0</v>
      </c>
      <c r="Q327" s="280">
        <v>0</v>
      </c>
      <c r="R327" s="280">
        <v>0</v>
      </c>
      <c r="S327" s="280">
        <v>0</v>
      </c>
      <c r="T327" s="290">
        <v>0</v>
      </c>
      <c r="U327" s="280">
        <v>0</v>
      </c>
      <c r="V327" s="280" t="s">
        <v>106</v>
      </c>
      <c r="W327" s="57">
        <v>1029.4000000000001</v>
      </c>
      <c r="X327" s="280">
        <v>4884886.8</v>
      </c>
      <c r="Y327" s="57">
        <v>0</v>
      </c>
      <c r="Z327" s="57">
        <v>0</v>
      </c>
      <c r="AA327" s="57">
        <v>0</v>
      </c>
      <c r="AB327" s="57">
        <v>0</v>
      </c>
      <c r="AC327" s="57">
        <v>0</v>
      </c>
      <c r="AD327" s="57">
        <v>0</v>
      </c>
      <c r="AE327" s="57">
        <v>0</v>
      </c>
      <c r="AF327" s="57">
        <v>0</v>
      </c>
      <c r="AG327" s="57">
        <v>0</v>
      </c>
      <c r="AH327" s="57">
        <v>0</v>
      </c>
      <c r="AI327" s="57">
        <v>0</v>
      </c>
      <c r="AJ327" s="57">
        <v>107100.26</v>
      </c>
      <c r="AK327" s="57">
        <v>53550.13</v>
      </c>
      <c r="AL327" s="57">
        <v>0</v>
      </c>
      <c r="AN327" s="46">
        <f>I327/'Приложение 1'!I325</f>
        <v>0</v>
      </c>
      <c r="AO327" s="46" t="e">
        <f t="shared" si="401"/>
        <v>#DIV/0!</v>
      </c>
      <c r="AP327" s="46" t="e">
        <f t="shared" si="402"/>
        <v>#DIV/0!</v>
      </c>
      <c r="AQ327" s="46" t="e">
        <f t="shared" si="403"/>
        <v>#DIV/0!</v>
      </c>
      <c r="AR327" s="46" t="e">
        <f t="shared" si="404"/>
        <v>#DIV/0!</v>
      </c>
      <c r="AS327" s="46" t="e">
        <f t="shared" si="405"/>
        <v>#DIV/0!</v>
      </c>
      <c r="AT327" s="46" t="e">
        <f t="shared" si="406"/>
        <v>#DIV/0!</v>
      </c>
      <c r="AU327" s="46">
        <f t="shared" si="407"/>
        <v>4745.3728385467257</v>
      </c>
      <c r="AV327" s="46" t="e">
        <f t="shared" si="408"/>
        <v>#DIV/0!</v>
      </c>
      <c r="AW327" s="46" t="e">
        <f t="shared" si="409"/>
        <v>#DIV/0!</v>
      </c>
      <c r="AX327" s="46" t="e">
        <f t="shared" si="410"/>
        <v>#DIV/0!</v>
      </c>
      <c r="AY327" s="52">
        <f t="shared" si="411"/>
        <v>0</v>
      </c>
      <c r="AZ327" s="46">
        <v>823.21</v>
      </c>
      <c r="BA327" s="46">
        <v>2105.13</v>
      </c>
      <c r="BB327" s="46">
        <v>2608.0100000000002</v>
      </c>
      <c r="BC327" s="46">
        <v>902.03</v>
      </c>
      <c r="BD327" s="46">
        <v>1781.42</v>
      </c>
      <c r="BE327" s="46">
        <v>1188.47</v>
      </c>
      <c r="BF327" s="46">
        <v>2445034.0299999998</v>
      </c>
      <c r="BG327" s="46">
        <f t="shared" si="412"/>
        <v>4866.91</v>
      </c>
      <c r="BH327" s="46">
        <v>1206.3800000000001</v>
      </c>
      <c r="BI327" s="46">
        <v>3444.44</v>
      </c>
      <c r="BJ327" s="46">
        <v>7006.73</v>
      </c>
      <c r="BK327" s="46">
        <f t="shared" si="398"/>
        <v>1689105.94</v>
      </c>
      <c r="BL327" s="46" t="str">
        <f t="shared" si="413"/>
        <v xml:space="preserve"> </v>
      </c>
      <c r="BM327" s="46" t="e">
        <f t="shared" si="414"/>
        <v>#DIV/0!</v>
      </c>
      <c r="BN327" s="46" t="e">
        <f t="shared" si="415"/>
        <v>#DIV/0!</v>
      </c>
      <c r="BO327" s="46" t="e">
        <f t="shared" si="416"/>
        <v>#DIV/0!</v>
      </c>
      <c r="BP327" s="46" t="e">
        <f t="shared" si="417"/>
        <v>#DIV/0!</v>
      </c>
      <c r="BQ327" s="46" t="e">
        <f t="shared" si="418"/>
        <v>#DIV/0!</v>
      </c>
      <c r="BR327" s="46" t="e">
        <f t="shared" si="419"/>
        <v>#DIV/0!</v>
      </c>
      <c r="BS327" s="46" t="str">
        <f t="shared" si="420"/>
        <v xml:space="preserve"> </v>
      </c>
      <c r="BT327" s="46" t="e">
        <f t="shared" si="421"/>
        <v>#DIV/0!</v>
      </c>
      <c r="BU327" s="46" t="e">
        <f t="shared" si="422"/>
        <v>#DIV/0!</v>
      </c>
      <c r="BV327" s="46" t="e">
        <f t="shared" si="423"/>
        <v>#DIV/0!</v>
      </c>
      <c r="BW327" s="46" t="str">
        <f t="shared" si="424"/>
        <v xml:space="preserve"> </v>
      </c>
      <c r="BY327" s="52"/>
      <c r="BZ327" s="293"/>
      <c r="CA327" s="46">
        <f t="shared" si="425"/>
        <v>4901.4350009714399</v>
      </c>
      <c r="CB327" s="46">
        <f t="shared" si="426"/>
        <v>5085.92</v>
      </c>
      <c r="CC327" s="46">
        <f t="shared" si="427"/>
        <v>-184.4849990285602</v>
      </c>
    </row>
    <row r="328" spans="1:82" s="45" customFormat="1" ht="12" customHeight="1">
      <c r="A328" s="284">
        <v>240</v>
      </c>
      <c r="B328" s="335" t="s">
        <v>913</v>
      </c>
      <c r="C328" s="280"/>
      <c r="D328" s="295"/>
      <c r="E328" s="280"/>
      <c r="F328" s="280"/>
      <c r="G328" s="286">
        <f t="shared" si="478"/>
        <v>2630514.54</v>
      </c>
      <c r="H328" s="280">
        <f t="shared" si="479"/>
        <v>0</v>
      </c>
      <c r="I328" s="289">
        <v>0</v>
      </c>
      <c r="J328" s="289">
        <v>0</v>
      </c>
      <c r="K328" s="289">
        <v>0</v>
      </c>
      <c r="L328" s="289">
        <v>0</v>
      </c>
      <c r="M328" s="289">
        <v>0</v>
      </c>
      <c r="N328" s="280">
        <v>0</v>
      </c>
      <c r="O328" s="280">
        <v>0</v>
      </c>
      <c r="P328" s="280">
        <v>0</v>
      </c>
      <c r="Q328" s="280">
        <v>0</v>
      </c>
      <c r="R328" s="280">
        <v>0</v>
      </c>
      <c r="S328" s="280">
        <v>0</v>
      </c>
      <c r="T328" s="290">
        <v>0</v>
      </c>
      <c r="U328" s="280">
        <v>0</v>
      </c>
      <c r="V328" s="280" t="s">
        <v>105</v>
      </c>
      <c r="W328" s="57">
        <v>536.6</v>
      </c>
      <c r="X328" s="280">
        <v>2539305.6</v>
      </c>
      <c r="Y328" s="57">
        <v>0</v>
      </c>
      <c r="Z328" s="57">
        <v>0</v>
      </c>
      <c r="AA328" s="57">
        <v>0</v>
      </c>
      <c r="AB328" s="57">
        <v>0</v>
      </c>
      <c r="AC328" s="57">
        <v>0</v>
      </c>
      <c r="AD328" s="57">
        <v>0</v>
      </c>
      <c r="AE328" s="57">
        <v>0</v>
      </c>
      <c r="AF328" s="57">
        <v>0</v>
      </c>
      <c r="AG328" s="57">
        <v>0</v>
      </c>
      <c r="AH328" s="57">
        <v>0</v>
      </c>
      <c r="AI328" s="57">
        <v>0</v>
      </c>
      <c r="AJ328" s="57">
        <v>60805.96</v>
      </c>
      <c r="AK328" s="57">
        <v>30402.98</v>
      </c>
      <c r="AL328" s="57">
        <v>0</v>
      </c>
      <c r="AN328" s="46">
        <f>I328/'Приложение 1'!I326</f>
        <v>0</v>
      </c>
      <c r="AO328" s="46" t="e">
        <f t="shared" si="401"/>
        <v>#DIV/0!</v>
      </c>
      <c r="AP328" s="46" t="e">
        <f t="shared" si="402"/>
        <v>#DIV/0!</v>
      </c>
      <c r="AQ328" s="46" t="e">
        <f t="shared" si="403"/>
        <v>#DIV/0!</v>
      </c>
      <c r="AR328" s="46" t="e">
        <f t="shared" si="404"/>
        <v>#DIV/0!</v>
      </c>
      <c r="AS328" s="46" t="e">
        <f t="shared" si="405"/>
        <v>#DIV/0!</v>
      </c>
      <c r="AT328" s="46" t="e">
        <f t="shared" si="406"/>
        <v>#DIV/0!</v>
      </c>
      <c r="AU328" s="46">
        <f t="shared" si="407"/>
        <v>4732.2131941856132</v>
      </c>
      <c r="AV328" s="46" t="e">
        <f t="shared" si="408"/>
        <v>#DIV/0!</v>
      </c>
      <c r="AW328" s="46" t="e">
        <f t="shared" si="409"/>
        <v>#DIV/0!</v>
      </c>
      <c r="AX328" s="46" t="e">
        <f t="shared" si="410"/>
        <v>#DIV/0!</v>
      </c>
      <c r="AY328" s="52">
        <f t="shared" si="411"/>
        <v>0</v>
      </c>
      <c r="AZ328" s="46">
        <v>823.21</v>
      </c>
      <c r="BA328" s="46">
        <v>2105.13</v>
      </c>
      <c r="BB328" s="46">
        <v>2608.0100000000002</v>
      </c>
      <c r="BC328" s="46">
        <v>902.03</v>
      </c>
      <c r="BD328" s="46">
        <v>1781.42</v>
      </c>
      <c r="BE328" s="46">
        <v>1188.47</v>
      </c>
      <c r="BF328" s="46">
        <v>2445034.0299999998</v>
      </c>
      <c r="BG328" s="46">
        <f t="shared" si="412"/>
        <v>5070.2</v>
      </c>
      <c r="BH328" s="46">
        <v>1206.3800000000001</v>
      </c>
      <c r="BI328" s="46">
        <v>3444.44</v>
      </c>
      <c r="BJ328" s="46">
        <v>7006.73</v>
      </c>
      <c r="BK328" s="46">
        <f t="shared" si="398"/>
        <v>1689105.94</v>
      </c>
      <c r="BL328" s="46" t="str">
        <f t="shared" si="413"/>
        <v xml:space="preserve"> </v>
      </c>
      <c r="BM328" s="46" t="e">
        <f t="shared" si="414"/>
        <v>#DIV/0!</v>
      </c>
      <c r="BN328" s="46" t="e">
        <f t="shared" si="415"/>
        <v>#DIV/0!</v>
      </c>
      <c r="BO328" s="46" t="e">
        <f t="shared" si="416"/>
        <v>#DIV/0!</v>
      </c>
      <c r="BP328" s="46" t="e">
        <f t="shared" si="417"/>
        <v>#DIV/0!</v>
      </c>
      <c r="BQ328" s="46" t="e">
        <f t="shared" si="418"/>
        <v>#DIV/0!</v>
      </c>
      <c r="BR328" s="46" t="e">
        <f t="shared" si="419"/>
        <v>#DIV/0!</v>
      </c>
      <c r="BS328" s="46" t="str">
        <f t="shared" si="420"/>
        <v xml:space="preserve"> </v>
      </c>
      <c r="BT328" s="46" t="e">
        <f t="shared" si="421"/>
        <v>#DIV/0!</v>
      </c>
      <c r="BU328" s="46" t="e">
        <f t="shared" si="422"/>
        <v>#DIV/0!</v>
      </c>
      <c r="BV328" s="46" t="e">
        <f t="shared" si="423"/>
        <v>#DIV/0!</v>
      </c>
      <c r="BW328" s="46" t="str">
        <f t="shared" si="424"/>
        <v xml:space="preserve"> </v>
      </c>
      <c r="BY328" s="52"/>
      <c r="BZ328" s="293"/>
      <c r="CA328" s="46">
        <f t="shared" si="425"/>
        <v>4902.1888557584789</v>
      </c>
      <c r="CB328" s="46">
        <f t="shared" si="426"/>
        <v>5298.36</v>
      </c>
      <c r="CC328" s="46">
        <f t="shared" si="427"/>
        <v>-396.17114424152078</v>
      </c>
    </row>
    <row r="329" spans="1:82" s="45" customFormat="1" ht="12" customHeight="1">
      <c r="A329" s="284">
        <v>241</v>
      </c>
      <c r="B329" s="335" t="s">
        <v>1001</v>
      </c>
      <c r="C329" s="280"/>
      <c r="D329" s="295"/>
      <c r="E329" s="280"/>
      <c r="F329" s="280"/>
      <c r="G329" s="286">
        <f t="shared" ref="G329" si="480">ROUND(H329+U329+X329+Z329+AB329+AD329+AF329+AH329+AI329+AJ329+AK329+AL329,2)</f>
        <v>2424196.15</v>
      </c>
      <c r="H329" s="280">
        <f t="shared" ref="H329" si="481">I329+K329+M329+O329+Q329+S329</f>
        <v>0</v>
      </c>
      <c r="I329" s="289">
        <v>0</v>
      </c>
      <c r="J329" s="289">
        <v>0</v>
      </c>
      <c r="K329" s="289">
        <v>0</v>
      </c>
      <c r="L329" s="289">
        <v>0</v>
      </c>
      <c r="M329" s="289">
        <v>0</v>
      </c>
      <c r="N329" s="280">
        <v>0</v>
      </c>
      <c r="O329" s="280">
        <v>0</v>
      </c>
      <c r="P329" s="280">
        <v>0</v>
      </c>
      <c r="Q329" s="280">
        <v>0</v>
      </c>
      <c r="R329" s="280">
        <v>0</v>
      </c>
      <c r="S329" s="280">
        <v>0</v>
      </c>
      <c r="T329" s="290">
        <v>0</v>
      </c>
      <c r="U329" s="280">
        <v>0</v>
      </c>
      <c r="V329" s="280" t="s">
        <v>105</v>
      </c>
      <c r="W329" s="57">
        <v>854</v>
      </c>
      <c r="X329" s="280">
        <v>2267968.7999999998</v>
      </c>
      <c r="Y329" s="57">
        <v>0</v>
      </c>
      <c r="Z329" s="57">
        <v>0</v>
      </c>
      <c r="AA329" s="57">
        <v>0</v>
      </c>
      <c r="AB329" s="57">
        <v>0</v>
      </c>
      <c r="AC329" s="57">
        <v>0</v>
      </c>
      <c r="AD329" s="57">
        <v>0</v>
      </c>
      <c r="AE329" s="57">
        <v>0</v>
      </c>
      <c r="AF329" s="57">
        <v>0</v>
      </c>
      <c r="AG329" s="57">
        <v>0</v>
      </c>
      <c r="AH329" s="57">
        <v>0</v>
      </c>
      <c r="AI329" s="57">
        <v>0</v>
      </c>
      <c r="AJ329" s="57">
        <v>104151.57</v>
      </c>
      <c r="AK329" s="57">
        <v>52075.78</v>
      </c>
      <c r="AL329" s="57">
        <v>0</v>
      </c>
      <c r="AN329" s="46">
        <f>I329/'Приложение 1'!I327</f>
        <v>0</v>
      </c>
      <c r="AO329" s="46" t="e">
        <f t="shared" si="401"/>
        <v>#DIV/0!</v>
      </c>
      <c r="AP329" s="46" t="e">
        <f t="shared" si="402"/>
        <v>#DIV/0!</v>
      </c>
      <c r="AQ329" s="46" t="e">
        <f t="shared" si="403"/>
        <v>#DIV/0!</v>
      </c>
      <c r="AR329" s="46" t="e">
        <f t="shared" si="404"/>
        <v>#DIV/0!</v>
      </c>
      <c r="AS329" s="46" t="e">
        <f t="shared" si="405"/>
        <v>#DIV/0!</v>
      </c>
      <c r="AT329" s="46" t="e">
        <f t="shared" si="406"/>
        <v>#DIV/0!</v>
      </c>
      <c r="AU329" s="46">
        <f t="shared" si="407"/>
        <v>2655.701170960187</v>
      </c>
      <c r="AV329" s="46" t="e">
        <f t="shared" si="408"/>
        <v>#DIV/0!</v>
      </c>
      <c r="AW329" s="46" t="e">
        <f t="shared" si="409"/>
        <v>#DIV/0!</v>
      </c>
      <c r="AX329" s="46" t="e">
        <f t="shared" si="410"/>
        <v>#DIV/0!</v>
      </c>
      <c r="AY329" s="52">
        <f t="shared" si="411"/>
        <v>0</v>
      </c>
      <c r="AZ329" s="46">
        <v>823.21</v>
      </c>
      <c r="BA329" s="46">
        <v>2105.13</v>
      </c>
      <c r="BB329" s="46">
        <v>2608.0100000000002</v>
      </c>
      <c r="BC329" s="46">
        <v>902.03</v>
      </c>
      <c r="BD329" s="46">
        <v>1781.42</v>
      </c>
      <c r="BE329" s="46">
        <v>1188.47</v>
      </c>
      <c r="BF329" s="46">
        <v>2445034.0299999998</v>
      </c>
      <c r="BG329" s="46">
        <f t="shared" si="412"/>
        <v>5070.2</v>
      </c>
      <c r="BH329" s="46">
        <v>1206.3800000000001</v>
      </c>
      <c r="BI329" s="46">
        <v>3444.44</v>
      </c>
      <c r="BJ329" s="46">
        <v>7006.73</v>
      </c>
      <c r="BK329" s="46">
        <f t="shared" si="398"/>
        <v>1689105.94</v>
      </c>
      <c r="BL329" s="46" t="str">
        <f t="shared" si="413"/>
        <v xml:space="preserve"> </v>
      </c>
      <c r="BM329" s="46" t="e">
        <f t="shared" si="414"/>
        <v>#DIV/0!</v>
      </c>
      <c r="BN329" s="46" t="e">
        <f t="shared" si="415"/>
        <v>#DIV/0!</v>
      </c>
      <c r="BO329" s="46" t="e">
        <f t="shared" si="416"/>
        <v>#DIV/0!</v>
      </c>
      <c r="BP329" s="46" t="e">
        <f t="shared" si="417"/>
        <v>#DIV/0!</v>
      </c>
      <c r="BQ329" s="46" t="e">
        <f t="shared" si="418"/>
        <v>#DIV/0!</v>
      </c>
      <c r="BR329" s="46" t="e">
        <f t="shared" si="419"/>
        <v>#DIV/0!</v>
      </c>
      <c r="BS329" s="46" t="str">
        <f t="shared" si="420"/>
        <v xml:space="preserve"> </v>
      </c>
      <c r="BT329" s="46" t="e">
        <f t="shared" si="421"/>
        <v>#DIV/0!</v>
      </c>
      <c r="BU329" s="46" t="e">
        <f t="shared" si="422"/>
        <v>#DIV/0!</v>
      </c>
      <c r="BV329" s="46" t="e">
        <f t="shared" si="423"/>
        <v>#DIV/0!</v>
      </c>
      <c r="BW329" s="46" t="str">
        <f t="shared" si="424"/>
        <v xml:space="preserve"> </v>
      </c>
      <c r="BY329" s="52"/>
      <c r="BZ329" s="293"/>
      <c r="CA329" s="46">
        <f t="shared" si="425"/>
        <v>2838.6371779859483</v>
      </c>
      <c r="CB329" s="46">
        <f t="shared" si="426"/>
        <v>5298.36</v>
      </c>
      <c r="CC329" s="46">
        <f t="shared" si="427"/>
        <v>-2459.7228220140514</v>
      </c>
    </row>
    <row r="330" spans="1:82" s="45" customFormat="1" ht="43.5" customHeight="1">
      <c r="A330" s="308" t="s">
        <v>11</v>
      </c>
      <c r="B330" s="308"/>
      <c r="C330" s="280">
        <f>SUM(C322:C322)</f>
        <v>1289.5999999999999</v>
      </c>
      <c r="D330" s="356"/>
      <c r="E330" s="294"/>
      <c r="F330" s="294"/>
      <c r="G330" s="280">
        <f>ROUND(SUM(G322:G329),2)</f>
        <v>30392858.559999999</v>
      </c>
      <c r="H330" s="280">
        <f t="shared" ref="H330:S330" si="482">ROUND(SUM(H322:H329),2)</f>
        <v>0</v>
      </c>
      <c r="I330" s="280">
        <f t="shared" si="482"/>
        <v>0</v>
      </c>
      <c r="J330" s="280">
        <f t="shared" si="482"/>
        <v>0</v>
      </c>
      <c r="K330" s="280">
        <f t="shared" si="482"/>
        <v>0</v>
      </c>
      <c r="L330" s="280">
        <f t="shared" si="482"/>
        <v>0</v>
      </c>
      <c r="M330" s="280">
        <f t="shared" si="482"/>
        <v>0</v>
      </c>
      <c r="N330" s="280">
        <f t="shared" si="482"/>
        <v>0</v>
      </c>
      <c r="O330" s="280">
        <f t="shared" si="482"/>
        <v>0</v>
      </c>
      <c r="P330" s="280">
        <f t="shared" si="482"/>
        <v>0</v>
      </c>
      <c r="Q330" s="280">
        <f t="shared" si="482"/>
        <v>0</v>
      </c>
      <c r="R330" s="280">
        <f t="shared" si="482"/>
        <v>0</v>
      </c>
      <c r="S330" s="280">
        <f t="shared" si="482"/>
        <v>0</v>
      </c>
      <c r="T330" s="290">
        <f>SUM(T322:T329)</f>
        <v>0</v>
      </c>
      <c r="U330" s="280">
        <f>SUM(U322:U329)</f>
        <v>0</v>
      </c>
      <c r="V330" s="294" t="s">
        <v>66</v>
      </c>
      <c r="W330" s="280">
        <f>SUM(W322:W329)</f>
        <v>7080.5</v>
      </c>
      <c r="X330" s="280">
        <f>SUM(X322:X329)</f>
        <v>29170863.700000003</v>
      </c>
      <c r="Y330" s="280">
        <f t="shared" ref="Y330:AL330" si="483">SUM(Y322:Y329)</f>
        <v>0</v>
      </c>
      <c r="Z330" s="280">
        <f t="shared" si="483"/>
        <v>0</v>
      </c>
      <c r="AA330" s="280">
        <f t="shared" si="483"/>
        <v>0</v>
      </c>
      <c r="AB330" s="280">
        <f t="shared" si="483"/>
        <v>0</v>
      </c>
      <c r="AC330" s="280">
        <f t="shared" si="483"/>
        <v>0</v>
      </c>
      <c r="AD330" s="280">
        <f t="shared" si="483"/>
        <v>0</v>
      </c>
      <c r="AE330" s="280">
        <f t="shared" si="483"/>
        <v>0</v>
      </c>
      <c r="AF330" s="280">
        <f t="shared" si="483"/>
        <v>0</v>
      </c>
      <c r="AG330" s="280">
        <f t="shared" si="483"/>
        <v>0</v>
      </c>
      <c r="AH330" s="280">
        <f t="shared" si="483"/>
        <v>0</v>
      </c>
      <c r="AI330" s="280">
        <f t="shared" si="483"/>
        <v>0</v>
      </c>
      <c r="AJ330" s="280">
        <f>SUM(AJ322:AJ329)</f>
        <v>814663.24</v>
      </c>
      <c r="AK330" s="280">
        <f t="shared" si="483"/>
        <v>407331.62</v>
      </c>
      <c r="AL330" s="280">
        <f t="shared" si="483"/>
        <v>0</v>
      </c>
      <c r="AN330" s="46">
        <f>I330/'Приложение 1'!I328</f>
        <v>0</v>
      </c>
      <c r="AO330" s="46" t="e">
        <f t="shared" si="401"/>
        <v>#DIV/0!</v>
      </c>
      <c r="AP330" s="46" t="e">
        <f t="shared" si="402"/>
        <v>#DIV/0!</v>
      </c>
      <c r="AQ330" s="46" t="e">
        <f t="shared" si="403"/>
        <v>#DIV/0!</v>
      </c>
      <c r="AR330" s="46" t="e">
        <f t="shared" si="404"/>
        <v>#DIV/0!</v>
      </c>
      <c r="AS330" s="46" t="e">
        <f t="shared" si="405"/>
        <v>#DIV/0!</v>
      </c>
      <c r="AT330" s="46" t="e">
        <f t="shared" si="406"/>
        <v>#DIV/0!</v>
      </c>
      <c r="AU330" s="46">
        <f t="shared" si="407"/>
        <v>4119.8875361909477</v>
      </c>
      <c r="AV330" s="46" t="e">
        <f t="shared" si="408"/>
        <v>#DIV/0!</v>
      </c>
      <c r="AW330" s="46" t="e">
        <f t="shared" si="409"/>
        <v>#DIV/0!</v>
      </c>
      <c r="AX330" s="46" t="e">
        <f t="shared" si="410"/>
        <v>#DIV/0!</v>
      </c>
      <c r="AY330" s="52">
        <f t="shared" si="411"/>
        <v>0</v>
      </c>
      <c r="AZ330" s="46">
        <v>823.21</v>
      </c>
      <c r="BA330" s="46">
        <v>2105.13</v>
      </c>
      <c r="BB330" s="46">
        <v>2608.0100000000002</v>
      </c>
      <c r="BC330" s="46">
        <v>902.03</v>
      </c>
      <c r="BD330" s="46">
        <v>1781.42</v>
      </c>
      <c r="BE330" s="46">
        <v>1188.47</v>
      </c>
      <c r="BF330" s="46">
        <v>2445034.0299999998</v>
      </c>
      <c r="BG330" s="46">
        <f t="shared" si="412"/>
        <v>4866.91</v>
      </c>
      <c r="BH330" s="46">
        <v>1206.3800000000001</v>
      </c>
      <c r="BI330" s="46">
        <v>3444.44</v>
      </c>
      <c r="BJ330" s="46">
        <v>7006.73</v>
      </c>
      <c r="BK330" s="46">
        <f t="shared" si="398"/>
        <v>1689105.94</v>
      </c>
      <c r="BL330" s="46" t="str">
        <f t="shared" si="413"/>
        <v xml:space="preserve"> </v>
      </c>
      <c r="BM330" s="46" t="e">
        <f t="shared" si="414"/>
        <v>#DIV/0!</v>
      </c>
      <c r="BN330" s="46" t="e">
        <f t="shared" si="415"/>
        <v>#DIV/0!</v>
      </c>
      <c r="BO330" s="46" t="e">
        <f t="shared" si="416"/>
        <v>#DIV/0!</v>
      </c>
      <c r="BP330" s="46" t="e">
        <f t="shared" si="417"/>
        <v>#DIV/0!</v>
      </c>
      <c r="BQ330" s="46" t="e">
        <f t="shared" si="418"/>
        <v>#DIV/0!</v>
      </c>
      <c r="BR330" s="46" t="e">
        <f t="shared" si="419"/>
        <v>#DIV/0!</v>
      </c>
      <c r="BS330" s="46" t="str">
        <f t="shared" si="420"/>
        <v xml:space="preserve"> </v>
      </c>
      <c r="BT330" s="46" t="e">
        <f t="shared" si="421"/>
        <v>#DIV/0!</v>
      </c>
      <c r="BU330" s="46" t="e">
        <f t="shared" si="422"/>
        <v>#DIV/0!</v>
      </c>
      <c r="BV330" s="46" t="e">
        <f t="shared" si="423"/>
        <v>#DIV/0!</v>
      </c>
      <c r="BW330" s="46" t="str">
        <f t="shared" si="424"/>
        <v xml:space="preserve"> </v>
      </c>
      <c r="BY330" s="52">
        <f t="shared" si="474"/>
        <v>2.6804429678496158</v>
      </c>
      <c r="BZ330" s="293">
        <f t="shared" si="475"/>
        <v>1.3402214839248079</v>
      </c>
      <c r="CA330" s="46">
        <f t="shared" si="425"/>
        <v>4292.4734919850289</v>
      </c>
      <c r="CB330" s="46">
        <f t="shared" si="426"/>
        <v>5085.92</v>
      </c>
      <c r="CC330" s="46">
        <f t="shared" si="427"/>
        <v>-793.44650801497119</v>
      </c>
    </row>
    <row r="331" spans="1:82" s="45" customFormat="1" ht="12" customHeight="1">
      <c r="A331" s="282" t="s">
        <v>239</v>
      </c>
      <c r="B331" s="283"/>
      <c r="C331" s="283"/>
      <c r="D331" s="283"/>
      <c r="E331" s="283"/>
      <c r="F331" s="283"/>
      <c r="G331" s="283"/>
      <c r="H331" s="283"/>
      <c r="I331" s="283"/>
      <c r="J331" s="283"/>
      <c r="K331" s="283"/>
      <c r="L331" s="283"/>
      <c r="M331" s="283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  <c r="AK331" s="283"/>
      <c r="AL331" s="375"/>
      <c r="AN331" s="46" t="e">
        <f>I331/'Приложение 1'!I329</f>
        <v>#DIV/0!</v>
      </c>
      <c r="AO331" s="46" t="e">
        <f t="shared" si="401"/>
        <v>#DIV/0!</v>
      </c>
      <c r="AP331" s="46" t="e">
        <f t="shared" si="402"/>
        <v>#DIV/0!</v>
      </c>
      <c r="AQ331" s="46" t="e">
        <f t="shared" si="403"/>
        <v>#DIV/0!</v>
      </c>
      <c r="AR331" s="46" t="e">
        <f t="shared" si="404"/>
        <v>#DIV/0!</v>
      </c>
      <c r="AS331" s="46" t="e">
        <f t="shared" si="405"/>
        <v>#DIV/0!</v>
      </c>
      <c r="AT331" s="46" t="e">
        <f t="shared" si="406"/>
        <v>#DIV/0!</v>
      </c>
      <c r="AU331" s="46" t="e">
        <f t="shared" si="407"/>
        <v>#DIV/0!</v>
      </c>
      <c r="AV331" s="46" t="e">
        <f t="shared" si="408"/>
        <v>#DIV/0!</v>
      </c>
      <c r="AW331" s="46" t="e">
        <f t="shared" si="409"/>
        <v>#DIV/0!</v>
      </c>
      <c r="AX331" s="46" t="e">
        <f t="shared" si="410"/>
        <v>#DIV/0!</v>
      </c>
      <c r="AY331" s="52">
        <f t="shared" si="411"/>
        <v>0</v>
      </c>
      <c r="AZ331" s="46">
        <v>823.21</v>
      </c>
      <c r="BA331" s="46">
        <v>2105.13</v>
      </c>
      <c r="BB331" s="46">
        <v>2608.0100000000002</v>
      </c>
      <c r="BC331" s="46">
        <v>902.03</v>
      </c>
      <c r="BD331" s="46">
        <v>1781.42</v>
      </c>
      <c r="BE331" s="46">
        <v>1188.47</v>
      </c>
      <c r="BF331" s="46">
        <v>2445034.0299999998</v>
      </c>
      <c r="BG331" s="46">
        <f t="shared" si="412"/>
        <v>4866.91</v>
      </c>
      <c r="BH331" s="46">
        <v>1206.3800000000001</v>
      </c>
      <c r="BI331" s="46">
        <v>3444.44</v>
      </c>
      <c r="BJ331" s="46">
        <v>7006.73</v>
      </c>
      <c r="BK331" s="46">
        <f t="shared" si="398"/>
        <v>1689105.94</v>
      </c>
      <c r="BL331" s="46" t="e">
        <f t="shared" si="413"/>
        <v>#DIV/0!</v>
      </c>
      <c r="BM331" s="46" t="e">
        <f t="shared" si="414"/>
        <v>#DIV/0!</v>
      </c>
      <c r="BN331" s="46" t="e">
        <f t="shared" si="415"/>
        <v>#DIV/0!</v>
      </c>
      <c r="BO331" s="46" t="e">
        <f t="shared" si="416"/>
        <v>#DIV/0!</v>
      </c>
      <c r="BP331" s="46" t="e">
        <f t="shared" si="417"/>
        <v>#DIV/0!</v>
      </c>
      <c r="BQ331" s="46" t="e">
        <f t="shared" si="418"/>
        <v>#DIV/0!</v>
      </c>
      <c r="BR331" s="46" t="e">
        <f t="shared" si="419"/>
        <v>#DIV/0!</v>
      </c>
      <c r="BS331" s="46" t="e">
        <f t="shared" si="420"/>
        <v>#DIV/0!</v>
      </c>
      <c r="BT331" s="46" t="e">
        <f t="shared" si="421"/>
        <v>#DIV/0!</v>
      </c>
      <c r="BU331" s="46" t="e">
        <f t="shared" si="422"/>
        <v>#DIV/0!</v>
      </c>
      <c r="BV331" s="46" t="e">
        <f t="shared" si="423"/>
        <v>#DIV/0!</v>
      </c>
      <c r="BW331" s="46" t="str">
        <f t="shared" si="424"/>
        <v xml:space="preserve"> </v>
      </c>
      <c r="BY331" s="52" t="e">
        <f t="shared" si="474"/>
        <v>#DIV/0!</v>
      </c>
      <c r="BZ331" s="293" t="e">
        <f t="shared" si="475"/>
        <v>#DIV/0!</v>
      </c>
      <c r="CA331" s="46" t="e">
        <f t="shared" si="425"/>
        <v>#DIV/0!</v>
      </c>
      <c r="CB331" s="46">
        <f t="shared" si="426"/>
        <v>5085.92</v>
      </c>
      <c r="CC331" s="46" t="e">
        <f t="shared" si="427"/>
        <v>#DIV/0!</v>
      </c>
    </row>
    <row r="332" spans="1:82" s="45" customFormat="1" ht="12" customHeight="1">
      <c r="A332" s="104" t="s">
        <v>261</v>
      </c>
      <c r="B332" s="104"/>
      <c r="C332" s="280" t="e">
        <f>ROUND(C457+C467+C473+#REF!+#REF!+C482+C505+#REF!+#REF!+#REF!+#REF!+#REF!+#REF!+#REF!+#REF!+#REF!+#REF!+C552+#REF!+#REF!+C646+#REF!+#REF!+#REF!+#REF!+#REF!+#REF!+#REF!+#REF!+#REF!+#REF!+#REF!+#REF!+#REF!+#REF!+#REF!+#REF!+#REF!+#REF!+#REF!+#REF!,2)</f>
        <v>#REF!</v>
      </c>
      <c r="D332" s="280"/>
      <c r="E332" s="280"/>
      <c r="F332" s="280"/>
      <c r="G332" s="280">
        <f t="shared" ref="G332:U332" si="484">G457+G467+G473+G477+G482+G489+G494+G505+G509+G517+G520+G526+G529+G536+G539+G542+G546+G552+G558+G567+G570+G574+G577+G581+G591+G594+G598+G603+G606+G609+G612+G615+G619+G623+G627+G632+G635+G644+G647+G555</f>
        <v>799328436.19999981</v>
      </c>
      <c r="H332" s="280">
        <f t="shared" si="484"/>
        <v>17058137.460000001</v>
      </c>
      <c r="I332" s="280">
        <f t="shared" si="484"/>
        <v>10117889.77</v>
      </c>
      <c r="J332" s="280">
        <f t="shared" si="484"/>
        <v>2234</v>
      </c>
      <c r="K332" s="280">
        <f t="shared" si="484"/>
        <v>2628814.8199999994</v>
      </c>
      <c r="L332" s="280">
        <f t="shared" si="484"/>
        <v>2697.02</v>
      </c>
      <c r="M332" s="280">
        <f t="shared" si="484"/>
        <v>2307855.12</v>
      </c>
      <c r="N332" s="280">
        <f t="shared" si="484"/>
        <v>786</v>
      </c>
      <c r="O332" s="280">
        <f t="shared" si="484"/>
        <v>493380.06000000006</v>
      </c>
      <c r="P332" s="280">
        <f t="shared" si="484"/>
        <v>350</v>
      </c>
      <c r="Q332" s="280">
        <f t="shared" si="484"/>
        <v>577092.29</v>
      </c>
      <c r="R332" s="280">
        <f t="shared" si="484"/>
        <v>1090</v>
      </c>
      <c r="S332" s="280">
        <f t="shared" si="484"/>
        <v>933105.39999999991</v>
      </c>
      <c r="T332" s="281">
        <f t="shared" si="484"/>
        <v>13</v>
      </c>
      <c r="U332" s="280">
        <f t="shared" si="484"/>
        <v>28342571.529999997</v>
      </c>
      <c r="V332" s="280" t="s">
        <v>66</v>
      </c>
      <c r="W332" s="280">
        <f t="shared" ref="W332:AL332" si="485">W457+W467+W473+W477+W482+W489+W494+W505+W509+W517+W520+W526+W529+W536+W539+W542+W546+W552+W558+W567+W570+W574+W577+W581+W591+W594+W598+W603+W606+W609+W612+W615+W619+W623+W627+W632+W635+W644+W647+W555</f>
        <v>184536.08</v>
      </c>
      <c r="X332" s="280">
        <f t="shared" si="485"/>
        <v>714665231.42999983</v>
      </c>
      <c r="Y332" s="280">
        <f t="shared" si="485"/>
        <v>0</v>
      </c>
      <c r="Z332" s="280">
        <f t="shared" si="485"/>
        <v>0</v>
      </c>
      <c r="AA332" s="280">
        <f t="shared" si="485"/>
        <v>0</v>
      </c>
      <c r="AB332" s="280">
        <f t="shared" si="485"/>
        <v>0</v>
      </c>
      <c r="AC332" s="280">
        <f t="shared" si="485"/>
        <v>0</v>
      </c>
      <c r="AD332" s="280">
        <f t="shared" si="485"/>
        <v>0</v>
      </c>
      <c r="AE332" s="280">
        <f t="shared" si="485"/>
        <v>0</v>
      </c>
      <c r="AF332" s="280">
        <f t="shared" si="485"/>
        <v>0</v>
      </c>
      <c r="AG332" s="280">
        <f t="shared" si="485"/>
        <v>0</v>
      </c>
      <c r="AH332" s="280">
        <f t="shared" si="485"/>
        <v>0</v>
      </c>
      <c r="AI332" s="280">
        <f t="shared" si="485"/>
        <v>3292716.17</v>
      </c>
      <c r="AJ332" s="280">
        <f t="shared" si="485"/>
        <v>23979853.090000011</v>
      </c>
      <c r="AK332" s="280">
        <f t="shared" si="485"/>
        <v>11989926.520000009</v>
      </c>
      <c r="AL332" s="280">
        <f t="shared" si="485"/>
        <v>0</v>
      </c>
      <c r="AM332" s="280" t="e">
        <f>AM457+AM467+AM473+AM477+AM482+AM489+AM494+AM505+AM509+AM517+AM520+AM526+AM529+AM536+AM539+AM542+AM546+AM552+AM558+AM567+AM570+AM574+AM577+AM581+AM591+AM594+AM598+AM603+#REF!+AM606+AM609+AM612+AM615+AM619+AM623+AM627+AM632+AM635+AM644+AM647</f>
        <v>#REF!</v>
      </c>
      <c r="AN332" s="46">
        <f>I332/'Приложение 1'!I330</f>
        <v>16.018530164631539</v>
      </c>
      <c r="AO332" s="46">
        <f t="shared" si="401"/>
        <v>1176.7299999999998</v>
      </c>
      <c r="AP332" s="46">
        <f t="shared" si="402"/>
        <v>855.70560099665556</v>
      </c>
      <c r="AQ332" s="46">
        <f t="shared" si="403"/>
        <v>627.71</v>
      </c>
      <c r="AR332" s="46">
        <f t="shared" si="404"/>
        <v>1648.8351142857143</v>
      </c>
      <c r="AS332" s="46">
        <f t="shared" si="405"/>
        <v>856.06</v>
      </c>
      <c r="AT332" s="46">
        <f t="shared" si="406"/>
        <v>2180197.8099999996</v>
      </c>
      <c r="AU332" s="46">
        <f t="shared" si="407"/>
        <v>3872.7669485013439</v>
      </c>
      <c r="AV332" s="46" t="e">
        <f t="shared" si="408"/>
        <v>#DIV/0!</v>
      </c>
      <c r="AW332" s="46" t="e">
        <f t="shared" si="409"/>
        <v>#DIV/0!</v>
      </c>
      <c r="AX332" s="46" t="e">
        <f t="shared" si="410"/>
        <v>#DIV/0!</v>
      </c>
      <c r="AY332" s="52">
        <f t="shared" si="411"/>
        <v>3292716.17</v>
      </c>
      <c r="AZ332" s="46">
        <v>823.21</v>
      </c>
      <c r="BA332" s="46">
        <v>2105.13</v>
      </c>
      <c r="BB332" s="46">
        <v>2608.0100000000002</v>
      </c>
      <c r="BC332" s="46">
        <v>902.03</v>
      </c>
      <c r="BD332" s="46">
        <v>1781.42</v>
      </c>
      <c r="BE332" s="46">
        <v>1188.47</v>
      </c>
      <c r="BF332" s="46">
        <v>2445034.0299999998</v>
      </c>
      <c r="BG332" s="46">
        <f t="shared" si="412"/>
        <v>4866.91</v>
      </c>
      <c r="BH332" s="46">
        <v>1206.3800000000001</v>
      </c>
      <c r="BI332" s="46">
        <v>3444.44</v>
      </c>
      <c r="BJ332" s="46">
        <v>7006.73</v>
      </c>
      <c r="BK332" s="46">
        <f t="shared" si="398"/>
        <v>1689105.94</v>
      </c>
      <c r="BL332" s="46" t="str">
        <f t="shared" si="413"/>
        <v xml:space="preserve"> </v>
      </c>
      <c r="BM332" s="46" t="str">
        <f t="shared" si="414"/>
        <v xml:space="preserve"> </v>
      </c>
      <c r="BN332" s="46" t="str">
        <f t="shared" si="415"/>
        <v xml:space="preserve"> </v>
      </c>
      <c r="BO332" s="46" t="str">
        <f t="shared" si="416"/>
        <v xml:space="preserve"> </v>
      </c>
      <c r="BP332" s="46" t="str">
        <f t="shared" si="417"/>
        <v xml:space="preserve"> </v>
      </c>
      <c r="BQ332" s="46" t="str">
        <f t="shared" si="418"/>
        <v xml:space="preserve"> </v>
      </c>
      <c r="BR332" s="46" t="str">
        <f t="shared" si="419"/>
        <v xml:space="preserve"> </v>
      </c>
      <c r="BS332" s="46" t="str">
        <f t="shared" si="420"/>
        <v xml:space="preserve"> </v>
      </c>
      <c r="BT332" s="46" t="e">
        <f t="shared" si="421"/>
        <v>#DIV/0!</v>
      </c>
      <c r="BU332" s="46" t="e">
        <f t="shared" si="422"/>
        <v>#DIV/0!</v>
      </c>
      <c r="BV332" s="46" t="e">
        <f t="shared" si="423"/>
        <v>#DIV/0!</v>
      </c>
      <c r="BW332" s="46" t="str">
        <f t="shared" si="424"/>
        <v>+</v>
      </c>
      <c r="BX332" s="280" t="e">
        <f>BX457+BX467+BX473+BX477+BX482+BX489+BX494+BX505+BX509+BX517+BX520+BX526+BX529+BX536+BX539+BX542+BX546+BX552+BX558+BX567+BX570+BX574+BX577+BX581+BX591+BX594+BX598+BX603+#REF!+BX606+BX609+BX612+BX615+BX619+BX623+BX627+BX632+BX635+BX644+BX647</f>
        <v>#REF!</v>
      </c>
      <c r="BY332" s="280" t="e">
        <f>BY457+BY467+BY473+BY477+BY482+BY489+BY494+BY505+BY509+BY517+BY520+BY526+BY529+BY536+BY539+BY542+BY546+BY552+BY558+BY567+BY570+BY574+BY577+BY581+BY591+BY594+BY598+BY603+#REF!+BY606+BY609+BY612+BY615+BY619+BY623+BY627+BY632+BY635+BY644+BY647</f>
        <v>#REF!</v>
      </c>
      <c r="BZ332" s="280" t="e">
        <f>BZ457+BZ467+BZ473+BZ477+BZ482+BZ489+BZ494+BZ505+BZ509+BZ517+BZ520+BZ526+BZ529+BZ536+BZ539+BZ542+BZ546+BZ552+BZ558+BZ567+BZ570+BZ574+BZ577+BZ581+BZ591+BZ594+BZ598+BZ603+#REF!+BZ606+BZ609+BZ612+BZ615+BZ619+BZ623+BZ627+BZ632+BZ635+BZ644+BZ647</f>
        <v>#REF!</v>
      </c>
      <c r="CA332" s="46">
        <f t="shared" si="425"/>
        <v>4331.5563883225432</v>
      </c>
      <c r="CB332" s="46">
        <f t="shared" si="426"/>
        <v>5085.92</v>
      </c>
      <c r="CC332" s="46">
        <f t="shared" si="427"/>
        <v>-754.3636116774569</v>
      </c>
      <c r="CD332" s="280" t="e">
        <f>CD457+CD467+CD473+CD477+CD482+CD489+CD494+CD505+CD509+CD517+CD520+CD526+CD529+CD536+CD539+CD542+CD546+CD552+CD558+CD567+CD570+CD574+CD577+CD581+CD591+CD594+CD598+CD603+#REF!+CD606+CD609+CD612+CD615+CD619+CD623+CD627+CD632+CD635+CD644+CD647</f>
        <v>#REF!</v>
      </c>
    </row>
    <row r="333" spans="1:82" s="45" customFormat="1" ht="12" customHeight="1">
      <c r="A333" s="282" t="s">
        <v>36</v>
      </c>
      <c r="B333" s="283"/>
      <c r="C333" s="283"/>
      <c r="D333" s="283"/>
      <c r="E333" s="283"/>
      <c r="F333" s="283"/>
      <c r="G333" s="283"/>
      <c r="H333" s="283"/>
      <c r="I333" s="283"/>
      <c r="J333" s="283"/>
      <c r="K333" s="283"/>
      <c r="L333" s="283"/>
      <c r="M333" s="283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  <c r="AB333" s="283"/>
      <c r="AC333" s="283"/>
      <c r="AD333" s="283"/>
      <c r="AE333" s="283"/>
      <c r="AF333" s="283"/>
      <c r="AG333" s="283"/>
      <c r="AH333" s="283"/>
      <c r="AI333" s="283"/>
      <c r="AJ333" s="283"/>
      <c r="AK333" s="283"/>
      <c r="AL333" s="375"/>
      <c r="AM333" s="292"/>
      <c r="AN333" s="46">
        <f>I333/'Приложение 1'!I331</f>
        <v>0</v>
      </c>
      <c r="AO333" s="46" t="e">
        <f t="shared" si="401"/>
        <v>#DIV/0!</v>
      </c>
      <c r="AP333" s="46" t="e">
        <f t="shared" si="402"/>
        <v>#DIV/0!</v>
      </c>
      <c r="AQ333" s="46" t="e">
        <f t="shared" si="403"/>
        <v>#DIV/0!</v>
      </c>
      <c r="AR333" s="46" t="e">
        <f t="shared" si="404"/>
        <v>#DIV/0!</v>
      </c>
      <c r="AS333" s="46" t="e">
        <f t="shared" si="405"/>
        <v>#DIV/0!</v>
      </c>
      <c r="AT333" s="46" t="e">
        <f t="shared" si="406"/>
        <v>#DIV/0!</v>
      </c>
      <c r="AU333" s="46" t="e">
        <f t="shared" si="407"/>
        <v>#DIV/0!</v>
      </c>
      <c r="AV333" s="46" t="e">
        <f t="shared" si="408"/>
        <v>#DIV/0!</v>
      </c>
      <c r="AW333" s="46" t="e">
        <f t="shared" si="409"/>
        <v>#DIV/0!</v>
      </c>
      <c r="AX333" s="46" t="e">
        <f t="shared" si="410"/>
        <v>#DIV/0!</v>
      </c>
      <c r="AY333" s="52">
        <f t="shared" si="411"/>
        <v>0</v>
      </c>
      <c r="AZ333" s="46">
        <v>823.21</v>
      </c>
      <c r="BA333" s="46">
        <v>2105.13</v>
      </c>
      <c r="BB333" s="46">
        <v>2608.0100000000002</v>
      </c>
      <c r="BC333" s="46">
        <v>902.03</v>
      </c>
      <c r="BD333" s="46">
        <v>1781.42</v>
      </c>
      <c r="BE333" s="46">
        <v>1188.47</v>
      </c>
      <c r="BF333" s="46">
        <v>2445034.0299999998</v>
      </c>
      <c r="BG333" s="46">
        <f t="shared" si="412"/>
        <v>4866.91</v>
      </c>
      <c r="BH333" s="46">
        <v>1206.3800000000001</v>
      </c>
      <c r="BI333" s="46">
        <v>3444.44</v>
      </c>
      <c r="BJ333" s="46">
        <v>7006.73</v>
      </c>
      <c r="BK333" s="46">
        <f t="shared" si="398"/>
        <v>1689105.94</v>
      </c>
      <c r="BL333" s="46" t="str">
        <f t="shared" si="413"/>
        <v xml:space="preserve"> </v>
      </c>
      <c r="BM333" s="46" t="e">
        <f t="shared" si="414"/>
        <v>#DIV/0!</v>
      </c>
      <c r="BN333" s="46" t="e">
        <f t="shared" si="415"/>
        <v>#DIV/0!</v>
      </c>
      <c r="BO333" s="46" t="e">
        <f t="shared" si="416"/>
        <v>#DIV/0!</v>
      </c>
      <c r="BP333" s="46" t="e">
        <f t="shared" si="417"/>
        <v>#DIV/0!</v>
      </c>
      <c r="BQ333" s="46" t="e">
        <f t="shared" si="418"/>
        <v>#DIV/0!</v>
      </c>
      <c r="BR333" s="46" t="e">
        <f t="shared" si="419"/>
        <v>#DIV/0!</v>
      </c>
      <c r="BS333" s="46" t="e">
        <f t="shared" si="420"/>
        <v>#DIV/0!</v>
      </c>
      <c r="BT333" s="46" t="e">
        <f t="shared" si="421"/>
        <v>#DIV/0!</v>
      </c>
      <c r="BU333" s="46" t="e">
        <f t="shared" si="422"/>
        <v>#DIV/0!</v>
      </c>
      <c r="BV333" s="46" t="e">
        <f t="shared" si="423"/>
        <v>#DIV/0!</v>
      </c>
      <c r="BW333" s="46" t="str">
        <f t="shared" si="424"/>
        <v xml:space="preserve"> </v>
      </c>
      <c r="BY333" s="52" t="e">
        <f t="shared" ref="BY333:BY338" si="486">AJ333/G333*100</f>
        <v>#DIV/0!</v>
      </c>
      <c r="BZ333" s="293" t="e">
        <f t="shared" ref="BZ333:BZ338" si="487">AK333/G333*100</f>
        <v>#DIV/0!</v>
      </c>
      <c r="CA333" s="46" t="e">
        <f t="shared" si="425"/>
        <v>#DIV/0!</v>
      </c>
      <c r="CB333" s="46">
        <f t="shared" si="426"/>
        <v>5085.92</v>
      </c>
      <c r="CC333" s="46" t="e">
        <f t="shared" si="427"/>
        <v>#DIV/0!</v>
      </c>
    </row>
    <row r="334" spans="1:82" s="45" customFormat="1" ht="12" customHeight="1">
      <c r="A334" s="284">
        <v>1</v>
      </c>
      <c r="B334" s="170" t="s">
        <v>250</v>
      </c>
      <c r="C334" s="295">
        <v>2697.2</v>
      </c>
      <c r="D334" s="295"/>
      <c r="E334" s="296"/>
      <c r="F334" s="296"/>
      <c r="G334" s="286">
        <f>ROUND(H334+U334+X334+Z334+AB334+AD334+AF334+AH334+AI334+AJ334+AK334+AL334,2)</f>
        <v>3235658.32</v>
      </c>
      <c r="H334" s="280">
        <f t="shared" ref="H334" si="488">I334+K334+M334+O334+Q334+S334</f>
        <v>0</v>
      </c>
      <c r="I334" s="289">
        <v>0</v>
      </c>
      <c r="J334" s="289">
        <v>0</v>
      </c>
      <c r="K334" s="289">
        <v>0</v>
      </c>
      <c r="L334" s="289">
        <v>0</v>
      </c>
      <c r="M334" s="289">
        <v>0</v>
      </c>
      <c r="N334" s="280">
        <v>0</v>
      </c>
      <c r="O334" s="280">
        <v>0</v>
      </c>
      <c r="P334" s="280">
        <v>0</v>
      </c>
      <c r="Q334" s="280">
        <v>0</v>
      </c>
      <c r="R334" s="280">
        <v>0</v>
      </c>
      <c r="S334" s="280">
        <v>0</v>
      </c>
      <c r="T334" s="290">
        <v>0</v>
      </c>
      <c r="U334" s="280">
        <v>0</v>
      </c>
      <c r="V334" s="296" t="s">
        <v>105</v>
      </c>
      <c r="W334" s="57">
        <v>795</v>
      </c>
      <c r="X334" s="280">
        <f t="shared" ref="X334" si="489">ROUND(IF(V334="СК",3856.74,3886.86)*W334,2)</f>
        <v>3090053.7</v>
      </c>
      <c r="Y334" s="57">
        <v>0</v>
      </c>
      <c r="Z334" s="57">
        <v>0</v>
      </c>
      <c r="AA334" s="57">
        <v>0</v>
      </c>
      <c r="AB334" s="57">
        <v>0</v>
      </c>
      <c r="AC334" s="57">
        <v>0</v>
      </c>
      <c r="AD334" s="57">
        <v>0</v>
      </c>
      <c r="AE334" s="57">
        <v>0</v>
      </c>
      <c r="AF334" s="57">
        <v>0</v>
      </c>
      <c r="AG334" s="57">
        <v>0</v>
      </c>
      <c r="AH334" s="57">
        <v>0</v>
      </c>
      <c r="AI334" s="57">
        <v>0</v>
      </c>
      <c r="AJ334" s="57">
        <f t="shared" ref="AJ334" si="490">ROUND(X334/95.5*3,2)</f>
        <v>97069.75</v>
      </c>
      <c r="AK334" s="57">
        <f t="shared" ref="AK334" si="491">ROUND(X334/95.5*1.5,2)</f>
        <v>48534.87</v>
      </c>
      <c r="AL334" s="57">
        <v>0</v>
      </c>
      <c r="AM334" s="292"/>
      <c r="AN334" s="46">
        <f>I334/'Приложение 1'!I332</f>
        <v>0</v>
      </c>
      <c r="AO334" s="46" t="e">
        <f t="shared" si="401"/>
        <v>#DIV/0!</v>
      </c>
      <c r="AP334" s="46" t="e">
        <f t="shared" si="402"/>
        <v>#DIV/0!</v>
      </c>
      <c r="AQ334" s="46" t="e">
        <f t="shared" si="403"/>
        <v>#DIV/0!</v>
      </c>
      <c r="AR334" s="46" t="e">
        <f t="shared" si="404"/>
        <v>#DIV/0!</v>
      </c>
      <c r="AS334" s="46" t="e">
        <f t="shared" si="405"/>
        <v>#DIV/0!</v>
      </c>
      <c r="AT334" s="46" t="e">
        <f t="shared" si="406"/>
        <v>#DIV/0!</v>
      </c>
      <c r="AU334" s="46">
        <f t="shared" si="407"/>
        <v>3886.86</v>
      </c>
      <c r="AV334" s="46" t="e">
        <f t="shared" si="408"/>
        <v>#DIV/0!</v>
      </c>
      <c r="AW334" s="46" t="e">
        <f t="shared" si="409"/>
        <v>#DIV/0!</v>
      </c>
      <c r="AX334" s="46" t="e">
        <f t="shared" si="410"/>
        <v>#DIV/0!</v>
      </c>
      <c r="AY334" s="52">
        <f t="shared" si="411"/>
        <v>0</v>
      </c>
      <c r="AZ334" s="46">
        <v>823.21</v>
      </c>
      <c r="BA334" s="46">
        <v>2105.13</v>
      </c>
      <c r="BB334" s="46">
        <v>2608.0100000000002</v>
      </c>
      <c r="BC334" s="46">
        <v>902.03</v>
      </c>
      <c r="BD334" s="46">
        <v>1781.42</v>
      </c>
      <c r="BE334" s="46">
        <v>1188.47</v>
      </c>
      <c r="BF334" s="46">
        <v>2445034.0299999998</v>
      </c>
      <c r="BG334" s="46">
        <f t="shared" si="412"/>
        <v>5070.2</v>
      </c>
      <c r="BH334" s="46">
        <v>1206.3800000000001</v>
      </c>
      <c r="BI334" s="46">
        <v>3444.44</v>
      </c>
      <c r="BJ334" s="46">
        <v>7006.73</v>
      </c>
      <c r="BK334" s="46">
        <f t="shared" si="398"/>
        <v>1689105.94</v>
      </c>
      <c r="BL334" s="46" t="str">
        <f t="shared" si="413"/>
        <v xml:space="preserve"> </v>
      </c>
      <c r="BM334" s="46" t="e">
        <f t="shared" si="414"/>
        <v>#DIV/0!</v>
      </c>
      <c r="BN334" s="46" t="e">
        <f t="shared" si="415"/>
        <v>#DIV/0!</v>
      </c>
      <c r="BO334" s="46" t="e">
        <f t="shared" si="416"/>
        <v>#DIV/0!</v>
      </c>
      <c r="BP334" s="46" t="e">
        <f t="shared" si="417"/>
        <v>#DIV/0!</v>
      </c>
      <c r="BQ334" s="46" t="e">
        <f t="shared" si="418"/>
        <v>#DIV/0!</v>
      </c>
      <c r="BR334" s="46" t="e">
        <f t="shared" si="419"/>
        <v>#DIV/0!</v>
      </c>
      <c r="BS334" s="46" t="str">
        <f t="shared" si="420"/>
        <v xml:space="preserve"> </v>
      </c>
      <c r="BT334" s="46" t="e">
        <f t="shared" si="421"/>
        <v>#DIV/0!</v>
      </c>
      <c r="BU334" s="46" t="e">
        <f t="shared" si="422"/>
        <v>#DIV/0!</v>
      </c>
      <c r="BV334" s="46" t="e">
        <f t="shared" si="423"/>
        <v>#DIV/0!</v>
      </c>
      <c r="BW334" s="46" t="str">
        <f t="shared" si="424"/>
        <v xml:space="preserve"> </v>
      </c>
      <c r="BY334" s="52">
        <f t="shared" si="486"/>
        <v>3.000000012362245</v>
      </c>
      <c r="BZ334" s="293">
        <f t="shared" si="487"/>
        <v>1.4999998516530635</v>
      </c>
      <c r="CA334" s="46">
        <f t="shared" si="425"/>
        <v>4070.010465408805</v>
      </c>
      <c r="CB334" s="46">
        <f t="shared" si="426"/>
        <v>5298.36</v>
      </c>
      <c r="CC334" s="46">
        <f t="shared" si="427"/>
        <v>-1228.3495345911947</v>
      </c>
    </row>
    <row r="335" spans="1:82" s="45" customFormat="1" ht="12" customHeight="1">
      <c r="A335" s="284">
        <v>2</v>
      </c>
      <c r="B335" s="170" t="s">
        <v>427</v>
      </c>
      <c r="C335" s="295">
        <v>2154.1</v>
      </c>
      <c r="D335" s="295"/>
      <c r="E335" s="296"/>
      <c r="F335" s="296"/>
      <c r="G335" s="286">
        <f t="shared" ref="G335:G339" si="492">ROUND(H335+U335+X335+Z335+AB335+AD335+AF335+AH335+AI335+AJ335+AK335+AL335,2)</f>
        <v>1546734.47</v>
      </c>
      <c r="H335" s="280">
        <f t="shared" ref="H335:H339" si="493">I335+K335+M335+O335+Q335+S335</f>
        <v>0</v>
      </c>
      <c r="I335" s="289">
        <v>0</v>
      </c>
      <c r="J335" s="289">
        <v>0</v>
      </c>
      <c r="K335" s="289">
        <v>0</v>
      </c>
      <c r="L335" s="289">
        <v>0</v>
      </c>
      <c r="M335" s="289">
        <v>0</v>
      </c>
      <c r="N335" s="280">
        <v>0</v>
      </c>
      <c r="O335" s="280">
        <v>0</v>
      </c>
      <c r="P335" s="280">
        <v>0</v>
      </c>
      <c r="Q335" s="280">
        <v>0</v>
      </c>
      <c r="R335" s="280">
        <v>0</v>
      </c>
      <c r="S335" s="280">
        <v>0</v>
      </c>
      <c r="T335" s="290">
        <v>0</v>
      </c>
      <c r="U335" s="280">
        <v>0</v>
      </c>
      <c r="V335" s="296" t="s">
        <v>106</v>
      </c>
      <c r="W335" s="57">
        <v>383</v>
      </c>
      <c r="X335" s="280">
        <f t="shared" ref="X335:X339" si="494">ROUND(IF(V335="СК",3856.74,3886.86)*W335,2)</f>
        <v>1477131.42</v>
      </c>
      <c r="Y335" s="57">
        <v>0</v>
      </c>
      <c r="Z335" s="57">
        <v>0</v>
      </c>
      <c r="AA335" s="57">
        <v>0</v>
      </c>
      <c r="AB335" s="57">
        <v>0</v>
      </c>
      <c r="AC335" s="57">
        <v>0</v>
      </c>
      <c r="AD335" s="57">
        <v>0</v>
      </c>
      <c r="AE335" s="57">
        <v>0</v>
      </c>
      <c r="AF335" s="57">
        <v>0</v>
      </c>
      <c r="AG335" s="57">
        <v>0</v>
      </c>
      <c r="AH335" s="57">
        <v>0</v>
      </c>
      <c r="AI335" s="57">
        <v>0</v>
      </c>
      <c r="AJ335" s="57">
        <f t="shared" ref="AJ335:AJ339" si="495">ROUND(X335/95.5*3,2)</f>
        <v>46402.03</v>
      </c>
      <c r="AK335" s="57">
        <f t="shared" ref="AK335:AK339" si="496">ROUND(X335/95.5*1.5,2)</f>
        <v>23201.02</v>
      </c>
      <c r="AL335" s="57">
        <v>0</v>
      </c>
      <c r="AN335" s="46">
        <f>I335/'Приложение 1'!I333</f>
        <v>0</v>
      </c>
      <c r="AO335" s="46" t="e">
        <f t="shared" si="401"/>
        <v>#DIV/0!</v>
      </c>
      <c r="AP335" s="46" t="e">
        <f t="shared" si="402"/>
        <v>#DIV/0!</v>
      </c>
      <c r="AQ335" s="46" t="e">
        <f t="shared" si="403"/>
        <v>#DIV/0!</v>
      </c>
      <c r="AR335" s="46" t="e">
        <f t="shared" si="404"/>
        <v>#DIV/0!</v>
      </c>
      <c r="AS335" s="46" t="e">
        <f t="shared" si="405"/>
        <v>#DIV/0!</v>
      </c>
      <c r="AT335" s="46" t="e">
        <f t="shared" si="406"/>
        <v>#DIV/0!</v>
      </c>
      <c r="AU335" s="46">
        <f t="shared" si="407"/>
        <v>3856.74</v>
      </c>
      <c r="AV335" s="46" t="e">
        <f t="shared" si="408"/>
        <v>#DIV/0!</v>
      </c>
      <c r="AW335" s="46" t="e">
        <f t="shared" si="409"/>
        <v>#DIV/0!</v>
      </c>
      <c r="AX335" s="46" t="e">
        <f t="shared" si="410"/>
        <v>#DIV/0!</v>
      </c>
      <c r="AY335" s="52">
        <f t="shared" si="411"/>
        <v>0</v>
      </c>
      <c r="AZ335" s="46">
        <v>823.21</v>
      </c>
      <c r="BA335" s="46">
        <v>2105.13</v>
      </c>
      <c r="BB335" s="46">
        <v>2608.0100000000002</v>
      </c>
      <c r="BC335" s="46">
        <v>902.03</v>
      </c>
      <c r="BD335" s="46">
        <v>1781.42</v>
      </c>
      <c r="BE335" s="46">
        <v>1188.47</v>
      </c>
      <c r="BF335" s="46">
        <v>2445034.0299999998</v>
      </c>
      <c r="BG335" s="46">
        <f t="shared" si="412"/>
        <v>4866.91</v>
      </c>
      <c r="BH335" s="46">
        <v>1206.3800000000001</v>
      </c>
      <c r="BI335" s="46">
        <v>3444.44</v>
      </c>
      <c r="BJ335" s="46">
        <v>7006.73</v>
      </c>
      <c r="BK335" s="46">
        <f t="shared" si="398"/>
        <v>1689105.94</v>
      </c>
      <c r="BL335" s="46" t="str">
        <f t="shared" si="413"/>
        <v xml:space="preserve"> </v>
      </c>
      <c r="BM335" s="46" t="e">
        <f t="shared" si="414"/>
        <v>#DIV/0!</v>
      </c>
      <c r="BN335" s="46" t="e">
        <f t="shared" si="415"/>
        <v>#DIV/0!</v>
      </c>
      <c r="BO335" s="46" t="e">
        <f t="shared" si="416"/>
        <v>#DIV/0!</v>
      </c>
      <c r="BP335" s="46" t="e">
        <f t="shared" si="417"/>
        <v>#DIV/0!</v>
      </c>
      <c r="BQ335" s="46" t="e">
        <f t="shared" si="418"/>
        <v>#DIV/0!</v>
      </c>
      <c r="BR335" s="46" t="e">
        <f t="shared" si="419"/>
        <v>#DIV/0!</v>
      </c>
      <c r="BS335" s="46" t="str">
        <f t="shared" si="420"/>
        <v xml:space="preserve"> </v>
      </c>
      <c r="BT335" s="46" t="e">
        <f t="shared" si="421"/>
        <v>#DIV/0!</v>
      </c>
      <c r="BU335" s="46" t="e">
        <f t="shared" si="422"/>
        <v>#DIV/0!</v>
      </c>
      <c r="BV335" s="46" t="e">
        <f t="shared" si="423"/>
        <v>#DIV/0!</v>
      </c>
      <c r="BW335" s="46" t="str">
        <f t="shared" si="424"/>
        <v xml:space="preserve"> </v>
      </c>
      <c r="BY335" s="52">
        <f t="shared" si="486"/>
        <v>2.9999997349254137</v>
      </c>
      <c r="BZ335" s="293">
        <f t="shared" si="487"/>
        <v>1.5000001907243976</v>
      </c>
      <c r="CA335" s="46">
        <f t="shared" si="425"/>
        <v>4038.4712010443864</v>
      </c>
      <c r="CB335" s="46">
        <f t="shared" si="426"/>
        <v>5085.92</v>
      </c>
      <c r="CC335" s="46">
        <f t="shared" si="427"/>
        <v>-1047.4487989556137</v>
      </c>
    </row>
    <row r="336" spans="1:82" s="45" customFormat="1" ht="12" customHeight="1">
      <c r="A336" s="284">
        <v>3</v>
      </c>
      <c r="B336" s="170" t="s">
        <v>428</v>
      </c>
      <c r="C336" s="295">
        <v>4019.9</v>
      </c>
      <c r="D336" s="295"/>
      <c r="E336" s="296"/>
      <c r="F336" s="296"/>
      <c r="G336" s="286">
        <f t="shared" si="492"/>
        <v>3724059.58</v>
      </c>
      <c r="H336" s="280">
        <f t="shared" si="493"/>
        <v>0</v>
      </c>
      <c r="I336" s="289">
        <v>0</v>
      </c>
      <c r="J336" s="289">
        <v>0</v>
      </c>
      <c r="K336" s="289">
        <v>0</v>
      </c>
      <c r="L336" s="289">
        <v>0</v>
      </c>
      <c r="M336" s="289">
        <v>0</v>
      </c>
      <c r="N336" s="280">
        <v>0</v>
      </c>
      <c r="O336" s="280">
        <v>0</v>
      </c>
      <c r="P336" s="280">
        <v>0</v>
      </c>
      <c r="Q336" s="280">
        <v>0</v>
      </c>
      <c r="R336" s="280">
        <v>0</v>
      </c>
      <c r="S336" s="280">
        <v>0</v>
      </c>
      <c r="T336" s="290">
        <v>0</v>
      </c>
      <c r="U336" s="280">
        <v>0</v>
      </c>
      <c r="V336" s="296" t="s">
        <v>105</v>
      </c>
      <c r="W336" s="57">
        <v>915</v>
      </c>
      <c r="X336" s="280">
        <f t="shared" si="494"/>
        <v>3556476.9</v>
      </c>
      <c r="Y336" s="57">
        <v>0</v>
      </c>
      <c r="Z336" s="57">
        <v>0</v>
      </c>
      <c r="AA336" s="57">
        <v>0</v>
      </c>
      <c r="AB336" s="57">
        <v>0</v>
      </c>
      <c r="AC336" s="57">
        <v>0</v>
      </c>
      <c r="AD336" s="57">
        <v>0</v>
      </c>
      <c r="AE336" s="57">
        <v>0</v>
      </c>
      <c r="AF336" s="57">
        <v>0</v>
      </c>
      <c r="AG336" s="57">
        <v>0</v>
      </c>
      <c r="AH336" s="57">
        <v>0</v>
      </c>
      <c r="AI336" s="57">
        <v>0</v>
      </c>
      <c r="AJ336" s="57">
        <f t="shared" si="495"/>
        <v>111721.79</v>
      </c>
      <c r="AK336" s="57">
        <f t="shared" si="496"/>
        <v>55860.89</v>
      </c>
      <c r="AL336" s="57">
        <v>0</v>
      </c>
      <c r="AN336" s="46">
        <f>I336/'Приложение 1'!I334</f>
        <v>0</v>
      </c>
      <c r="AO336" s="46" t="e">
        <f t="shared" si="401"/>
        <v>#DIV/0!</v>
      </c>
      <c r="AP336" s="46" t="e">
        <f t="shared" si="402"/>
        <v>#DIV/0!</v>
      </c>
      <c r="AQ336" s="46" t="e">
        <f t="shared" si="403"/>
        <v>#DIV/0!</v>
      </c>
      <c r="AR336" s="46" t="e">
        <f t="shared" si="404"/>
        <v>#DIV/0!</v>
      </c>
      <c r="AS336" s="46" t="e">
        <f t="shared" si="405"/>
        <v>#DIV/0!</v>
      </c>
      <c r="AT336" s="46" t="e">
        <f t="shared" si="406"/>
        <v>#DIV/0!</v>
      </c>
      <c r="AU336" s="46">
        <f t="shared" si="407"/>
        <v>3886.8599999999997</v>
      </c>
      <c r="AV336" s="46" t="e">
        <f t="shared" si="408"/>
        <v>#DIV/0!</v>
      </c>
      <c r="AW336" s="46" t="e">
        <f t="shared" si="409"/>
        <v>#DIV/0!</v>
      </c>
      <c r="AX336" s="46" t="e">
        <f t="shared" si="410"/>
        <v>#DIV/0!</v>
      </c>
      <c r="AY336" s="52">
        <f t="shared" si="411"/>
        <v>0</v>
      </c>
      <c r="AZ336" s="46">
        <v>823.21</v>
      </c>
      <c r="BA336" s="46">
        <v>2105.13</v>
      </c>
      <c r="BB336" s="46">
        <v>2608.0100000000002</v>
      </c>
      <c r="BC336" s="46">
        <v>902.03</v>
      </c>
      <c r="BD336" s="46">
        <v>1781.42</v>
      </c>
      <c r="BE336" s="46">
        <v>1188.47</v>
      </c>
      <c r="BF336" s="46">
        <v>2445034.0299999998</v>
      </c>
      <c r="BG336" s="46">
        <f t="shared" si="412"/>
        <v>5070.2</v>
      </c>
      <c r="BH336" s="46">
        <v>1206.3800000000001</v>
      </c>
      <c r="BI336" s="46">
        <v>3444.44</v>
      </c>
      <c r="BJ336" s="46">
        <v>7006.73</v>
      </c>
      <c r="BK336" s="46">
        <f t="shared" si="398"/>
        <v>1689105.94</v>
      </c>
      <c r="BL336" s="46" t="str">
        <f t="shared" si="413"/>
        <v xml:space="preserve"> </v>
      </c>
      <c r="BM336" s="46" t="e">
        <f t="shared" si="414"/>
        <v>#DIV/0!</v>
      </c>
      <c r="BN336" s="46" t="e">
        <f t="shared" si="415"/>
        <v>#DIV/0!</v>
      </c>
      <c r="BO336" s="46" t="e">
        <f t="shared" si="416"/>
        <v>#DIV/0!</v>
      </c>
      <c r="BP336" s="46" t="e">
        <f t="shared" si="417"/>
        <v>#DIV/0!</v>
      </c>
      <c r="BQ336" s="46" t="e">
        <f t="shared" si="418"/>
        <v>#DIV/0!</v>
      </c>
      <c r="BR336" s="46" t="e">
        <f t="shared" si="419"/>
        <v>#DIV/0!</v>
      </c>
      <c r="BS336" s="46" t="str">
        <f t="shared" si="420"/>
        <v xml:space="preserve"> </v>
      </c>
      <c r="BT336" s="46" t="e">
        <f t="shared" si="421"/>
        <v>#DIV/0!</v>
      </c>
      <c r="BU336" s="46" t="e">
        <f t="shared" si="422"/>
        <v>#DIV/0!</v>
      </c>
      <c r="BV336" s="46" t="e">
        <f t="shared" si="423"/>
        <v>#DIV/0!</v>
      </c>
      <c r="BW336" s="46" t="str">
        <f t="shared" si="424"/>
        <v xml:space="preserve"> </v>
      </c>
      <c r="BY336" s="52">
        <f t="shared" si="486"/>
        <v>3.0000000698162834</v>
      </c>
      <c r="BZ336" s="293">
        <f t="shared" si="487"/>
        <v>1.4999999006460578</v>
      </c>
      <c r="CA336" s="46">
        <f t="shared" si="425"/>
        <v>4070.0104699453555</v>
      </c>
      <c r="CB336" s="46">
        <f t="shared" si="426"/>
        <v>5298.36</v>
      </c>
      <c r="CC336" s="46">
        <f t="shared" si="427"/>
        <v>-1228.3495300546442</v>
      </c>
    </row>
    <row r="337" spans="1:82" s="45" customFormat="1" ht="12" customHeight="1">
      <c r="A337" s="284">
        <v>4</v>
      </c>
      <c r="B337" s="170" t="s">
        <v>429</v>
      </c>
      <c r="C337" s="295">
        <v>9829.9</v>
      </c>
      <c r="D337" s="295"/>
      <c r="E337" s="296"/>
      <c r="F337" s="296"/>
      <c r="G337" s="286">
        <f t="shared" si="492"/>
        <v>4713072.12</v>
      </c>
      <c r="H337" s="280">
        <f t="shared" si="493"/>
        <v>0</v>
      </c>
      <c r="I337" s="289">
        <v>0</v>
      </c>
      <c r="J337" s="289">
        <v>0</v>
      </c>
      <c r="K337" s="289">
        <v>0</v>
      </c>
      <c r="L337" s="289">
        <v>0</v>
      </c>
      <c r="M337" s="289">
        <v>0</v>
      </c>
      <c r="N337" s="280">
        <v>0</v>
      </c>
      <c r="O337" s="280">
        <v>0</v>
      </c>
      <c r="P337" s="280">
        <v>0</v>
      </c>
      <c r="Q337" s="280">
        <v>0</v>
      </c>
      <c r="R337" s="280">
        <v>0</v>
      </c>
      <c r="S337" s="280">
        <v>0</v>
      </c>
      <c r="T337" s="290">
        <v>0</v>
      </c>
      <c r="U337" s="280">
        <v>0</v>
      </c>
      <c r="V337" s="296" t="s">
        <v>105</v>
      </c>
      <c r="W337" s="57">
        <v>1158</v>
      </c>
      <c r="X337" s="280">
        <f t="shared" si="494"/>
        <v>4500983.88</v>
      </c>
      <c r="Y337" s="57">
        <v>0</v>
      </c>
      <c r="Z337" s="57">
        <v>0</v>
      </c>
      <c r="AA337" s="57">
        <v>0</v>
      </c>
      <c r="AB337" s="57">
        <v>0</v>
      </c>
      <c r="AC337" s="57">
        <v>0</v>
      </c>
      <c r="AD337" s="57">
        <v>0</v>
      </c>
      <c r="AE337" s="57">
        <v>0</v>
      </c>
      <c r="AF337" s="57">
        <v>0</v>
      </c>
      <c r="AG337" s="57">
        <v>0</v>
      </c>
      <c r="AH337" s="57">
        <v>0</v>
      </c>
      <c r="AI337" s="57">
        <v>0</v>
      </c>
      <c r="AJ337" s="57">
        <f t="shared" si="495"/>
        <v>141392.16</v>
      </c>
      <c r="AK337" s="57">
        <f t="shared" si="496"/>
        <v>70696.08</v>
      </c>
      <c r="AL337" s="57">
        <v>0</v>
      </c>
      <c r="AN337" s="46">
        <f>I337/'Приложение 1'!I335</f>
        <v>0</v>
      </c>
      <c r="AO337" s="46" t="e">
        <f t="shared" si="401"/>
        <v>#DIV/0!</v>
      </c>
      <c r="AP337" s="46" t="e">
        <f t="shared" si="402"/>
        <v>#DIV/0!</v>
      </c>
      <c r="AQ337" s="46" t="e">
        <f t="shared" si="403"/>
        <v>#DIV/0!</v>
      </c>
      <c r="AR337" s="46" t="e">
        <f t="shared" si="404"/>
        <v>#DIV/0!</v>
      </c>
      <c r="AS337" s="46" t="e">
        <f t="shared" si="405"/>
        <v>#DIV/0!</v>
      </c>
      <c r="AT337" s="46" t="e">
        <f t="shared" si="406"/>
        <v>#DIV/0!</v>
      </c>
      <c r="AU337" s="46">
        <f t="shared" si="407"/>
        <v>3886.86</v>
      </c>
      <c r="AV337" s="46" t="e">
        <f t="shared" si="408"/>
        <v>#DIV/0!</v>
      </c>
      <c r="AW337" s="46" t="e">
        <f t="shared" si="409"/>
        <v>#DIV/0!</v>
      </c>
      <c r="AX337" s="46" t="e">
        <f t="shared" si="410"/>
        <v>#DIV/0!</v>
      </c>
      <c r="AY337" s="52">
        <f t="shared" si="411"/>
        <v>0</v>
      </c>
      <c r="AZ337" s="46">
        <v>823.21</v>
      </c>
      <c r="BA337" s="46">
        <v>2105.13</v>
      </c>
      <c r="BB337" s="46">
        <v>2608.0100000000002</v>
      </c>
      <c r="BC337" s="46">
        <v>902.03</v>
      </c>
      <c r="BD337" s="46">
        <v>1781.42</v>
      </c>
      <c r="BE337" s="46">
        <v>1188.47</v>
      </c>
      <c r="BF337" s="46">
        <v>2445034.0299999998</v>
      </c>
      <c r="BG337" s="46">
        <f t="shared" si="412"/>
        <v>5070.2</v>
      </c>
      <c r="BH337" s="46">
        <v>1206.3800000000001</v>
      </c>
      <c r="BI337" s="46">
        <v>3444.44</v>
      </c>
      <c r="BJ337" s="46">
        <v>7006.73</v>
      </c>
      <c r="BK337" s="46">
        <f t="shared" si="398"/>
        <v>1689105.94</v>
      </c>
      <c r="BL337" s="46" t="str">
        <f t="shared" si="413"/>
        <v xml:space="preserve"> </v>
      </c>
      <c r="BM337" s="46" t="e">
        <f t="shared" si="414"/>
        <v>#DIV/0!</v>
      </c>
      <c r="BN337" s="46" t="e">
        <f t="shared" si="415"/>
        <v>#DIV/0!</v>
      </c>
      <c r="BO337" s="46" t="e">
        <f t="shared" si="416"/>
        <v>#DIV/0!</v>
      </c>
      <c r="BP337" s="46" t="e">
        <f t="shared" si="417"/>
        <v>#DIV/0!</v>
      </c>
      <c r="BQ337" s="46" t="e">
        <f t="shared" si="418"/>
        <v>#DIV/0!</v>
      </c>
      <c r="BR337" s="46" t="e">
        <f t="shared" si="419"/>
        <v>#DIV/0!</v>
      </c>
      <c r="BS337" s="46" t="str">
        <f t="shared" si="420"/>
        <v xml:space="preserve"> </v>
      </c>
      <c r="BT337" s="46" t="e">
        <f t="shared" si="421"/>
        <v>#DIV/0!</v>
      </c>
      <c r="BU337" s="46" t="e">
        <f t="shared" si="422"/>
        <v>#DIV/0!</v>
      </c>
      <c r="BV337" s="46" t="e">
        <f t="shared" si="423"/>
        <v>#DIV/0!</v>
      </c>
      <c r="BW337" s="46" t="str">
        <f t="shared" si="424"/>
        <v xml:space="preserve"> </v>
      </c>
      <c r="BY337" s="52">
        <f t="shared" si="486"/>
        <v>2.9999999236167003</v>
      </c>
      <c r="BZ337" s="293">
        <f t="shared" si="487"/>
        <v>1.4999999618083502</v>
      </c>
      <c r="CA337" s="46">
        <f t="shared" si="425"/>
        <v>4070.0104663212437</v>
      </c>
      <c r="CB337" s="46">
        <f t="shared" si="426"/>
        <v>5298.36</v>
      </c>
      <c r="CC337" s="46">
        <f t="shared" si="427"/>
        <v>-1228.349533678756</v>
      </c>
    </row>
    <row r="338" spans="1:82" s="45" customFormat="1" ht="12" customHeight="1">
      <c r="A338" s="284">
        <v>5</v>
      </c>
      <c r="B338" s="170" t="s">
        <v>430</v>
      </c>
      <c r="C338" s="295">
        <v>11948.5</v>
      </c>
      <c r="D338" s="295"/>
      <c r="E338" s="296"/>
      <c r="F338" s="296"/>
      <c r="G338" s="286">
        <f t="shared" si="492"/>
        <v>6304446.2199999997</v>
      </c>
      <c r="H338" s="280">
        <f t="shared" si="493"/>
        <v>0</v>
      </c>
      <c r="I338" s="289">
        <v>0</v>
      </c>
      <c r="J338" s="289">
        <v>0</v>
      </c>
      <c r="K338" s="289">
        <v>0</v>
      </c>
      <c r="L338" s="289">
        <v>0</v>
      </c>
      <c r="M338" s="289">
        <v>0</v>
      </c>
      <c r="N338" s="280">
        <v>0</v>
      </c>
      <c r="O338" s="280">
        <v>0</v>
      </c>
      <c r="P338" s="280">
        <v>0</v>
      </c>
      <c r="Q338" s="280">
        <v>0</v>
      </c>
      <c r="R338" s="280">
        <v>0</v>
      </c>
      <c r="S338" s="280">
        <v>0</v>
      </c>
      <c r="T338" s="290">
        <v>0</v>
      </c>
      <c r="U338" s="280">
        <v>0</v>
      </c>
      <c r="V338" s="296" t="s">
        <v>105</v>
      </c>
      <c r="W338" s="57">
        <v>1549</v>
      </c>
      <c r="X338" s="280">
        <f t="shared" si="494"/>
        <v>6020746.1399999997</v>
      </c>
      <c r="Y338" s="57">
        <v>0</v>
      </c>
      <c r="Z338" s="57">
        <v>0</v>
      </c>
      <c r="AA338" s="57">
        <v>0</v>
      </c>
      <c r="AB338" s="57">
        <v>0</v>
      </c>
      <c r="AC338" s="57">
        <v>0</v>
      </c>
      <c r="AD338" s="57">
        <v>0</v>
      </c>
      <c r="AE338" s="57">
        <v>0</v>
      </c>
      <c r="AF338" s="57">
        <v>0</v>
      </c>
      <c r="AG338" s="57">
        <v>0</v>
      </c>
      <c r="AH338" s="57">
        <v>0</v>
      </c>
      <c r="AI338" s="57">
        <v>0</v>
      </c>
      <c r="AJ338" s="57">
        <f t="shared" si="495"/>
        <v>189133.39</v>
      </c>
      <c r="AK338" s="57">
        <f t="shared" si="496"/>
        <v>94566.69</v>
      </c>
      <c r="AL338" s="57">
        <v>0</v>
      </c>
      <c r="AN338" s="46">
        <f>I338/'Приложение 1'!I336</f>
        <v>0</v>
      </c>
      <c r="AO338" s="46" t="e">
        <f t="shared" si="401"/>
        <v>#DIV/0!</v>
      </c>
      <c r="AP338" s="46" t="e">
        <f t="shared" si="402"/>
        <v>#DIV/0!</v>
      </c>
      <c r="AQ338" s="46" t="e">
        <f t="shared" si="403"/>
        <v>#DIV/0!</v>
      </c>
      <c r="AR338" s="46" t="e">
        <f t="shared" si="404"/>
        <v>#DIV/0!</v>
      </c>
      <c r="AS338" s="46" t="e">
        <f t="shared" si="405"/>
        <v>#DIV/0!</v>
      </c>
      <c r="AT338" s="46" t="e">
        <f t="shared" si="406"/>
        <v>#DIV/0!</v>
      </c>
      <c r="AU338" s="46">
        <f t="shared" si="407"/>
        <v>3886.8599999999997</v>
      </c>
      <c r="AV338" s="46" t="e">
        <f t="shared" si="408"/>
        <v>#DIV/0!</v>
      </c>
      <c r="AW338" s="46" t="e">
        <f t="shared" si="409"/>
        <v>#DIV/0!</v>
      </c>
      <c r="AX338" s="46" t="e">
        <f t="shared" si="410"/>
        <v>#DIV/0!</v>
      </c>
      <c r="AY338" s="52">
        <f t="shared" si="411"/>
        <v>0</v>
      </c>
      <c r="AZ338" s="46">
        <v>823.21</v>
      </c>
      <c r="BA338" s="46">
        <v>2105.13</v>
      </c>
      <c r="BB338" s="46">
        <v>2608.0100000000002</v>
      </c>
      <c r="BC338" s="46">
        <v>902.03</v>
      </c>
      <c r="BD338" s="46">
        <v>1781.42</v>
      </c>
      <c r="BE338" s="46">
        <v>1188.47</v>
      </c>
      <c r="BF338" s="46">
        <v>2445034.0299999998</v>
      </c>
      <c r="BG338" s="46">
        <f t="shared" si="412"/>
        <v>5070.2</v>
      </c>
      <c r="BH338" s="46">
        <v>1206.3800000000001</v>
      </c>
      <c r="BI338" s="46">
        <v>3444.44</v>
      </c>
      <c r="BJ338" s="46">
        <v>7006.73</v>
      </c>
      <c r="BK338" s="46">
        <f t="shared" si="398"/>
        <v>1689105.94</v>
      </c>
      <c r="BL338" s="46" t="str">
        <f t="shared" si="413"/>
        <v xml:space="preserve"> </v>
      </c>
      <c r="BM338" s="46" t="e">
        <f t="shared" si="414"/>
        <v>#DIV/0!</v>
      </c>
      <c r="BN338" s="46" t="e">
        <f t="shared" si="415"/>
        <v>#DIV/0!</v>
      </c>
      <c r="BO338" s="46" t="e">
        <f t="shared" si="416"/>
        <v>#DIV/0!</v>
      </c>
      <c r="BP338" s="46" t="e">
        <f t="shared" si="417"/>
        <v>#DIV/0!</v>
      </c>
      <c r="BQ338" s="46" t="e">
        <f t="shared" si="418"/>
        <v>#DIV/0!</v>
      </c>
      <c r="BR338" s="46" t="e">
        <f t="shared" si="419"/>
        <v>#DIV/0!</v>
      </c>
      <c r="BS338" s="46" t="str">
        <f t="shared" si="420"/>
        <v xml:space="preserve"> </v>
      </c>
      <c r="BT338" s="46" t="e">
        <f t="shared" si="421"/>
        <v>#DIV/0!</v>
      </c>
      <c r="BU338" s="46" t="e">
        <f t="shared" si="422"/>
        <v>#DIV/0!</v>
      </c>
      <c r="BV338" s="46" t="e">
        <f t="shared" si="423"/>
        <v>#DIV/0!</v>
      </c>
      <c r="BW338" s="46" t="str">
        <f t="shared" si="424"/>
        <v xml:space="preserve"> </v>
      </c>
      <c r="BY338" s="52">
        <f t="shared" si="486"/>
        <v>3.0000000539301932</v>
      </c>
      <c r="BZ338" s="293">
        <f t="shared" si="487"/>
        <v>1.4999999476559893</v>
      </c>
      <c r="CA338" s="46">
        <f t="shared" si="425"/>
        <v>4070.010471271788</v>
      </c>
      <c r="CB338" s="46">
        <f t="shared" si="426"/>
        <v>5298.36</v>
      </c>
      <c r="CC338" s="46">
        <f t="shared" si="427"/>
        <v>-1228.3495287282117</v>
      </c>
      <c r="CD338" s="297">
        <f>CA338-CB338</f>
        <v>-1228.3495287282117</v>
      </c>
    </row>
    <row r="339" spans="1:82" s="45" customFormat="1" ht="12" customHeight="1">
      <c r="A339" s="284">
        <v>6</v>
      </c>
      <c r="B339" s="170" t="s">
        <v>433</v>
      </c>
      <c r="C339" s="295"/>
      <c r="D339" s="295"/>
      <c r="E339" s="296"/>
      <c r="F339" s="296"/>
      <c r="G339" s="286">
        <f t="shared" si="492"/>
        <v>2767607.12</v>
      </c>
      <c r="H339" s="280">
        <f t="shared" si="493"/>
        <v>0</v>
      </c>
      <c r="I339" s="289">
        <v>0</v>
      </c>
      <c r="J339" s="289">
        <v>0</v>
      </c>
      <c r="K339" s="289">
        <v>0</v>
      </c>
      <c r="L339" s="289">
        <v>0</v>
      </c>
      <c r="M339" s="289">
        <v>0</v>
      </c>
      <c r="N339" s="280">
        <v>0</v>
      </c>
      <c r="O339" s="280">
        <v>0</v>
      </c>
      <c r="P339" s="280">
        <v>0</v>
      </c>
      <c r="Q339" s="280">
        <v>0</v>
      </c>
      <c r="R339" s="280">
        <v>0</v>
      </c>
      <c r="S339" s="280">
        <v>0</v>
      </c>
      <c r="T339" s="290">
        <v>0</v>
      </c>
      <c r="U339" s="280">
        <v>0</v>
      </c>
      <c r="V339" s="296" t="s">
        <v>105</v>
      </c>
      <c r="W339" s="57">
        <v>680</v>
      </c>
      <c r="X339" s="280">
        <f t="shared" si="494"/>
        <v>2643064.7999999998</v>
      </c>
      <c r="Y339" s="57">
        <v>0</v>
      </c>
      <c r="Z339" s="57">
        <v>0</v>
      </c>
      <c r="AA339" s="57">
        <v>0</v>
      </c>
      <c r="AB339" s="57">
        <v>0</v>
      </c>
      <c r="AC339" s="57">
        <v>0</v>
      </c>
      <c r="AD339" s="57">
        <v>0</v>
      </c>
      <c r="AE339" s="57">
        <v>0</v>
      </c>
      <c r="AF339" s="57">
        <v>0</v>
      </c>
      <c r="AG339" s="57">
        <v>0</v>
      </c>
      <c r="AH339" s="57">
        <v>0</v>
      </c>
      <c r="AI339" s="57">
        <v>0</v>
      </c>
      <c r="AJ339" s="57">
        <f t="shared" si="495"/>
        <v>83028.210000000006</v>
      </c>
      <c r="AK339" s="57">
        <f t="shared" si="496"/>
        <v>41514.11</v>
      </c>
      <c r="AL339" s="57">
        <v>0</v>
      </c>
      <c r="AN339" s="46">
        <f>I339/'Приложение 1'!I337</f>
        <v>0</v>
      </c>
      <c r="AO339" s="46" t="e">
        <f t="shared" si="401"/>
        <v>#DIV/0!</v>
      </c>
      <c r="AP339" s="46" t="e">
        <f t="shared" si="402"/>
        <v>#DIV/0!</v>
      </c>
      <c r="AQ339" s="46" t="e">
        <f t="shared" si="403"/>
        <v>#DIV/0!</v>
      </c>
      <c r="AR339" s="46" t="e">
        <f t="shared" si="404"/>
        <v>#DIV/0!</v>
      </c>
      <c r="AS339" s="46" t="e">
        <f t="shared" si="405"/>
        <v>#DIV/0!</v>
      </c>
      <c r="AT339" s="46" t="e">
        <f t="shared" si="406"/>
        <v>#DIV/0!</v>
      </c>
      <c r="AU339" s="46">
        <f t="shared" si="407"/>
        <v>3886.8599999999997</v>
      </c>
      <c r="AV339" s="46" t="e">
        <f t="shared" si="408"/>
        <v>#DIV/0!</v>
      </c>
      <c r="AW339" s="46" t="e">
        <f t="shared" si="409"/>
        <v>#DIV/0!</v>
      </c>
      <c r="AX339" s="46" t="e">
        <f t="shared" si="410"/>
        <v>#DIV/0!</v>
      </c>
      <c r="AY339" s="52">
        <f t="shared" si="411"/>
        <v>0</v>
      </c>
      <c r="AZ339" s="46">
        <v>823.21</v>
      </c>
      <c r="BA339" s="46">
        <v>2105.13</v>
      </c>
      <c r="BB339" s="46">
        <v>2608.0100000000002</v>
      </c>
      <c r="BC339" s="46">
        <v>902.03</v>
      </c>
      <c r="BD339" s="46">
        <v>1781.42</v>
      </c>
      <c r="BE339" s="46">
        <v>1188.47</v>
      </c>
      <c r="BF339" s="46">
        <v>2445034.0299999998</v>
      </c>
      <c r="BG339" s="46">
        <f t="shared" si="412"/>
        <v>5070.2</v>
      </c>
      <c r="BH339" s="46">
        <v>1206.3800000000001</v>
      </c>
      <c r="BI339" s="46">
        <v>3444.44</v>
      </c>
      <c r="BJ339" s="46">
        <v>7006.73</v>
      </c>
      <c r="BK339" s="46">
        <f t="shared" ref="BK339:BK402" si="497">111247.63+851785.34+726072.97</f>
        <v>1689105.94</v>
      </c>
      <c r="BL339" s="46" t="str">
        <f t="shared" si="413"/>
        <v xml:space="preserve"> </v>
      </c>
      <c r="BM339" s="46" t="e">
        <f t="shared" si="414"/>
        <v>#DIV/0!</v>
      </c>
      <c r="BN339" s="46" t="e">
        <f t="shared" si="415"/>
        <v>#DIV/0!</v>
      </c>
      <c r="BO339" s="46" t="e">
        <f t="shared" si="416"/>
        <v>#DIV/0!</v>
      </c>
      <c r="BP339" s="46" t="e">
        <f t="shared" si="417"/>
        <v>#DIV/0!</v>
      </c>
      <c r="BQ339" s="46" t="e">
        <f t="shared" si="418"/>
        <v>#DIV/0!</v>
      </c>
      <c r="BR339" s="46" t="e">
        <f t="shared" si="419"/>
        <v>#DIV/0!</v>
      </c>
      <c r="BS339" s="46" t="str">
        <f t="shared" si="420"/>
        <v xml:space="preserve"> </v>
      </c>
      <c r="BT339" s="46" t="e">
        <f t="shared" si="421"/>
        <v>#DIV/0!</v>
      </c>
      <c r="BU339" s="46" t="e">
        <f t="shared" si="422"/>
        <v>#DIV/0!</v>
      </c>
      <c r="BV339" s="46" t="e">
        <f t="shared" si="423"/>
        <v>#DIV/0!</v>
      </c>
      <c r="BW339" s="46" t="str">
        <f t="shared" si="424"/>
        <v xml:space="preserve"> </v>
      </c>
      <c r="BY339" s="52"/>
      <c r="BZ339" s="293"/>
      <c r="CA339" s="46">
        <f t="shared" si="425"/>
        <v>4070.0104705882354</v>
      </c>
      <c r="CB339" s="46">
        <f t="shared" si="426"/>
        <v>5298.36</v>
      </c>
      <c r="CC339" s="46">
        <f t="shared" si="427"/>
        <v>-1228.3495294117643</v>
      </c>
      <c r="CD339" s="297"/>
    </row>
    <row r="340" spans="1:82" s="45" customFormat="1" ht="12" customHeight="1">
      <c r="A340" s="284">
        <v>7</v>
      </c>
      <c r="B340" s="170" t="s">
        <v>431</v>
      </c>
      <c r="C340" s="295"/>
      <c r="D340" s="295"/>
      <c r="E340" s="296"/>
      <c r="F340" s="296"/>
      <c r="G340" s="286">
        <f t="shared" ref="G340:G401" si="498">ROUND(H340+U340+X340+Z340+AB340+AD340+AF340+AH340+AI340+AJ340+AK340+AL340,2)</f>
        <v>7733019.9000000004</v>
      </c>
      <c r="H340" s="280">
        <f t="shared" ref="H340:H401" si="499">I340+K340+M340+O340+Q340+S340</f>
        <v>0</v>
      </c>
      <c r="I340" s="289">
        <v>0</v>
      </c>
      <c r="J340" s="289">
        <v>0</v>
      </c>
      <c r="K340" s="289">
        <v>0</v>
      </c>
      <c r="L340" s="289">
        <v>0</v>
      </c>
      <c r="M340" s="289">
        <v>0</v>
      </c>
      <c r="N340" s="280">
        <v>0</v>
      </c>
      <c r="O340" s="280">
        <v>0</v>
      </c>
      <c r="P340" s="280">
        <v>0</v>
      </c>
      <c r="Q340" s="280">
        <v>0</v>
      </c>
      <c r="R340" s="280">
        <v>0</v>
      </c>
      <c r="S340" s="280">
        <v>0</v>
      </c>
      <c r="T340" s="290">
        <v>0</v>
      </c>
      <c r="U340" s="280">
        <v>0</v>
      </c>
      <c r="V340" s="296" t="s">
        <v>105</v>
      </c>
      <c r="W340" s="57">
        <v>1900</v>
      </c>
      <c r="X340" s="280">
        <f t="shared" ref="X340:X401" si="500">ROUND(IF(V340="СК",3856.74,3886.86)*W340,2)</f>
        <v>7385034</v>
      </c>
      <c r="Y340" s="57">
        <v>0</v>
      </c>
      <c r="Z340" s="57">
        <v>0</v>
      </c>
      <c r="AA340" s="57">
        <v>0</v>
      </c>
      <c r="AB340" s="57">
        <v>0</v>
      </c>
      <c r="AC340" s="57">
        <v>0</v>
      </c>
      <c r="AD340" s="57">
        <v>0</v>
      </c>
      <c r="AE340" s="57">
        <v>0</v>
      </c>
      <c r="AF340" s="57">
        <v>0</v>
      </c>
      <c r="AG340" s="57">
        <v>0</v>
      </c>
      <c r="AH340" s="57">
        <v>0</v>
      </c>
      <c r="AI340" s="57">
        <v>0</v>
      </c>
      <c r="AJ340" s="57">
        <f t="shared" ref="AJ340:AJ401" si="501">ROUND(X340/95.5*3,2)</f>
        <v>231990.6</v>
      </c>
      <c r="AK340" s="57">
        <f t="shared" ref="AK340:AK401" si="502">ROUND(X340/95.5*1.5,2)</f>
        <v>115995.3</v>
      </c>
      <c r="AL340" s="57">
        <v>0</v>
      </c>
      <c r="AN340" s="46">
        <f>I340/'Приложение 1'!I338</f>
        <v>0</v>
      </c>
      <c r="AO340" s="46" t="e">
        <f t="shared" ref="AO340:AO403" si="503">K340/J340</f>
        <v>#DIV/0!</v>
      </c>
      <c r="AP340" s="46" t="e">
        <f t="shared" ref="AP340:AP403" si="504">M340/L340</f>
        <v>#DIV/0!</v>
      </c>
      <c r="AQ340" s="46" t="e">
        <f t="shared" ref="AQ340:AQ403" si="505">O340/N340</f>
        <v>#DIV/0!</v>
      </c>
      <c r="AR340" s="46" t="e">
        <f t="shared" ref="AR340:AR403" si="506">Q340/P340</f>
        <v>#DIV/0!</v>
      </c>
      <c r="AS340" s="46" t="e">
        <f t="shared" ref="AS340:AS403" si="507">S340/R340</f>
        <v>#DIV/0!</v>
      </c>
      <c r="AT340" s="46" t="e">
        <f t="shared" ref="AT340:AT403" si="508">U340/T340</f>
        <v>#DIV/0!</v>
      </c>
      <c r="AU340" s="46">
        <f t="shared" ref="AU340:AU403" si="509">X340/W340</f>
        <v>3886.86</v>
      </c>
      <c r="AV340" s="46" t="e">
        <f t="shared" ref="AV340:AV403" si="510">Z340/Y340</f>
        <v>#DIV/0!</v>
      </c>
      <c r="AW340" s="46" t="e">
        <f t="shared" ref="AW340:AW403" si="511">AB340/AA340</f>
        <v>#DIV/0!</v>
      </c>
      <c r="AX340" s="46" t="e">
        <f t="shared" ref="AX340:AX403" si="512">AH340/AG340</f>
        <v>#DIV/0!</v>
      </c>
      <c r="AY340" s="52">
        <f t="shared" ref="AY340:AY403" si="513">AI340</f>
        <v>0</v>
      </c>
      <c r="AZ340" s="46">
        <v>823.21</v>
      </c>
      <c r="BA340" s="46">
        <v>2105.13</v>
      </c>
      <c r="BB340" s="46">
        <v>2608.0100000000002</v>
      </c>
      <c r="BC340" s="46">
        <v>902.03</v>
      </c>
      <c r="BD340" s="46">
        <v>1781.42</v>
      </c>
      <c r="BE340" s="46">
        <v>1188.47</v>
      </c>
      <c r="BF340" s="46">
        <v>2445034.0299999998</v>
      </c>
      <c r="BG340" s="46">
        <f t="shared" ref="BG340:BG403" si="514">IF(V340="ПК", 5070.2, 4866.91)</f>
        <v>5070.2</v>
      </c>
      <c r="BH340" s="46">
        <v>1206.3800000000001</v>
      </c>
      <c r="BI340" s="46">
        <v>3444.44</v>
      </c>
      <c r="BJ340" s="46">
        <v>7006.73</v>
      </c>
      <c r="BK340" s="46">
        <f t="shared" si="497"/>
        <v>1689105.94</v>
      </c>
      <c r="BL340" s="46" t="str">
        <f t="shared" ref="BL340:BL403" si="515">IF(AN340&gt;AZ340, "+", " ")</f>
        <v xml:space="preserve"> </v>
      </c>
      <c r="BM340" s="46" t="e">
        <f t="shared" ref="BM340:BM403" si="516">IF(AO340&gt;BA340, "+", " ")</f>
        <v>#DIV/0!</v>
      </c>
      <c r="BN340" s="46" t="e">
        <f t="shared" ref="BN340:BN403" si="517">IF(AP340&gt;BB340, "+", " ")</f>
        <v>#DIV/0!</v>
      </c>
      <c r="BO340" s="46" t="e">
        <f t="shared" ref="BO340:BO403" si="518">IF(AQ340&gt;BC340, "+", " ")</f>
        <v>#DIV/0!</v>
      </c>
      <c r="BP340" s="46" t="e">
        <f t="shared" ref="BP340:BP403" si="519">IF(AR340&gt;BD340, "+", " ")</f>
        <v>#DIV/0!</v>
      </c>
      <c r="BQ340" s="46" t="e">
        <f t="shared" ref="BQ340:BQ403" si="520">IF(AS340&gt;BE340, "+", " ")</f>
        <v>#DIV/0!</v>
      </c>
      <c r="BR340" s="46" t="e">
        <f t="shared" ref="BR340:BR403" si="521">IF(AT340&gt;BF340, "+", " ")</f>
        <v>#DIV/0!</v>
      </c>
      <c r="BS340" s="46" t="str">
        <f t="shared" ref="BS340:BS403" si="522">IF(AU340&gt;BG340, "+", " ")</f>
        <v xml:space="preserve"> </v>
      </c>
      <c r="BT340" s="46" t="e">
        <f t="shared" ref="BT340:BT403" si="523">IF(AV340&gt;BH340, "+", " ")</f>
        <v>#DIV/0!</v>
      </c>
      <c r="BU340" s="46" t="e">
        <f t="shared" ref="BU340:BU403" si="524">IF(AW340&gt;BI340, "+", " ")</f>
        <v>#DIV/0!</v>
      </c>
      <c r="BV340" s="46" t="e">
        <f t="shared" ref="BV340:BV403" si="525">IF(AX340&gt;BJ340, "+", " ")</f>
        <v>#DIV/0!</v>
      </c>
      <c r="BW340" s="46" t="str">
        <f t="shared" ref="BW340:BW403" si="526">IF(AY340&gt;BK340, "+", " ")</f>
        <v xml:space="preserve"> </v>
      </c>
      <c r="BY340" s="52"/>
      <c r="BZ340" s="293"/>
      <c r="CA340" s="46">
        <f t="shared" ref="CA340:CA403" si="527">G340/W340</f>
        <v>4070.0104736842109</v>
      </c>
      <c r="CB340" s="46">
        <f t="shared" ref="CB340:CB403" si="528">IF(V340="ПК",5298.36,5085.92)</f>
        <v>5298.36</v>
      </c>
      <c r="CC340" s="46">
        <f t="shared" ref="CC340:CC403" si="529">CA340-CB340</f>
        <v>-1228.3495263157888</v>
      </c>
      <c r="CD340" s="297"/>
    </row>
    <row r="341" spans="1:82" s="45" customFormat="1" ht="12" customHeight="1">
      <c r="A341" s="284">
        <v>8</v>
      </c>
      <c r="B341" s="170" t="s">
        <v>364</v>
      </c>
      <c r="C341" s="286"/>
      <c r="D341" s="43"/>
      <c r="E341" s="288"/>
      <c r="F341" s="294"/>
      <c r="G341" s="286">
        <f>ROUND(H341+U341+X341+Z341+AB341+AD341+AF341+AH341+AI341+AJ341+AK341+AL341,2)</f>
        <v>3929432.48</v>
      </c>
      <c r="H341" s="280">
        <f>I341+K341+M341+O341+Q341+S341</f>
        <v>0</v>
      </c>
      <c r="I341" s="286">
        <v>0</v>
      </c>
      <c r="J341" s="286">
        <v>0</v>
      </c>
      <c r="K341" s="286">
        <v>0</v>
      </c>
      <c r="L341" s="286">
        <v>0</v>
      </c>
      <c r="M341" s="286">
        <v>0</v>
      </c>
      <c r="N341" s="280">
        <v>0</v>
      </c>
      <c r="O341" s="280">
        <v>0</v>
      </c>
      <c r="P341" s="280">
        <v>0</v>
      </c>
      <c r="Q341" s="280">
        <v>0</v>
      </c>
      <c r="R341" s="280">
        <v>0</v>
      </c>
      <c r="S341" s="280">
        <v>0</v>
      </c>
      <c r="T341" s="290">
        <v>0</v>
      </c>
      <c r="U341" s="280">
        <v>0</v>
      </c>
      <c r="V341" s="291" t="s">
        <v>106</v>
      </c>
      <c r="W341" s="280">
        <v>973</v>
      </c>
      <c r="X341" s="280">
        <f>ROUND(IF(V341="СК",3856.74,3886.86)*W341,2)</f>
        <v>3752608.02</v>
      </c>
      <c r="Y341" s="280">
        <v>0</v>
      </c>
      <c r="Z341" s="280">
        <v>0</v>
      </c>
      <c r="AA341" s="280">
        <v>0</v>
      </c>
      <c r="AB341" s="280">
        <v>0</v>
      </c>
      <c r="AC341" s="280">
        <v>0</v>
      </c>
      <c r="AD341" s="280">
        <v>0</v>
      </c>
      <c r="AE341" s="280">
        <v>0</v>
      </c>
      <c r="AF341" s="280">
        <v>0</v>
      </c>
      <c r="AG341" s="280">
        <v>0</v>
      </c>
      <c r="AH341" s="280">
        <v>0</v>
      </c>
      <c r="AI341" s="280">
        <v>0</v>
      </c>
      <c r="AJ341" s="57">
        <f>ROUND(X341/95.5*3,2)</f>
        <v>117882.97</v>
      </c>
      <c r="AK341" s="57">
        <f>ROUND(X341/95.5*1.5,2)</f>
        <v>58941.49</v>
      </c>
      <c r="AL341" s="57">
        <v>0</v>
      </c>
      <c r="AN341" s="46">
        <f>I341/'Приложение 1'!I339</f>
        <v>0</v>
      </c>
      <c r="AO341" s="46" t="e">
        <f t="shared" si="503"/>
        <v>#DIV/0!</v>
      </c>
      <c r="AP341" s="46" t="e">
        <f t="shared" si="504"/>
        <v>#DIV/0!</v>
      </c>
      <c r="AQ341" s="46" t="e">
        <f t="shared" si="505"/>
        <v>#DIV/0!</v>
      </c>
      <c r="AR341" s="46" t="e">
        <f t="shared" si="506"/>
        <v>#DIV/0!</v>
      </c>
      <c r="AS341" s="46" t="e">
        <f t="shared" si="507"/>
        <v>#DIV/0!</v>
      </c>
      <c r="AT341" s="46" t="e">
        <f t="shared" si="508"/>
        <v>#DIV/0!</v>
      </c>
      <c r="AU341" s="46">
        <f t="shared" si="509"/>
        <v>3856.7400000000002</v>
      </c>
      <c r="AV341" s="46" t="e">
        <f t="shared" si="510"/>
        <v>#DIV/0!</v>
      </c>
      <c r="AW341" s="46" t="e">
        <f t="shared" si="511"/>
        <v>#DIV/0!</v>
      </c>
      <c r="AX341" s="46" t="e">
        <f t="shared" si="512"/>
        <v>#DIV/0!</v>
      </c>
      <c r="AY341" s="52">
        <f t="shared" si="513"/>
        <v>0</v>
      </c>
      <c r="AZ341" s="46">
        <v>823.21</v>
      </c>
      <c r="BA341" s="46">
        <v>2105.13</v>
      </c>
      <c r="BB341" s="46">
        <v>2608.0100000000002</v>
      </c>
      <c r="BC341" s="46">
        <v>902.03</v>
      </c>
      <c r="BD341" s="46">
        <v>1781.42</v>
      </c>
      <c r="BE341" s="46">
        <v>1188.47</v>
      </c>
      <c r="BF341" s="46">
        <v>2445034.0299999998</v>
      </c>
      <c r="BG341" s="46">
        <f t="shared" si="514"/>
        <v>4866.91</v>
      </c>
      <c r="BH341" s="46">
        <v>1206.3800000000001</v>
      </c>
      <c r="BI341" s="46">
        <v>3444.44</v>
      </c>
      <c r="BJ341" s="46">
        <v>7006.73</v>
      </c>
      <c r="BK341" s="46">
        <f t="shared" si="497"/>
        <v>1689105.94</v>
      </c>
      <c r="BL341" s="46" t="str">
        <f t="shared" si="515"/>
        <v xml:space="preserve"> </v>
      </c>
      <c r="BM341" s="46" t="e">
        <f t="shared" si="516"/>
        <v>#DIV/0!</v>
      </c>
      <c r="BN341" s="46" t="e">
        <f t="shared" si="517"/>
        <v>#DIV/0!</v>
      </c>
      <c r="BO341" s="46" t="e">
        <f t="shared" si="518"/>
        <v>#DIV/0!</v>
      </c>
      <c r="BP341" s="46" t="e">
        <f t="shared" si="519"/>
        <v>#DIV/0!</v>
      </c>
      <c r="BQ341" s="46" t="e">
        <f t="shared" si="520"/>
        <v>#DIV/0!</v>
      </c>
      <c r="BR341" s="46" t="e">
        <f t="shared" si="521"/>
        <v>#DIV/0!</v>
      </c>
      <c r="BS341" s="46" t="str">
        <f t="shared" si="522"/>
        <v xml:space="preserve"> </v>
      </c>
      <c r="BT341" s="46" t="e">
        <f t="shared" si="523"/>
        <v>#DIV/0!</v>
      </c>
      <c r="BU341" s="46" t="e">
        <f t="shared" si="524"/>
        <v>#DIV/0!</v>
      </c>
      <c r="BV341" s="46" t="e">
        <f t="shared" si="525"/>
        <v>#DIV/0!</v>
      </c>
      <c r="BW341" s="46" t="str">
        <f t="shared" si="526"/>
        <v xml:space="preserve"> </v>
      </c>
      <c r="BY341" s="52"/>
      <c r="BZ341" s="293"/>
      <c r="CA341" s="46">
        <f t="shared" si="527"/>
        <v>4038.4712024665982</v>
      </c>
      <c r="CB341" s="46">
        <f t="shared" si="528"/>
        <v>5085.92</v>
      </c>
      <c r="CC341" s="46">
        <f t="shared" si="529"/>
        <v>-1047.4487975334018</v>
      </c>
    </row>
    <row r="342" spans="1:82" s="45" customFormat="1" ht="12" customHeight="1">
      <c r="A342" s="284">
        <v>9</v>
      </c>
      <c r="B342" s="170" t="s">
        <v>435</v>
      </c>
      <c r="C342" s="295"/>
      <c r="D342" s="295"/>
      <c r="E342" s="296"/>
      <c r="F342" s="296"/>
      <c r="G342" s="286">
        <f t="shared" si="498"/>
        <v>6085976.0999999996</v>
      </c>
      <c r="H342" s="280">
        <f t="shared" si="499"/>
        <v>0</v>
      </c>
      <c r="I342" s="289">
        <v>0</v>
      </c>
      <c r="J342" s="289">
        <v>0</v>
      </c>
      <c r="K342" s="289">
        <v>0</v>
      </c>
      <c r="L342" s="289">
        <v>0</v>
      </c>
      <c r="M342" s="289">
        <v>0</v>
      </c>
      <c r="N342" s="280">
        <v>0</v>
      </c>
      <c r="O342" s="280">
        <v>0</v>
      </c>
      <c r="P342" s="280">
        <v>0</v>
      </c>
      <c r="Q342" s="280">
        <v>0</v>
      </c>
      <c r="R342" s="280">
        <v>0</v>
      </c>
      <c r="S342" s="280">
        <v>0</v>
      </c>
      <c r="T342" s="290">
        <v>0</v>
      </c>
      <c r="U342" s="280">
        <v>0</v>
      </c>
      <c r="V342" s="296" t="s">
        <v>106</v>
      </c>
      <c r="W342" s="57">
        <v>1507</v>
      </c>
      <c r="X342" s="280">
        <f t="shared" si="500"/>
        <v>5812107.1799999997</v>
      </c>
      <c r="Y342" s="57">
        <v>0</v>
      </c>
      <c r="Z342" s="57">
        <v>0</v>
      </c>
      <c r="AA342" s="57">
        <v>0</v>
      </c>
      <c r="AB342" s="57">
        <v>0</v>
      </c>
      <c r="AC342" s="57">
        <v>0</v>
      </c>
      <c r="AD342" s="57">
        <v>0</v>
      </c>
      <c r="AE342" s="57">
        <v>0</v>
      </c>
      <c r="AF342" s="57">
        <v>0</v>
      </c>
      <c r="AG342" s="57">
        <v>0</v>
      </c>
      <c r="AH342" s="57">
        <v>0</v>
      </c>
      <c r="AI342" s="57">
        <v>0</v>
      </c>
      <c r="AJ342" s="57">
        <f t="shared" si="501"/>
        <v>182579.28</v>
      </c>
      <c r="AK342" s="57">
        <f t="shared" si="502"/>
        <v>91289.64</v>
      </c>
      <c r="AL342" s="57">
        <v>0</v>
      </c>
      <c r="AN342" s="46">
        <f>I342/'Приложение 1'!I340</f>
        <v>0</v>
      </c>
      <c r="AO342" s="46" t="e">
        <f t="shared" si="503"/>
        <v>#DIV/0!</v>
      </c>
      <c r="AP342" s="46" t="e">
        <f t="shared" si="504"/>
        <v>#DIV/0!</v>
      </c>
      <c r="AQ342" s="46" t="e">
        <f t="shared" si="505"/>
        <v>#DIV/0!</v>
      </c>
      <c r="AR342" s="46" t="e">
        <f t="shared" si="506"/>
        <v>#DIV/0!</v>
      </c>
      <c r="AS342" s="46" t="e">
        <f t="shared" si="507"/>
        <v>#DIV/0!</v>
      </c>
      <c r="AT342" s="46" t="e">
        <f t="shared" si="508"/>
        <v>#DIV/0!</v>
      </c>
      <c r="AU342" s="46">
        <f t="shared" si="509"/>
        <v>3856.74</v>
      </c>
      <c r="AV342" s="46" t="e">
        <f t="shared" si="510"/>
        <v>#DIV/0!</v>
      </c>
      <c r="AW342" s="46" t="e">
        <f t="shared" si="511"/>
        <v>#DIV/0!</v>
      </c>
      <c r="AX342" s="46" t="e">
        <f t="shared" si="512"/>
        <v>#DIV/0!</v>
      </c>
      <c r="AY342" s="52">
        <f t="shared" si="513"/>
        <v>0</v>
      </c>
      <c r="AZ342" s="46">
        <v>823.21</v>
      </c>
      <c r="BA342" s="46">
        <v>2105.13</v>
      </c>
      <c r="BB342" s="46">
        <v>2608.0100000000002</v>
      </c>
      <c r="BC342" s="46">
        <v>902.03</v>
      </c>
      <c r="BD342" s="46">
        <v>1781.42</v>
      </c>
      <c r="BE342" s="46">
        <v>1188.47</v>
      </c>
      <c r="BF342" s="46">
        <v>2445034.0299999998</v>
      </c>
      <c r="BG342" s="46">
        <f t="shared" si="514"/>
        <v>4866.91</v>
      </c>
      <c r="BH342" s="46">
        <v>1206.3800000000001</v>
      </c>
      <c r="BI342" s="46">
        <v>3444.44</v>
      </c>
      <c r="BJ342" s="46">
        <v>7006.73</v>
      </c>
      <c r="BK342" s="46">
        <f t="shared" si="497"/>
        <v>1689105.94</v>
      </c>
      <c r="BL342" s="46" t="str">
        <f t="shared" si="515"/>
        <v xml:space="preserve"> </v>
      </c>
      <c r="BM342" s="46" t="e">
        <f t="shared" si="516"/>
        <v>#DIV/0!</v>
      </c>
      <c r="BN342" s="46" t="e">
        <f t="shared" si="517"/>
        <v>#DIV/0!</v>
      </c>
      <c r="BO342" s="46" t="e">
        <f t="shared" si="518"/>
        <v>#DIV/0!</v>
      </c>
      <c r="BP342" s="46" t="e">
        <f t="shared" si="519"/>
        <v>#DIV/0!</v>
      </c>
      <c r="BQ342" s="46" t="e">
        <f t="shared" si="520"/>
        <v>#DIV/0!</v>
      </c>
      <c r="BR342" s="46" t="e">
        <f t="shared" si="521"/>
        <v>#DIV/0!</v>
      </c>
      <c r="BS342" s="46" t="str">
        <f t="shared" si="522"/>
        <v xml:space="preserve"> </v>
      </c>
      <c r="BT342" s="46" t="e">
        <f t="shared" si="523"/>
        <v>#DIV/0!</v>
      </c>
      <c r="BU342" s="46" t="e">
        <f t="shared" si="524"/>
        <v>#DIV/0!</v>
      </c>
      <c r="BV342" s="46" t="e">
        <f t="shared" si="525"/>
        <v>#DIV/0!</v>
      </c>
      <c r="BW342" s="46" t="str">
        <f t="shared" si="526"/>
        <v xml:space="preserve"> </v>
      </c>
      <c r="BY342" s="52"/>
      <c r="BZ342" s="293"/>
      <c r="CA342" s="46">
        <f t="shared" si="527"/>
        <v>4038.4712010617118</v>
      </c>
      <c r="CB342" s="46">
        <f t="shared" si="528"/>
        <v>5085.92</v>
      </c>
      <c r="CC342" s="46">
        <f t="shared" si="529"/>
        <v>-1047.4487989382883</v>
      </c>
      <c r="CD342" s="297"/>
    </row>
    <row r="343" spans="1:82" s="45" customFormat="1" ht="12" customHeight="1">
      <c r="A343" s="284">
        <v>10</v>
      </c>
      <c r="B343" s="170" t="s">
        <v>436</v>
      </c>
      <c r="C343" s="295"/>
      <c r="D343" s="295"/>
      <c r="E343" s="296"/>
      <c r="F343" s="296"/>
      <c r="G343" s="286">
        <f t="shared" si="498"/>
        <v>4151410.68</v>
      </c>
      <c r="H343" s="280">
        <f t="shared" si="499"/>
        <v>0</v>
      </c>
      <c r="I343" s="289">
        <v>0</v>
      </c>
      <c r="J343" s="289">
        <v>0</v>
      </c>
      <c r="K343" s="289">
        <v>0</v>
      </c>
      <c r="L343" s="289">
        <v>0</v>
      </c>
      <c r="M343" s="289">
        <v>0</v>
      </c>
      <c r="N343" s="280">
        <v>0</v>
      </c>
      <c r="O343" s="280">
        <v>0</v>
      </c>
      <c r="P343" s="280">
        <v>0</v>
      </c>
      <c r="Q343" s="280">
        <v>0</v>
      </c>
      <c r="R343" s="280">
        <v>0</v>
      </c>
      <c r="S343" s="280">
        <v>0</v>
      </c>
      <c r="T343" s="290">
        <v>0</v>
      </c>
      <c r="U343" s="280">
        <v>0</v>
      </c>
      <c r="V343" s="296" t="s">
        <v>105</v>
      </c>
      <c r="W343" s="57">
        <v>1020</v>
      </c>
      <c r="X343" s="280">
        <f t="shared" si="500"/>
        <v>3964597.2</v>
      </c>
      <c r="Y343" s="57">
        <v>0</v>
      </c>
      <c r="Z343" s="57">
        <v>0</v>
      </c>
      <c r="AA343" s="57">
        <v>0</v>
      </c>
      <c r="AB343" s="57">
        <v>0</v>
      </c>
      <c r="AC343" s="57">
        <v>0</v>
      </c>
      <c r="AD343" s="57">
        <v>0</v>
      </c>
      <c r="AE343" s="57">
        <v>0</v>
      </c>
      <c r="AF343" s="57">
        <v>0</v>
      </c>
      <c r="AG343" s="57">
        <v>0</v>
      </c>
      <c r="AH343" s="57">
        <v>0</v>
      </c>
      <c r="AI343" s="57">
        <v>0</v>
      </c>
      <c r="AJ343" s="57">
        <f t="shared" si="501"/>
        <v>124542.32</v>
      </c>
      <c r="AK343" s="57">
        <f t="shared" si="502"/>
        <v>62271.16</v>
      </c>
      <c r="AL343" s="57">
        <v>0</v>
      </c>
      <c r="AN343" s="46">
        <f>I343/'Приложение 1'!I341</f>
        <v>0</v>
      </c>
      <c r="AO343" s="46" t="e">
        <f t="shared" si="503"/>
        <v>#DIV/0!</v>
      </c>
      <c r="AP343" s="46" t="e">
        <f t="shared" si="504"/>
        <v>#DIV/0!</v>
      </c>
      <c r="AQ343" s="46" t="e">
        <f t="shared" si="505"/>
        <v>#DIV/0!</v>
      </c>
      <c r="AR343" s="46" t="e">
        <f t="shared" si="506"/>
        <v>#DIV/0!</v>
      </c>
      <c r="AS343" s="46" t="e">
        <f t="shared" si="507"/>
        <v>#DIV/0!</v>
      </c>
      <c r="AT343" s="46" t="e">
        <f t="shared" si="508"/>
        <v>#DIV/0!</v>
      </c>
      <c r="AU343" s="46">
        <f t="shared" si="509"/>
        <v>3886.86</v>
      </c>
      <c r="AV343" s="46" t="e">
        <f t="shared" si="510"/>
        <v>#DIV/0!</v>
      </c>
      <c r="AW343" s="46" t="e">
        <f t="shared" si="511"/>
        <v>#DIV/0!</v>
      </c>
      <c r="AX343" s="46" t="e">
        <f t="shared" si="512"/>
        <v>#DIV/0!</v>
      </c>
      <c r="AY343" s="52">
        <f t="shared" si="513"/>
        <v>0</v>
      </c>
      <c r="AZ343" s="46">
        <v>823.21</v>
      </c>
      <c r="BA343" s="46">
        <v>2105.13</v>
      </c>
      <c r="BB343" s="46">
        <v>2608.0100000000002</v>
      </c>
      <c r="BC343" s="46">
        <v>902.03</v>
      </c>
      <c r="BD343" s="46">
        <v>1781.42</v>
      </c>
      <c r="BE343" s="46">
        <v>1188.47</v>
      </c>
      <c r="BF343" s="46">
        <v>2445034.0299999998</v>
      </c>
      <c r="BG343" s="46">
        <f t="shared" si="514"/>
        <v>5070.2</v>
      </c>
      <c r="BH343" s="46">
        <v>1206.3800000000001</v>
      </c>
      <c r="BI343" s="46">
        <v>3444.44</v>
      </c>
      <c r="BJ343" s="46">
        <v>7006.73</v>
      </c>
      <c r="BK343" s="46">
        <f t="shared" si="497"/>
        <v>1689105.94</v>
      </c>
      <c r="BL343" s="46" t="str">
        <f t="shared" si="515"/>
        <v xml:space="preserve"> </v>
      </c>
      <c r="BM343" s="46" t="e">
        <f t="shared" si="516"/>
        <v>#DIV/0!</v>
      </c>
      <c r="BN343" s="46" t="e">
        <f t="shared" si="517"/>
        <v>#DIV/0!</v>
      </c>
      <c r="BO343" s="46" t="e">
        <f t="shared" si="518"/>
        <v>#DIV/0!</v>
      </c>
      <c r="BP343" s="46" t="e">
        <f t="shared" si="519"/>
        <v>#DIV/0!</v>
      </c>
      <c r="BQ343" s="46" t="e">
        <f t="shared" si="520"/>
        <v>#DIV/0!</v>
      </c>
      <c r="BR343" s="46" t="e">
        <f t="shared" si="521"/>
        <v>#DIV/0!</v>
      </c>
      <c r="BS343" s="46" t="str">
        <f t="shared" si="522"/>
        <v xml:space="preserve"> </v>
      </c>
      <c r="BT343" s="46" t="e">
        <f t="shared" si="523"/>
        <v>#DIV/0!</v>
      </c>
      <c r="BU343" s="46" t="e">
        <f t="shared" si="524"/>
        <v>#DIV/0!</v>
      </c>
      <c r="BV343" s="46" t="e">
        <f t="shared" si="525"/>
        <v>#DIV/0!</v>
      </c>
      <c r="BW343" s="46" t="str">
        <f t="shared" si="526"/>
        <v xml:space="preserve"> </v>
      </c>
      <c r="BY343" s="52"/>
      <c r="BZ343" s="293"/>
      <c r="CA343" s="46">
        <f t="shared" si="527"/>
        <v>4070.0104705882354</v>
      </c>
      <c r="CB343" s="46">
        <f t="shared" si="528"/>
        <v>5298.36</v>
      </c>
      <c r="CC343" s="46">
        <f t="shared" si="529"/>
        <v>-1228.3495294117643</v>
      </c>
      <c r="CD343" s="297"/>
    </row>
    <row r="344" spans="1:82" s="45" customFormat="1" ht="12" customHeight="1">
      <c r="A344" s="284">
        <v>11</v>
      </c>
      <c r="B344" s="170" t="s">
        <v>437</v>
      </c>
      <c r="C344" s="295"/>
      <c r="D344" s="295"/>
      <c r="E344" s="296"/>
      <c r="F344" s="296"/>
      <c r="G344" s="286">
        <f t="shared" si="498"/>
        <v>4257230.95</v>
      </c>
      <c r="H344" s="280">
        <f t="shared" si="499"/>
        <v>0</v>
      </c>
      <c r="I344" s="289">
        <v>0</v>
      </c>
      <c r="J344" s="289">
        <v>0</v>
      </c>
      <c r="K344" s="289">
        <v>0</v>
      </c>
      <c r="L344" s="289">
        <v>0</v>
      </c>
      <c r="M344" s="289">
        <v>0</v>
      </c>
      <c r="N344" s="280">
        <v>0</v>
      </c>
      <c r="O344" s="280">
        <v>0</v>
      </c>
      <c r="P344" s="280">
        <v>0</v>
      </c>
      <c r="Q344" s="280">
        <v>0</v>
      </c>
      <c r="R344" s="280">
        <v>0</v>
      </c>
      <c r="S344" s="280">
        <v>0</v>
      </c>
      <c r="T344" s="290">
        <v>0</v>
      </c>
      <c r="U344" s="280">
        <v>0</v>
      </c>
      <c r="V344" s="296" t="s">
        <v>105</v>
      </c>
      <c r="W344" s="57">
        <v>1046</v>
      </c>
      <c r="X344" s="280">
        <f t="shared" si="500"/>
        <v>4065655.56</v>
      </c>
      <c r="Y344" s="57">
        <v>0</v>
      </c>
      <c r="Z344" s="57">
        <v>0</v>
      </c>
      <c r="AA344" s="57">
        <v>0</v>
      </c>
      <c r="AB344" s="57">
        <v>0</v>
      </c>
      <c r="AC344" s="57">
        <v>0</v>
      </c>
      <c r="AD344" s="57">
        <v>0</v>
      </c>
      <c r="AE344" s="57">
        <v>0</v>
      </c>
      <c r="AF344" s="57">
        <v>0</v>
      </c>
      <c r="AG344" s="57">
        <v>0</v>
      </c>
      <c r="AH344" s="57">
        <v>0</v>
      </c>
      <c r="AI344" s="57">
        <v>0</v>
      </c>
      <c r="AJ344" s="57">
        <f t="shared" si="501"/>
        <v>127716.93</v>
      </c>
      <c r="AK344" s="57">
        <f t="shared" si="502"/>
        <v>63858.46</v>
      </c>
      <c r="AL344" s="57">
        <v>0</v>
      </c>
      <c r="AN344" s="46">
        <f>I344/'Приложение 1'!I342</f>
        <v>0</v>
      </c>
      <c r="AO344" s="46" t="e">
        <f t="shared" si="503"/>
        <v>#DIV/0!</v>
      </c>
      <c r="AP344" s="46" t="e">
        <f t="shared" si="504"/>
        <v>#DIV/0!</v>
      </c>
      <c r="AQ344" s="46" t="e">
        <f t="shared" si="505"/>
        <v>#DIV/0!</v>
      </c>
      <c r="AR344" s="46" t="e">
        <f t="shared" si="506"/>
        <v>#DIV/0!</v>
      </c>
      <c r="AS344" s="46" t="e">
        <f t="shared" si="507"/>
        <v>#DIV/0!</v>
      </c>
      <c r="AT344" s="46" t="e">
        <f t="shared" si="508"/>
        <v>#DIV/0!</v>
      </c>
      <c r="AU344" s="46">
        <f t="shared" si="509"/>
        <v>3886.86</v>
      </c>
      <c r="AV344" s="46" t="e">
        <f t="shared" si="510"/>
        <v>#DIV/0!</v>
      </c>
      <c r="AW344" s="46" t="e">
        <f t="shared" si="511"/>
        <v>#DIV/0!</v>
      </c>
      <c r="AX344" s="46" t="e">
        <f t="shared" si="512"/>
        <v>#DIV/0!</v>
      </c>
      <c r="AY344" s="52">
        <f t="shared" si="513"/>
        <v>0</v>
      </c>
      <c r="AZ344" s="46">
        <v>823.21</v>
      </c>
      <c r="BA344" s="46">
        <v>2105.13</v>
      </c>
      <c r="BB344" s="46">
        <v>2608.0100000000002</v>
      </c>
      <c r="BC344" s="46">
        <v>902.03</v>
      </c>
      <c r="BD344" s="46">
        <v>1781.42</v>
      </c>
      <c r="BE344" s="46">
        <v>1188.47</v>
      </c>
      <c r="BF344" s="46">
        <v>2445034.0299999998</v>
      </c>
      <c r="BG344" s="46">
        <f t="shared" si="514"/>
        <v>5070.2</v>
      </c>
      <c r="BH344" s="46">
        <v>1206.3800000000001</v>
      </c>
      <c r="BI344" s="46">
        <v>3444.44</v>
      </c>
      <c r="BJ344" s="46">
        <v>7006.73</v>
      </c>
      <c r="BK344" s="46">
        <f t="shared" si="497"/>
        <v>1689105.94</v>
      </c>
      <c r="BL344" s="46" t="str">
        <f t="shared" si="515"/>
        <v xml:space="preserve"> </v>
      </c>
      <c r="BM344" s="46" t="e">
        <f t="shared" si="516"/>
        <v>#DIV/0!</v>
      </c>
      <c r="BN344" s="46" t="e">
        <f t="shared" si="517"/>
        <v>#DIV/0!</v>
      </c>
      <c r="BO344" s="46" t="e">
        <f t="shared" si="518"/>
        <v>#DIV/0!</v>
      </c>
      <c r="BP344" s="46" t="e">
        <f t="shared" si="519"/>
        <v>#DIV/0!</v>
      </c>
      <c r="BQ344" s="46" t="e">
        <f t="shared" si="520"/>
        <v>#DIV/0!</v>
      </c>
      <c r="BR344" s="46" t="e">
        <f t="shared" si="521"/>
        <v>#DIV/0!</v>
      </c>
      <c r="BS344" s="46" t="str">
        <f t="shared" si="522"/>
        <v xml:space="preserve"> </v>
      </c>
      <c r="BT344" s="46" t="e">
        <f t="shared" si="523"/>
        <v>#DIV/0!</v>
      </c>
      <c r="BU344" s="46" t="e">
        <f t="shared" si="524"/>
        <v>#DIV/0!</v>
      </c>
      <c r="BV344" s="46" t="e">
        <f t="shared" si="525"/>
        <v>#DIV/0!</v>
      </c>
      <c r="BW344" s="46" t="str">
        <f t="shared" si="526"/>
        <v xml:space="preserve"> </v>
      </c>
      <c r="BY344" s="52"/>
      <c r="BZ344" s="293"/>
      <c r="CA344" s="46">
        <f t="shared" si="527"/>
        <v>4070.010468451243</v>
      </c>
      <c r="CB344" s="46">
        <f t="shared" si="528"/>
        <v>5298.36</v>
      </c>
      <c r="CC344" s="46">
        <f t="shared" si="529"/>
        <v>-1228.3495315487567</v>
      </c>
      <c r="CD344" s="297"/>
    </row>
    <row r="345" spans="1:82" s="45" customFormat="1" ht="12" customHeight="1">
      <c r="A345" s="284">
        <v>12</v>
      </c>
      <c r="B345" s="170" t="s">
        <v>438</v>
      </c>
      <c r="C345" s="295"/>
      <c r="D345" s="295"/>
      <c r="E345" s="296"/>
      <c r="F345" s="296"/>
      <c r="G345" s="286">
        <f t="shared" si="498"/>
        <v>4273510.99</v>
      </c>
      <c r="H345" s="280">
        <f t="shared" si="499"/>
        <v>0</v>
      </c>
      <c r="I345" s="289">
        <v>0</v>
      </c>
      <c r="J345" s="289">
        <v>0</v>
      </c>
      <c r="K345" s="289">
        <v>0</v>
      </c>
      <c r="L345" s="289">
        <v>0</v>
      </c>
      <c r="M345" s="289">
        <v>0</v>
      </c>
      <c r="N345" s="280">
        <v>0</v>
      </c>
      <c r="O345" s="280">
        <v>0</v>
      </c>
      <c r="P345" s="280">
        <v>0</v>
      </c>
      <c r="Q345" s="280">
        <v>0</v>
      </c>
      <c r="R345" s="280">
        <v>0</v>
      </c>
      <c r="S345" s="280">
        <v>0</v>
      </c>
      <c r="T345" s="290">
        <v>0</v>
      </c>
      <c r="U345" s="280">
        <v>0</v>
      </c>
      <c r="V345" s="296" t="s">
        <v>105</v>
      </c>
      <c r="W345" s="57">
        <v>1050</v>
      </c>
      <c r="X345" s="280">
        <f t="shared" si="500"/>
        <v>4081203</v>
      </c>
      <c r="Y345" s="57">
        <v>0</v>
      </c>
      <c r="Z345" s="57">
        <v>0</v>
      </c>
      <c r="AA345" s="57">
        <v>0</v>
      </c>
      <c r="AB345" s="57">
        <v>0</v>
      </c>
      <c r="AC345" s="57">
        <v>0</v>
      </c>
      <c r="AD345" s="57">
        <v>0</v>
      </c>
      <c r="AE345" s="57">
        <v>0</v>
      </c>
      <c r="AF345" s="57">
        <v>0</v>
      </c>
      <c r="AG345" s="57">
        <v>0</v>
      </c>
      <c r="AH345" s="57">
        <v>0</v>
      </c>
      <c r="AI345" s="57">
        <v>0</v>
      </c>
      <c r="AJ345" s="57">
        <f t="shared" si="501"/>
        <v>128205.33</v>
      </c>
      <c r="AK345" s="57">
        <f t="shared" si="502"/>
        <v>64102.66</v>
      </c>
      <c r="AL345" s="57">
        <v>0</v>
      </c>
      <c r="AN345" s="46">
        <f>I345/'Приложение 1'!I343</f>
        <v>0</v>
      </c>
      <c r="AO345" s="46" t="e">
        <f t="shared" si="503"/>
        <v>#DIV/0!</v>
      </c>
      <c r="AP345" s="46" t="e">
        <f t="shared" si="504"/>
        <v>#DIV/0!</v>
      </c>
      <c r="AQ345" s="46" t="e">
        <f t="shared" si="505"/>
        <v>#DIV/0!</v>
      </c>
      <c r="AR345" s="46" t="e">
        <f t="shared" si="506"/>
        <v>#DIV/0!</v>
      </c>
      <c r="AS345" s="46" t="e">
        <f t="shared" si="507"/>
        <v>#DIV/0!</v>
      </c>
      <c r="AT345" s="46" t="e">
        <f t="shared" si="508"/>
        <v>#DIV/0!</v>
      </c>
      <c r="AU345" s="46">
        <f t="shared" si="509"/>
        <v>3886.86</v>
      </c>
      <c r="AV345" s="46" t="e">
        <f t="shared" si="510"/>
        <v>#DIV/0!</v>
      </c>
      <c r="AW345" s="46" t="e">
        <f t="shared" si="511"/>
        <v>#DIV/0!</v>
      </c>
      <c r="AX345" s="46" t="e">
        <f t="shared" si="512"/>
        <v>#DIV/0!</v>
      </c>
      <c r="AY345" s="52">
        <f t="shared" si="513"/>
        <v>0</v>
      </c>
      <c r="AZ345" s="46">
        <v>823.21</v>
      </c>
      <c r="BA345" s="46">
        <v>2105.13</v>
      </c>
      <c r="BB345" s="46">
        <v>2608.0100000000002</v>
      </c>
      <c r="BC345" s="46">
        <v>902.03</v>
      </c>
      <c r="BD345" s="46">
        <v>1781.42</v>
      </c>
      <c r="BE345" s="46">
        <v>1188.47</v>
      </c>
      <c r="BF345" s="46">
        <v>2445034.0299999998</v>
      </c>
      <c r="BG345" s="46">
        <f t="shared" si="514"/>
        <v>5070.2</v>
      </c>
      <c r="BH345" s="46">
        <v>1206.3800000000001</v>
      </c>
      <c r="BI345" s="46">
        <v>3444.44</v>
      </c>
      <c r="BJ345" s="46">
        <v>7006.73</v>
      </c>
      <c r="BK345" s="46">
        <f t="shared" si="497"/>
        <v>1689105.94</v>
      </c>
      <c r="BL345" s="46" t="str">
        <f t="shared" si="515"/>
        <v xml:space="preserve"> </v>
      </c>
      <c r="BM345" s="46" t="e">
        <f t="shared" si="516"/>
        <v>#DIV/0!</v>
      </c>
      <c r="BN345" s="46" t="e">
        <f t="shared" si="517"/>
        <v>#DIV/0!</v>
      </c>
      <c r="BO345" s="46" t="e">
        <f t="shared" si="518"/>
        <v>#DIV/0!</v>
      </c>
      <c r="BP345" s="46" t="e">
        <f t="shared" si="519"/>
        <v>#DIV/0!</v>
      </c>
      <c r="BQ345" s="46" t="e">
        <f t="shared" si="520"/>
        <v>#DIV/0!</v>
      </c>
      <c r="BR345" s="46" t="e">
        <f t="shared" si="521"/>
        <v>#DIV/0!</v>
      </c>
      <c r="BS345" s="46" t="str">
        <f t="shared" si="522"/>
        <v xml:space="preserve"> </v>
      </c>
      <c r="BT345" s="46" t="e">
        <f t="shared" si="523"/>
        <v>#DIV/0!</v>
      </c>
      <c r="BU345" s="46" t="e">
        <f t="shared" si="524"/>
        <v>#DIV/0!</v>
      </c>
      <c r="BV345" s="46" t="e">
        <f t="shared" si="525"/>
        <v>#DIV/0!</v>
      </c>
      <c r="BW345" s="46" t="str">
        <f t="shared" si="526"/>
        <v xml:space="preserve"> </v>
      </c>
      <c r="BY345" s="52"/>
      <c r="BZ345" s="293"/>
      <c r="CA345" s="46">
        <f t="shared" si="527"/>
        <v>4070.0104666666671</v>
      </c>
      <c r="CB345" s="46">
        <f t="shared" si="528"/>
        <v>5298.36</v>
      </c>
      <c r="CC345" s="46">
        <f t="shared" si="529"/>
        <v>-1228.3495333333326</v>
      </c>
      <c r="CD345" s="297"/>
    </row>
    <row r="346" spans="1:82" s="45" customFormat="1" ht="12" customHeight="1">
      <c r="A346" s="284">
        <v>13</v>
      </c>
      <c r="B346" s="170" t="s">
        <v>439</v>
      </c>
      <c r="C346" s="295"/>
      <c r="D346" s="295"/>
      <c r="E346" s="296"/>
      <c r="F346" s="296"/>
      <c r="G346" s="286">
        <f t="shared" si="498"/>
        <v>4411891.3499999996</v>
      </c>
      <c r="H346" s="280">
        <f t="shared" si="499"/>
        <v>0</v>
      </c>
      <c r="I346" s="289">
        <v>0</v>
      </c>
      <c r="J346" s="289">
        <v>0</v>
      </c>
      <c r="K346" s="289">
        <v>0</v>
      </c>
      <c r="L346" s="289">
        <v>0</v>
      </c>
      <c r="M346" s="289">
        <v>0</v>
      </c>
      <c r="N346" s="280">
        <v>0</v>
      </c>
      <c r="O346" s="280">
        <v>0</v>
      </c>
      <c r="P346" s="280">
        <v>0</v>
      </c>
      <c r="Q346" s="280">
        <v>0</v>
      </c>
      <c r="R346" s="280">
        <v>0</v>
      </c>
      <c r="S346" s="280">
        <v>0</v>
      </c>
      <c r="T346" s="290">
        <v>0</v>
      </c>
      <c r="U346" s="280">
        <v>0</v>
      </c>
      <c r="V346" s="296" t="s">
        <v>105</v>
      </c>
      <c r="W346" s="57">
        <v>1084</v>
      </c>
      <c r="X346" s="280">
        <f t="shared" si="500"/>
        <v>4213356.24</v>
      </c>
      <c r="Y346" s="57">
        <v>0</v>
      </c>
      <c r="Z346" s="57">
        <v>0</v>
      </c>
      <c r="AA346" s="57">
        <v>0</v>
      </c>
      <c r="AB346" s="57">
        <v>0</v>
      </c>
      <c r="AC346" s="57">
        <v>0</v>
      </c>
      <c r="AD346" s="57">
        <v>0</v>
      </c>
      <c r="AE346" s="57">
        <v>0</v>
      </c>
      <c r="AF346" s="57">
        <v>0</v>
      </c>
      <c r="AG346" s="57">
        <v>0</v>
      </c>
      <c r="AH346" s="57">
        <v>0</v>
      </c>
      <c r="AI346" s="57">
        <v>0</v>
      </c>
      <c r="AJ346" s="57">
        <f t="shared" si="501"/>
        <v>132356.74</v>
      </c>
      <c r="AK346" s="57">
        <f t="shared" si="502"/>
        <v>66178.37</v>
      </c>
      <c r="AL346" s="57">
        <v>0</v>
      </c>
      <c r="AN346" s="46">
        <f>I346/'Приложение 1'!I344</f>
        <v>0</v>
      </c>
      <c r="AO346" s="46" t="e">
        <f t="shared" si="503"/>
        <v>#DIV/0!</v>
      </c>
      <c r="AP346" s="46" t="e">
        <f t="shared" si="504"/>
        <v>#DIV/0!</v>
      </c>
      <c r="AQ346" s="46" t="e">
        <f t="shared" si="505"/>
        <v>#DIV/0!</v>
      </c>
      <c r="AR346" s="46" t="e">
        <f t="shared" si="506"/>
        <v>#DIV/0!</v>
      </c>
      <c r="AS346" s="46" t="e">
        <f t="shared" si="507"/>
        <v>#DIV/0!</v>
      </c>
      <c r="AT346" s="46" t="e">
        <f t="shared" si="508"/>
        <v>#DIV/0!</v>
      </c>
      <c r="AU346" s="46">
        <f t="shared" si="509"/>
        <v>3886.86</v>
      </c>
      <c r="AV346" s="46" t="e">
        <f t="shared" si="510"/>
        <v>#DIV/0!</v>
      </c>
      <c r="AW346" s="46" t="e">
        <f t="shared" si="511"/>
        <v>#DIV/0!</v>
      </c>
      <c r="AX346" s="46" t="e">
        <f t="shared" si="512"/>
        <v>#DIV/0!</v>
      </c>
      <c r="AY346" s="52">
        <f t="shared" si="513"/>
        <v>0</v>
      </c>
      <c r="AZ346" s="46">
        <v>823.21</v>
      </c>
      <c r="BA346" s="46">
        <v>2105.13</v>
      </c>
      <c r="BB346" s="46">
        <v>2608.0100000000002</v>
      </c>
      <c r="BC346" s="46">
        <v>902.03</v>
      </c>
      <c r="BD346" s="46">
        <v>1781.42</v>
      </c>
      <c r="BE346" s="46">
        <v>1188.47</v>
      </c>
      <c r="BF346" s="46">
        <v>2445034.0299999998</v>
      </c>
      <c r="BG346" s="46">
        <f t="shared" si="514"/>
        <v>5070.2</v>
      </c>
      <c r="BH346" s="46">
        <v>1206.3800000000001</v>
      </c>
      <c r="BI346" s="46">
        <v>3444.44</v>
      </c>
      <c r="BJ346" s="46">
        <v>7006.73</v>
      </c>
      <c r="BK346" s="46">
        <f t="shared" si="497"/>
        <v>1689105.94</v>
      </c>
      <c r="BL346" s="46" t="str">
        <f t="shared" si="515"/>
        <v xml:space="preserve"> </v>
      </c>
      <c r="BM346" s="46" t="e">
        <f t="shared" si="516"/>
        <v>#DIV/0!</v>
      </c>
      <c r="BN346" s="46" t="e">
        <f t="shared" si="517"/>
        <v>#DIV/0!</v>
      </c>
      <c r="BO346" s="46" t="e">
        <f t="shared" si="518"/>
        <v>#DIV/0!</v>
      </c>
      <c r="BP346" s="46" t="e">
        <f t="shared" si="519"/>
        <v>#DIV/0!</v>
      </c>
      <c r="BQ346" s="46" t="e">
        <f t="shared" si="520"/>
        <v>#DIV/0!</v>
      </c>
      <c r="BR346" s="46" t="e">
        <f t="shared" si="521"/>
        <v>#DIV/0!</v>
      </c>
      <c r="BS346" s="46" t="str">
        <f t="shared" si="522"/>
        <v xml:space="preserve"> </v>
      </c>
      <c r="BT346" s="46" t="e">
        <f t="shared" si="523"/>
        <v>#DIV/0!</v>
      </c>
      <c r="BU346" s="46" t="e">
        <f t="shared" si="524"/>
        <v>#DIV/0!</v>
      </c>
      <c r="BV346" s="46" t="e">
        <f t="shared" si="525"/>
        <v>#DIV/0!</v>
      </c>
      <c r="BW346" s="46" t="str">
        <f t="shared" si="526"/>
        <v xml:space="preserve"> </v>
      </c>
      <c r="BY346" s="52"/>
      <c r="BZ346" s="293"/>
      <c r="CA346" s="46">
        <f t="shared" si="527"/>
        <v>4070.0104704797045</v>
      </c>
      <c r="CB346" s="46">
        <f t="shared" si="528"/>
        <v>5298.36</v>
      </c>
      <c r="CC346" s="46">
        <f t="shared" si="529"/>
        <v>-1228.3495295202952</v>
      </c>
      <c r="CD346" s="297"/>
    </row>
    <row r="347" spans="1:82" s="45" customFormat="1" ht="12" customHeight="1">
      <c r="A347" s="284">
        <v>14</v>
      </c>
      <c r="B347" s="170" t="s">
        <v>440</v>
      </c>
      <c r="C347" s="295"/>
      <c r="D347" s="295"/>
      <c r="E347" s="296"/>
      <c r="F347" s="296"/>
      <c r="G347" s="286">
        <f t="shared" si="498"/>
        <v>4257230.95</v>
      </c>
      <c r="H347" s="280">
        <f t="shared" si="499"/>
        <v>0</v>
      </c>
      <c r="I347" s="289">
        <v>0</v>
      </c>
      <c r="J347" s="289">
        <v>0</v>
      </c>
      <c r="K347" s="289">
        <v>0</v>
      </c>
      <c r="L347" s="289">
        <v>0</v>
      </c>
      <c r="M347" s="289">
        <v>0</v>
      </c>
      <c r="N347" s="280">
        <v>0</v>
      </c>
      <c r="O347" s="280">
        <v>0</v>
      </c>
      <c r="P347" s="280">
        <v>0</v>
      </c>
      <c r="Q347" s="280">
        <v>0</v>
      </c>
      <c r="R347" s="280">
        <v>0</v>
      </c>
      <c r="S347" s="280">
        <v>0</v>
      </c>
      <c r="T347" s="290">
        <v>0</v>
      </c>
      <c r="U347" s="280">
        <v>0</v>
      </c>
      <c r="V347" s="296" t="s">
        <v>105</v>
      </c>
      <c r="W347" s="57">
        <v>1046</v>
      </c>
      <c r="X347" s="280">
        <f t="shared" si="500"/>
        <v>4065655.56</v>
      </c>
      <c r="Y347" s="57">
        <v>0</v>
      </c>
      <c r="Z347" s="57">
        <v>0</v>
      </c>
      <c r="AA347" s="57">
        <v>0</v>
      </c>
      <c r="AB347" s="57">
        <v>0</v>
      </c>
      <c r="AC347" s="57">
        <v>0</v>
      </c>
      <c r="AD347" s="57">
        <v>0</v>
      </c>
      <c r="AE347" s="57">
        <v>0</v>
      </c>
      <c r="AF347" s="57">
        <v>0</v>
      </c>
      <c r="AG347" s="57">
        <v>0</v>
      </c>
      <c r="AH347" s="57">
        <v>0</v>
      </c>
      <c r="AI347" s="57">
        <v>0</v>
      </c>
      <c r="AJ347" s="57">
        <f t="shared" si="501"/>
        <v>127716.93</v>
      </c>
      <c r="AK347" s="57">
        <f t="shared" si="502"/>
        <v>63858.46</v>
      </c>
      <c r="AL347" s="57">
        <v>0</v>
      </c>
      <c r="AN347" s="46">
        <f>I347/'Приложение 1'!I345</f>
        <v>0</v>
      </c>
      <c r="AO347" s="46" t="e">
        <f t="shared" si="503"/>
        <v>#DIV/0!</v>
      </c>
      <c r="AP347" s="46" t="e">
        <f t="shared" si="504"/>
        <v>#DIV/0!</v>
      </c>
      <c r="AQ347" s="46" t="e">
        <f t="shared" si="505"/>
        <v>#DIV/0!</v>
      </c>
      <c r="AR347" s="46" t="e">
        <f t="shared" si="506"/>
        <v>#DIV/0!</v>
      </c>
      <c r="AS347" s="46" t="e">
        <f t="shared" si="507"/>
        <v>#DIV/0!</v>
      </c>
      <c r="AT347" s="46" t="e">
        <f t="shared" si="508"/>
        <v>#DIV/0!</v>
      </c>
      <c r="AU347" s="46">
        <f t="shared" si="509"/>
        <v>3886.86</v>
      </c>
      <c r="AV347" s="46" t="e">
        <f t="shared" si="510"/>
        <v>#DIV/0!</v>
      </c>
      <c r="AW347" s="46" t="e">
        <f t="shared" si="511"/>
        <v>#DIV/0!</v>
      </c>
      <c r="AX347" s="46" t="e">
        <f t="shared" si="512"/>
        <v>#DIV/0!</v>
      </c>
      <c r="AY347" s="52">
        <f t="shared" si="513"/>
        <v>0</v>
      </c>
      <c r="AZ347" s="46">
        <v>823.21</v>
      </c>
      <c r="BA347" s="46">
        <v>2105.13</v>
      </c>
      <c r="BB347" s="46">
        <v>2608.0100000000002</v>
      </c>
      <c r="BC347" s="46">
        <v>902.03</v>
      </c>
      <c r="BD347" s="46">
        <v>1781.42</v>
      </c>
      <c r="BE347" s="46">
        <v>1188.47</v>
      </c>
      <c r="BF347" s="46">
        <v>2445034.0299999998</v>
      </c>
      <c r="BG347" s="46">
        <f t="shared" si="514"/>
        <v>5070.2</v>
      </c>
      <c r="BH347" s="46">
        <v>1206.3800000000001</v>
      </c>
      <c r="BI347" s="46">
        <v>3444.44</v>
      </c>
      <c r="BJ347" s="46">
        <v>7006.73</v>
      </c>
      <c r="BK347" s="46">
        <f t="shared" si="497"/>
        <v>1689105.94</v>
      </c>
      <c r="BL347" s="46" t="str">
        <f t="shared" si="515"/>
        <v xml:space="preserve"> </v>
      </c>
      <c r="BM347" s="46" t="e">
        <f t="shared" si="516"/>
        <v>#DIV/0!</v>
      </c>
      <c r="BN347" s="46" t="e">
        <f t="shared" si="517"/>
        <v>#DIV/0!</v>
      </c>
      <c r="BO347" s="46" t="e">
        <f t="shared" si="518"/>
        <v>#DIV/0!</v>
      </c>
      <c r="BP347" s="46" t="e">
        <f t="shared" si="519"/>
        <v>#DIV/0!</v>
      </c>
      <c r="BQ347" s="46" t="e">
        <f t="shared" si="520"/>
        <v>#DIV/0!</v>
      </c>
      <c r="BR347" s="46" t="e">
        <f t="shared" si="521"/>
        <v>#DIV/0!</v>
      </c>
      <c r="BS347" s="46" t="str">
        <f t="shared" si="522"/>
        <v xml:space="preserve"> </v>
      </c>
      <c r="BT347" s="46" t="e">
        <f t="shared" si="523"/>
        <v>#DIV/0!</v>
      </c>
      <c r="BU347" s="46" t="e">
        <f t="shared" si="524"/>
        <v>#DIV/0!</v>
      </c>
      <c r="BV347" s="46" t="e">
        <f t="shared" si="525"/>
        <v>#DIV/0!</v>
      </c>
      <c r="BW347" s="46" t="str">
        <f t="shared" si="526"/>
        <v xml:space="preserve"> </v>
      </c>
      <c r="BY347" s="52"/>
      <c r="BZ347" s="293"/>
      <c r="CA347" s="46">
        <f t="shared" si="527"/>
        <v>4070.010468451243</v>
      </c>
      <c r="CB347" s="46">
        <f t="shared" si="528"/>
        <v>5298.36</v>
      </c>
      <c r="CC347" s="46">
        <f t="shared" si="529"/>
        <v>-1228.3495315487567</v>
      </c>
      <c r="CD347" s="297"/>
    </row>
    <row r="348" spans="1:82" s="45" customFormat="1" ht="12" customHeight="1">
      <c r="A348" s="284">
        <v>15</v>
      </c>
      <c r="B348" s="170" t="s">
        <v>330</v>
      </c>
      <c r="C348" s="295"/>
      <c r="D348" s="295"/>
      <c r="E348" s="296"/>
      <c r="F348" s="296"/>
      <c r="G348" s="286">
        <f>ROUND(H348+U348+X348+Z348+AB348+AD348+AF348+AH348+AI348+AJ348+AK348+AL348,2)</f>
        <v>6848788.9299999997</v>
      </c>
      <c r="H348" s="280">
        <f t="shared" si="499"/>
        <v>0</v>
      </c>
      <c r="I348" s="289">
        <v>0</v>
      </c>
      <c r="J348" s="289">
        <v>0</v>
      </c>
      <c r="K348" s="289">
        <v>0</v>
      </c>
      <c r="L348" s="289">
        <v>0</v>
      </c>
      <c r="M348" s="289">
        <v>0</v>
      </c>
      <c r="N348" s="280">
        <v>0</v>
      </c>
      <c r="O348" s="280">
        <v>0</v>
      </c>
      <c r="P348" s="280">
        <v>0</v>
      </c>
      <c r="Q348" s="280">
        <v>0</v>
      </c>
      <c r="R348" s="280">
        <v>0</v>
      </c>
      <c r="S348" s="280">
        <v>0</v>
      </c>
      <c r="T348" s="284">
        <v>3</v>
      </c>
      <c r="U348" s="280">
        <f>ROUND(T348*2180197.81,2)</f>
        <v>6540593.4299999997</v>
      </c>
      <c r="V348" s="296"/>
      <c r="W348" s="57">
        <v>0</v>
      </c>
      <c r="X348" s="280">
        <f t="shared" si="500"/>
        <v>0</v>
      </c>
      <c r="Y348" s="57">
        <v>0</v>
      </c>
      <c r="Z348" s="57">
        <v>0</v>
      </c>
      <c r="AA348" s="57">
        <v>0</v>
      </c>
      <c r="AB348" s="57">
        <v>0</v>
      </c>
      <c r="AC348" s="57">
        <v>0</v>
      </c>
      <c r="AD348" s="57">
        <v>0</v>
      </c>
      <c r="AE348" s="57">
        <v>0</v>
      </c>
      <c r="AF348" s="57">
        <v>0</v>
      </c>
      <c r="AG348" s="57">
        <v>0</v>
      </c>
      <c r="AH348" s="57">
        <v>0</v>
      </c>
      <c r="AI348" s="57">
        <v>0</v>
      </c>
      <c r="AJ348" s="57">
        <f>ROUND(U348/95.5*3,2)</f>
        <v>205463.67</v>
      </c>
      <c r="AK348" s="57">
        <f>ROUND(U348/95.5*1.5,2)</f>
        <v>102731.83</v>
      </c>
      <c r="AL348" s="57">
        <v>0</v>
      </c>
      <c r="AN348" s="46">
        <f>I348/'Приложение 1'!I346</f>
        <v>0</v>
      </c>
      <c r="AO348" s="46" t="e">
        <f t="shared" si="503"/>
        <v>#DIV/0!</v>
      </c>
      <c r="AP348" s="46" t="e">
        <f t="shared" si="504"/>
        <v>#DIV/0!</v>
      </c>
      <c r="AQ348" s="46" t="e">
        <f t="shared" si="505"/>
        <v>#DIV/0!</v>
      </c>
      <c r="AR348" s="46" t="e">
        <f t="shared" si="506"/>
        <v>#DIV/0!</v>
      </c>
      <c r="AS348" s="46" t="e">
        <f t="shared" si="507"/>
        <v>#DIV/0!</v>
      </c>
      <c r="AT348" s="46">
        <f t="shared" si="508"/>
        <v>2180197.81</v>
      </c>
      <c r="AU348" s="46" t="e">
        <f t="shared" si="509"/>
        <v>#DIV/0!</v>
      </c>
      <c r="AV348" s="46" t="e">
        <f t="shared" si="510"/>
        <v>#DIV/0!</v>
      </c>
      <c r="AW348" s="46" t="e">
        <f t="shared" si="511"/>
        <v>#DIV/0!</v>
      </c>
      <c r="AX348" s="46" t="e">
        <f t="shared" si="512"/>
        <v>#DIV/0!</v>
      </c>
      <c r="AY348" s="52">
        <f t="shared" si="513"/>
        <v>0</v>
      </c>
      <c r="AZ348" s="46">
        <v>823.21</v>
      </c>
      <c r="BA348" s="46">
        <v>2105.13</v>
      </c>
      <c r="BB348" s="46">
        <v>2608.0100000000002</v>
      </c>
      <c r="BC348" s="46">
        <v>902.03</v>
      </c>
      <c r="BD348" s="46">
        <v>1781.42</v>
      </c>
      <c r="BE348" s="46">
        <v>1188.47</v>
      </c>
      <c r="BF348" s="46">
        <v>2445034.0299999998</v>
      </c>
      <c r="BG348" s="46">
        <f t="shared" si="514"/>
        <v>4866.91</v>
      </c>
      <c r="BH348" s="46">
        <v>1206.3800000000001</v>
      </c>
      <c r="BI348" s="46">
        <v>3444.44</v>
      </c>
      <c r="BJ348" s="46">
        <v>7006.73</v>
      </c>
      <c r="BK348" s="46">
        <f t="shared" si="497"/>
        <v>1689105.94</v>
      </c>
      <c r="BL348" s="46" t="str">
        <f t="shared" si="515"/>
        <v xml:space="preserve"> </v>
      </c>
      <c r="BM348" s="46" t="e">
        <f t="shared" si="516"/>
        <v>#DIV/0!</v>
      </c>
      <c r="BN348" s="46" t="e">
        <f t="shared" si="517"/>
        <v>#DIV/0!</v>
      </c>
      <c r="BO348" s="46" t="e">
        <f t="shared" si="518"/>
        <v>#DIV/0!</v>
      </c>
      <c r="BP348" s="46" t="e">
        <f t="shared" si="519"/>
        <v>#DIV/0!</v>
      </c>
      <c r="BQ348" s="46" t="e">
        <f t="shared" si="520"/>
        <v>#DIV/0!</v>
      </c>
      <c r="BR348" s="46" t="str">
        <f t="shared" si="521"/>
        <v xml:space="preserve"> </v>
      </c>
      <c r="BS348" s="46" t="e">
        <f t="shared" si="522"/>
        <v>#DIV/0!</v>
      </c>
      <c r="BT348" s="46" t="e">
        <f t="shared" si="523"/>
        <v>#DIV/0!</v>
      </c>
      <c r="BU348" s="46" t="e">
        <f t="shared" si="524"/>
        <v>#DIV/0!</v>
      </c>
      <c r="BV348" s="46" t="e">
        <f t="shared" si="525"/>
        <v>#DIV/0!</v>
      </c>
      <c r="BW348" s="46" t="str">
        <f t="shared" si="526"/>
        <v xml:space="preserve"> </v>
      </c>
      <c r="BY348" s="52"/>
      <c r="BZ348" s="293"/>
      <c r="CA348" s="46" t="e">
        <f t="shared" si="527"/>
        <v>#DIV/0!</v>
      </c>
      <c r="CB348" s="46">
        <f t="shared" si="528"/>
        <v>5085.92</v>
      </c>
      <c r="CC348" s="46" t="e">
        <f t="shared" si="529"/>
        <v>#DIV/0!</v>
      </c>
    </row>
    <row r="349" spans="1:82" s="45" customFormat="1" ht="12" customHeight="1">
      <c r="A349" s="284">
        <v>16</v>
      </c>
      <c r="B349" s="170" t="s">
        <v>442</v>
      </c>
      <c r="C349" s="295"/>
      <c r="D349" s="295"/>
      <c r="E349" s="296"/>
      <c r="F349" s="296"/>
      <c r="G349" s="286">
        <f t="shared" si="498"/>
        <v>2238505.7599999998</v>
      </c>
      <c r="H349" s="280">
        <f t="shared" si="499"/>
        <v>0</v>
      </c>
      <c r="I349" s="289">
        <v>0</v>
      </c>
      <c r="J349" s="289">
        <v>0</v>
      </c>
      <c r="K349" s="289">
        <v>0</v>
      </c>
      <c r="L349" s="289">
        <v>0</v>
      </c>
      <c r="M349" s="289">
        <v>0</v>
      </c>
      <c r="N349" s="280">
        <v>0</v>
      </c>
      <c r="O349" s="280">
        <v>0</v>
      </c>
      <c r="P349" s="280">
        <v>0</v>
      </c>
      <c r="Q349" s="280">
        <v>0</v>
      </c>
      <c r="R349" s="280">
        <v>0</v>
      </c>
      <c r="S349" s="280">
        <v>0</v>
      </c>
      <c r="T349" s="290">
        <v>0</v>
      </c>
      <c r="U349" s="280">
        <v>0</v>
      </c>
      <c r="V349" s="296" t="s">
        <v>105</v>
      </c>
      <c r="W349" s="57">
        <v>550</v>
      </c>
      <c r="X349" s="280">
        <f t="shared" si="500"/>
        <v>2137773</v>
      </c>
      <c r="Y349" s="57">
        <v>0</v>
      </c>
      <c r="Z349" s="57">
        <v>0</v>
      </c>
      <c r="AA349" s="57">
        <v>0</v>
      </c>
      <c r="AB349" s="57">
        <v>0</v>
      </c>
      <c r="AC349" s="57">
        <v>0</v>
      </c>
      <c r="AD349" s="57">
        <v>0</v>
      </c>
      <c r="AE349" s="57">
        <v>0</v>
      </c>
      <c r="AF349" s="57">
        <v>0</v>
      </c>
      <c r="AG349" s="57">
        <v>0</v>
      </c>
      <c r="AH349" s="57">
        <v>0</v>
      </c>
      <c r="AI349" s="57">
        <v>0</v>
      </c>
      <c r="AJ349" s="57">
        <f t="shared" si="501"/>
        <v>67155.17</v>
      </c>
      <c r="AK349" s="57">
        <f t="shared" si="502"/>
        <v>33577.589999999997</v>
      </c>
      <c r="AL349" s="57">
        <v>0</v>
      </c>
      <c r="AN349" s="46">
        <f>I349/'Приложение 1'!I347</f>
        <v>0</v>
      </c>
      <c r="AO349" s="46" t="e">
        <f t="shared" si="503"/>
        <v>#DIV/0!</v>
      </c>
      <c r="AP349" s="46" t="e">
        <f t="shared" si="504"/>
        <v>#DIV/0!</v>
      </c>
      <c r="AQ349" s="46" t="e">
        <f t="shared" si="505"/>
        <v>#DIV/0!</v>
      </c>
      <c r="AR349" s="46" t="e">
        <f t="shared" si="506"/>
        <v>#DIV/0!</v>
      </c>
      <c r="AS349" s="46" t="e">
        <f t="shared" si="507"/>
        <v>#DIV/0!</v>
      </c>
      <c r="AT349" s="46" t="e">
        <f t="shared" si="508"/>
        <v>#DIV/0!</v>
      </c>
      <c r="AU349" s="46">
        <f t="shared" si="509"/>
        <v>3886.86</v>
      </c>
      <c r="AV349" s="46" t="e">
        <f t="shared" si="510"/>
        <v>#DIV/0!</v>
      </c>
      <c r="AW349" s="46" t="e">
        <f t="shared" si="511"/>
        <v>#DIV/0!</v>
      </c>
      <c r="AX349" s="46" t="e">
        <f t="shared" si="512"/>
        <v>#DIV/0!</v>
      </c>
      <c r="AY349" s="52">
        <f t="shared" si="513"/>
        <v>0</v>
      </c>
      <c r="AZ349" s="46">
        <v>823.21</v>
      </c>
      <c r="BA349" s="46">
        <v>2105.13</v>
      </c>
      <c r="BB349" s="46">
        <v>2608.0100000000002</v>
      </c>
      <c r="BC349" s="46">
        <v>902.03</v>
      </c>
      <c r="BD349" s="46">
        <v>1781.42</v>
      </c>
      <c r="BE349" s="46">
        <v>1188.47</v>
      </c>
      <c r="BF349" s="46">
        <v>2445034.0299999998</v>
      </c>
      <c r="BG349" s="46">
        <f t="shared" si="514"/>
        <v>5070.2</v>
      </c>
      <c r="BH349" s="46">
        <v>1206.3800000000001</v>
      </c>
      <c r="BI349" s="46">
        <v>3444.44</v>
      </c>
      <c r="BJ349" s="46">
        <v>7006.73</v>
      </c>
      <c r="BK349" s="46">
        <f t="shared" si="497"/>
        <v>1689105.94</v>
      </c>
      <c r="BL349" s="46" t="str">
        <f t="shared" si="515"/>
        <v xml:space="preserve"> </v>
      </c>
      <c r="BM349" s="46" t="e">
        <f t="shared" si="516"/>
        <v>#DIV/0!</v>
      </c>
      <c r="BN349" s="46" t="e">
        <f t="shared" si="517"/>
        <v>#DIV/0!</v>
      </c>
      <c r="BO349" s="46" t="e">
        <f t="shared" si="518"/>
        <v>#DIV/0!</v>
      </c>
      <c r="BP349" s="46" t="e">
        <f t="shared" si="519"/>
        <v>#DIV/0!</v>
      </c>
      <c r="BQ349" s="46" t="e">
        <f t="shared" si="520"/>
        <v>#DIV/0!</v>
      </c>
      <c r="BR349" s="46" t="e">
        <f t="shared" si="521"/>
        <v>#DIV/0!</v>
      </c>
      <c r="BS349" s="46" t="str">
        <f t="shared" si="522"/>
        <v xml:space="preserve"> </v>
      </c>
      <c r="BT349" s="46" t="e">
        <f t="shared" si="523"/>
        <v>#DIV/0!</v>
      </c>
      <c r="BU349" s="46" t="e">
        <f t="shared" si="524"/>
        <v>#DIV/0!</v>
      </c>
      <c r="BV349" s="46" t="e">
        <f t="shared" si="525"/>
        <v>#DIV/0!</v>
      </c>
      <c r="BW349" s="46" t="str">
        <f t="shared" si="526"/>
        <v xml:space="preserve"> </v>
      </c>
      <c r="BY349" s="52"/>
      <c r="BZ349" s="293"/>
      <c r="CA349" s="46">
        <f t="shared" si="527"/>
        <v>4070.0104727272724</v>
      </c>
      <c r="CB349" s="46">
        <f t="shared" si="528"/>
        <v>5298.36</v>
      </c>
      <c r="CC349" s="46">
        <f t="shared" si="529"/>
        <v>-1228.3495272727273</v>
      </c>
      <c r="CD349" s="297"/>
    </row>
    <row r="350" spans="1:82" s="45" customFormat="1" ht="12" customHeight="1">
      <c r="A350" s="284">
        <v>17</v>
      </c>
      <c r="B350" s="170" t="s">
        <v>443</v>
      </c>
      <c r="C350" s="295"/>
      <c r="D350" s="295"/>
      <c r="E350" s="296"/>
      <c r="F350" s="296"/>
      <c r="G350" s="286">
        <f t="shared" si="498"/>
        <v>4310141.09</v>
      </c>
      <c r="H350" s="280">
        <f t="shared" si="499"/>
        <v>0</v>
      </c>
      <c r="I350" s="289">
        <v>0</v>
      </c>
      <c r="J350" s="289">
        <v>0</v>
      </c>
      <c r="K350" s="289">
        <v>0</v>
      </c>
      <c r="L350" s="289">
        <v>0</v>
      </c>
      <c r="M350" s="289">
        <v>0</v>
      </c>
      <c r="N350" s="280">
        <v>0</v>
      </c>
      <c r="O350" s="280">
        <v>0</v>
      </c>
      <c r="P350" s="280">
        <v>0</v>
      </c>
      <c r="Q350" s="280">
        <v>0</v>
      </c>
      <c r="R350" s="280">
        <v>0</v>
      </c>
      <c r="S350" s="280">
        <v>0</v>
      </c>
      <c r="T350" s="290">
        <v>0</v>
      </c>
      <c r="U350" s="280">
        <v>0</v>
      </c>
      <c r="V350" s="296" t="s">
        <v>105</v>
      </c>
      <c r="W350" s="57">
        <v>1059</v>
      </c>
      <c r="X350" s="280">
        <f t="shared" si="500"/>
        <v>4116184.74</v>
      </c>
      <c r="Y350" s="57">
        <v>0</v>
      </c>
      <c r="Z350" s="57">
        <v>0</v>
      </c>
      <c r="AA350" s="57">
        <v>0</v>
      </c>
      <c r="AB350" s="57">
        <v>0</v>
      </c>
      <c r="AC350" s="57">
        <v>0</v>
      </c>
      <c r="AD350" s="57">
        <v>0</v>
      </c>
      <c r="AE350" s="57">
        <v>0</v>
      </c>
      <c r="AF350" s="57">
        <v>0</v>
      </c>
      <c r="AG350" s="57">
        <v>0</v>
      </c>
      <c r="AH350" s="57">
        <v>0</v>
      </c>
      <c r="AI350" s="57">
        <v>0</v>
      </c>
      <c r="AJ350" s="57">
        <f t="shared" si="501"/>
        <v>129304.23</v>
      </c>
      <c r="AK350" s="57">
        <f t="shared" si="502"/>
        <v>64652.12</v>
      </c>
      <c r="AL350" s="57">
        <v>0</v>
      </c>
      <c r="AN350" s="46">
        <f>I350/'Приложение 1'!I348</f>
        <v>0</v>
      </c>
      <c r="AO350" s="46" t="e">
        <f t="shared" si="503"/>
        <v>#DIV/0!</v>
      </c>
      <c r="AP350" s="46" t="e">
        <f t="shared" si="504"/>
        <v>#DIV/0!</v>
      </c>
      <c r="AQ350" s="46" t="e">
        <f t="shared" si="505"/>
        <v>#DIV/0!</v>
      </c>
      <c r="AR350" s="46" t="e">
        <f t="shared" si="506"/>
        <v>#DIV/0!</v>
      </c>
      <c r="AS350" s="46" t="e">
        <f t="shared" si="507"/>
        <v>#DIV/0!</v>
      </c>
      <c r="AT350" s="46" t="e">
        <f t="shared" si="508"/>
        <v>#DIV/0!</v>
      </c>
      <c r="AU350" s="46">
        <f t="shared" si="509"/>
        <v>3886.86</v>
      </c>
      <c r="AV350" s="46" t="e">
        <f t="shared" si="510"/>
        <v>#DIV/0!</v>
      </c>
      <c r="AW350" s="46" t="e">
        <f t="shared" si="511"/>
        <v>#DIV/0!</v>
      </c>
      <c r="AX350" s="46" t="e">
        <f t="shared" si="512"/>
        <v>#DIV/0!</v>
      </c>
      <c r="AY350" s="52">
        <f t="shared" si="513"/>
        <v>0</v>
      </c>
      <c r="AZ350" s="46">
        <v>823.21</v>
      </c>
      <c r="BA350" s="46">
        <v>2105.13</v>
      </c>
      <c r="BB350" s="46">
        <v>2608.0100000000002</v>
      </c>
      <c r="BC350" s="46">
        <v>902.03</v>
      </c>
      <c r="BD350" s="46">
        <v>1781.42</v>
      </c>
      <c r="BE350" s="46">
        <v>1188.47</v>
      </c>
      <c r="BF350" s="46">
        <v>2445034.0299999998</v>
      </c>
      <c r="BG350" s="46">
        <f t="shared" si="514"/>
        <v>5070.2</v>
      </c>
      <c r="BH350" s="46">
        <v>1206.3800000000001</v>
      </c>
      <c r="BI350" s="46">
        <v>3444.44</v>
      </c>
      <c r="BJ350" s="46">
        <v>7006.73</v>
      </c>
      <c r="BK350" s="46">
        <f t="shared" si="497"/>
        <v>1689105.94</v>
      </c>
      <c r="BL350" s="46" t="str">
        <f t="shared" si="515"/>
        <v xml:space="preserve"> </v>
      </c>
      <c r="BM350" s="46" t="e">
        <f t="shared" si="516"/>
        <v>#DIV/0!</v>
      </c>
      <c r="BN350" s="46" t="e">
        <f t="shared" si="517"/>
        <v>#DIV/0!</v>
      </c>
      <c r="BO350" s="46" t="e">
        <f t="shared" si="518"/>
        <v>#DIV/0!</v>
      </c>
      <c r="BP350" s="46" t="e">
        <f t="shared" si="519"/>
        <v>#DIV/0!</v>
      </c>
      <c r="BQ350" s="46" t="e">
        <f t="shared" si="520"/>
        <v>#DIV/0!</v>
      </c>
      <c r="BR350" s="46" t="e">
        <f t="shared" si="521"/>
        <v>#DIV/0!</v>
      </c>
      <c r="BS350" s="46" t="str">
        <f t="shared" si="522"/>
        <v xml:space="preserve"> </v>
      </c>
      <c r="BT350" s="46" t="e">
        <f t="shared" si="523"/>
        <v>#DIV/0!</v>
      </c>
      <c r="BU350" s="46" t="e">
        <f t="shared" si="524"/>
        <v>#DIV/0!</v>
      </c>
      <c r="BV350" s="46" t="e">
        <f t="shared" si="525"/>
        <v>#DIV/0!</v>
      </c>
      <c r="BW350" s="46" t="str">
        <f t="shared" si="526"/>
        <v xml:space="preserve"> </v>
      </c>
      <c r="BY350" s="52"/>
      <c r="BZ350" s="293"/>
      <c r="CA350" s="46">
        <f t="shared" si="527"/>
        <v>4070.0104721435314</v>
      </c>
      <c r="CB350" s="46">
        <f t="shared" si="528"/>
        <v>5298.36</v>
      </c>
      <c r="CC350" s="46">
        <f t="shared" si="529"/>
        <v>-1228.3495278564683</v>
      </c>
      <c r="CD350" s="297"/>
    </row>
    <row r="351" spans="1:82" s="45" customFormat="1" ht="12" customHeight="1">
      <c r="A351" s="284">
        <v>18</v>
      </c>
      <c r="B351" s="170" t="s">
        <v>444</v>
      </c>
      <c r="C351" s="295"/>
      <c r="D351" s="295"/>
      <c r="E351" s="296"/>
      <c r="F351" s="296"/>
      <c r="G351" s="286">
        <f t="shared" si="498"/>
        <v>5995125.4199999999</v>
      </c>
      <c r="H351" s="280">
        <f t="shared" si="499"/>
        <v>0</v>
      </c>
      <c r="I351" s="289">
        <v>0</v>
      </c>
      <c r="J351" s="289">
        <v>0</v>
      </c>
      <c r="K351" s="289">
        <v>0</v>
      </c>
      <c r="L351" s="289">
        <v>0</v>
      </c>
      <c r="M351" s="289">
        <v>0</v>
      </c>
      <c r="N351" s="280">
        <v>0</v>
      </c>
      <c r="O351" s="280">
        <v>0</v>
      </c>
      <c r="P351" s="280">
        <v>0</v>
      </c>
      <c r="Q351" s="280">
        <v>0</v>
      </c>
      <c r="R351" s="280">
        <v>0</v>
      </c>
      <c r="S351" s="280">
        <v>0</v>
      </c>
      <c r="T351" s="290">
        <v>0</v>
      </c>
      <c r="U351" s="280">
        <v>0</v>
      </c>
      <c r="V351" s="296" t="s">
        <v>105</v>
      </c>
      <c r="W351" s="57">
        <v>1473</v>
      </c>
      <c r="X351" s="280">
        <f t="shared" si="500"/>
        <v>5725344.7800000003</v>
      </c>
      <c r="Y351" s="57">
        <v>0</v>
      </c>
      <c r="Z351" s="57">
        <v>0</v>
      </c>
      <c r="AA351" s="57">
        <v>0</v>
      </c>
      <c r="AB351" s="57">
        <v>0</v>
      </c>
      <c r="AC351" s="57">
        <v>0</v>
      </c>
      <c r="AD351" s="57">
        <v>0</v>
      </c>
      <c r="AE351" s="57">
        <v>0</v>
      </c>
      <c r="AF351" s="57">
        <v>0</v>
      </c>
      <c r="AG351" s="57">
        <v>0</v>
      </c>
      <c r="AH351" s="57">
        <v>0</v>
      </c>
      <c r="AI351" s="57">
        <v>0</v>
      </c>
      <c r="AJ351" s="57">
        <f t="shared" si="501"/>
        <v>179853.76</v>
      </c>
      <c r="AK351" s="57">
        <f t="shared" si="502"/>
        <v>89926.88</v>
      </c>
      <c r="AL351" s="57">
        <v>0</v>
      </c>
      <c r="AN351" s="46">
        <f>I351/'Приложение 1'!I349</f>
        <v>0</v>
      </c>
      <c r="AO351" s="46" t="e">
        <f t="shared" si="503"/>
        <v>#DIV/0!</v>
      </c>
      <c r="AP351" s="46" t="e">
        <f t="shared" si="504"/>
        <v>#DIV/0!</v>
      </c>
      <c r="AQ351" s="46" t="e">
        <f t="shared" si="505"/>
        <v>#DIV/0!</v>
      </c>
      <c r="AR351" s="46" t="e">
        <f t="shared" si="506"/>
        <v>#DIV/0!</v>
      </c>
      <c r="AS351" s="46" t="e">
        <f t="shared" si="507"/>
        <v>#DIV/0!</v>
      </c>
      <c r="AT351" s="46" t="e">
        <f t="shared" si="508"/>
        <v>#DIV/0!</v>
      </c>
      <c r="AU351" s="46">
        <f t="shared" si="509"/>
        <v>3886.86</v>
      </c>
      <c r="AV351" s="46" t="e">
        <f t="shared" si="510"/>
        <v>#DIV/0!</v>
      </c>
      <c r="AW351" s="46" t="e">
        <f t="shared" si="511"/>
        <v>#DIV/0!</v>
      </c>
      <c r="AX351" s="46" t="e">
        <f t="shared" si="512"/>
        <v>#DIV/0!</v>
      </c>
      <c r="AY351" s="52">
        <f t="shared" si="513"/>
        <v>0</v>
      </c>
      <c r="AZ351" s="46">
        <v>823.21</v>
      </c>
      <c r="BA351" s="46">
        <v>2105.13</v>
      </c>
      <c r="BB351" s="46">
        <v>2608.0100000000002</v>
      </c>
      <c r="BC351" s="46">
        <v>902.03</v>
      </c>
      <c r="BD351" s="46">
        <v>1781.42</v>
      </c>
      <c r="BE351" s="46">
        <v>1188.47</v>
      </c>
      <c r="BF351" s="46">
        <v>2445034.0299999998</v>
      </c>
      <c r="BG351" s="46">
        <f t="shared" si="514"/>
        <v>5070.2</v>
      </c>
      <c r="BH351" s="46">
        <v>1206.3800000000001</v>
      </c>
      <c r="BI351" s="46">
        <v>3444.44</v>
      </c>
      <c r="BJ351" s="46">
        <v>7006.73</v>
      </c>
      <c r="BK351" s="46">
        <f t="shared" si="497"/>
        <v>1689105.94</v>
      </c>
      <c r="BL351" s="46" t="str">
        <f t="shared" si="515"/>
        <v xml:space="preserve"> </v>
      </c>
      <c r="BM351" s="46" t="e">
        <f t="shared" si="516"/>
        <v>#DIV/0!</v>
      </c>
      <c r="BN351" s="46" t="e">
        <f t="shared" si="517"/>
        <v>#DIV/0!</v>
      </c>
      <c r="BO351" s="46" t="e">
        <f t="shared" si="518"/>
        <v>#DIV/0!</v>
      </c>
      <c r="BP351" s="46" t="e">
        <f t="shared" si="519"/>
        <v>#DIV/0!</v>
      </c>
      <c r="BQ351" s="46" t="e">
        <f t="shared" si="520"/>
        <v>#DIV/0!</v>
      </c>
      <c r="BR351" s="46" t="e">
        <f t="shared" si="521"/>
        <v>#DIV/0!</v>
      </c>
      <c r="BS351" s="46" t="str">
        <f t="shared" si="522"/>
        <v xml:space="preserve"> </v>
      </c>
      <c r="BT351" s="46" t="e">
        <f t="shared" si="523"/>
        <v>#DIV/0!</v>
      </c>
      <c r="BU351" s="46" t="e">
        <f t="shared" si="524"/>
        <v>#DIV/0!</v>
      </c>
      <c r="BV351" s="46" t="e">
        <f t="shared" si="525"/>
        <v>#DIV/0!</v>
      </c>
      <c r="BW351" s="46" t="str">
        <f t="shared" si="526"/>
        <v xml:space="preserve"> </v>
      </c>
      <c r="BY351" s="52"/>
      <c r="BZ351" s="293"/>
      <c r="CA351" s="46">
        <f t="shared" si="527"/>
        <v>4070.0104684317716</v>
      </c>
      <c r="CB351" s="46">
        <f t="shared" si="528"/>
        <v>5298.36</v>
      </c>
      <c r="CC351" s="46">
        <f t="shared" si="529"/>
        <v>-1228.349531568228</v>
      </c>
      <c r="CD351" s="297"/>
    </row>
    <row r="352" spans="1:82" s="45" customFormat="1" ht="12" customHeight="1">
      <c r="A352" s="284">
        <v>19</v>
      </c>
      <c r="B352" s="170" t="s">
        <v>445</v>
      </c>
      <c r="C352" s="295"/>
      <c r="D352" s="295"/>
      <c r="E352" s="296"/>
      <c r="F352" s="296"/>
      <c r="G352" s="286">
        <f>ROUND(H352+U352+X352+Z352+AB352+AD352+AF352+AH352+AI352+AJ352+AK352+AL352,2)</f>
        <v>4565859.29</v>
      </c>
      <c r="H352" s="280">
        <f t="shared" si="499"/>
        <v>0</v>
      </c>
      <c r="I352" s="289">
        <v>0</v>
      </c>
      <c r="J352" s="289">
        <v>0</v>
      </c>
      <c r="K352" s="289">
        <v>0</v>
      </c>
      <c r="L352" s="289">
        <v>0</v>
      </c>
      <c r="M352" s="289">
        <v>0</v>
      </c>
      <c r="N352" s="280">
        <v>0</v>
      </c>
      <c r="O352" s="280">
        <v>0</v>
      </c>
      <c r="P352" s="280">
        <v>0</v>
      </c>
      <c r="Q352" s="280">
        <v>0</v>
      </c>
      <c r="R352" s="280">
        <v>0</v>
      </c>
      <c r="S352" s="280">
        <v>0</v>
      </c>
      <c r="T352" s="284">
        <v>2</v>
      </c>
      <c r="U352" s="280">
        <f>ROUND(T352*2180197.81,2)</f>
        <v>4360395.62</v>
      </c>
      <c r="V352" s="296"/>
      <c r="W352" s="57">
        <v>0</v>
      </c>
      <c r="X352" s="280">
        <f t="shared" si="500"/>
        <v>0</v>
      </c>
      <c r="Y352" s="57">
        <v>0</v>
      </c>
      <c r="Z352" s="57">
        <v>0</v>
      </c>
      <c r="AA352" s="57">
        <v>0</v>
      </c>
      <c r="AB352" s="57">
        <v>0</v>
      </c>
      <c r="AC352" s="57">
        <v>0</v>
      </c>
      <c r="AD352" s="57">
        <v>0</v>
      </c>
      <c r="AE352" s="57">
        <v>0</v>
      </c>
      <c r="AF352" s="57">
        <v>0</v>
      </c>
      <c r="AG352" s="57">
        <v>0</v>
      </c>
      <c r="AH352" s="57">
        <v>0</v>
      </c>
      <c r="AI352" s="57">
        <v>0</v>
      </c>
      <c r="AJ352" s="57">
        <f>ROUND(U352/95.5*3,2)</f>
        <v>136975.78</v>
      </c>
      <c r="AK352" s="57">
        <f>ROUND(U352/95.5*1.5,2)</f>
        <v>68487.89</v>
      </c>
      <c r="AL352" s="57">
        <v>0</v>
      </c>
      <c r="AN352" s="46">
        <f>I352/'Приложение 1'!I350</f>
        <v>0</v>
      </c>
      <c r="AO352" s="46" t="e">
        <f t="shared" si="503"/>
        <v>#DIV/0!</v>
      </c>
      <c r="AP352" s="46" t="e">
        <f t="shared" si="504"/>
        <v>#DIV/0!</v>
      </c>
      <c r="AQ352" s="46" t="e">
        <f t="shared" si="505"/>
        <v>#DIV/0!</v>
      </c>
      <c r="AR352" s="46" t="e">
        <f t="shared" si="506"/>
        <v>#DIV/0!</v>
      </c>
      <c r="AS352" s="46" t="e">
        <f t="shared" si="507"/>
        <v>#DIV/0!</v>
      </c>
      <c r="AT352" s="46">
        <f t="shared" si="508"/>
        <v>2180197.81</v>
      </c>
      <c r="AU352" s="46" t="e">
        <f t="shared" si="509"/>
        <v>#DIV/0!</v>
      </c>
      <c r="AV352" s="46" t="e">
        <f t="shared" si="510"/>
        <v>#DIV/0!</v>
      </c>
      <c r="AW352" s="46" t="e">
        <f t="shared" si="511"/>
        <v>#DIV/0!</v>
      </c>
      <c r="AX352" s="46" t="e">
        <f t="shared" si="512"/>
        <v>#DIV/0!</v>
      </c>
      <c r="AY352" s="52">
        <f t="shared" si="513"/>
        <v>0</v>
      </c>
      <c r="AZ352" s="46">
        <v>823.21</v>
      </c>
      <c r="BA352" s="46">
        <v>2105.13</v>
      </c>
      <c r="BB352" s="46">
        <v>2608.0100000000002</v>
      </c>
      <c r="BC352" s="46">
        <v>902.03</v>
      </c>
      <c r="BD352" s="46">
        <v>1781.42</v>
      </c>
      <c r="BE352" s="46">
        <v>1188.47</v>
      </c>
      <c r="BF352" s="46">
        <v>2445034.0299999998</v>
      </c>
      <c r="BG352" s="46">
        <f t="shared" si="514"/>
        <v>4866.91</v>
      </c>
      <c r="BH352" s="46">
        <v>1206.3800000000001</v>
      </c>
      <c r="BI352" s="46">
        <v>3444.44</v>
      </c>
      <c r="BJ352" s="46">
        <v>7006.73</v>
      </c>
      <c r="BK352" s="46">
        <f t="shared" si="497"/>
        <v>1689105.94</v>
      </c>
      <c r="BL352" s="46" t="str">
        <f t="shared" si="515"/>
        <v xml:space="preserve"> </v>
      </c>
      <c r="BM352" s="46" t="e">
        <f t="shared" si="516"/>
        <v>#DIV/0!</v>
      </c>
      <c r="BN352" s="46" t="e">
        <f t="shared" si="517"/>
        <v>#DIV/0!</v>
      </c>
      <c r="BO352" s="46" t="e">
        <f t="shared" si="518"/>
        <v>#DIV/0!</v>
      </c>
      <c r="BP352" s="46" t="e">
        <f t="shared" si="519"/>
        <v>#DIV/0!</v>
      </c>
      <c r="BQ352" s="46" t="e">
        <f t="shared" si="520"/>
        <v>#DIV/0!</v>
      </c>
      <c r="BR352" s="46" t="str">
        <f t="shared" si="521"/>
        <v xml:space="preserve"> </v>
      </c>
      <c r="BS352" s="46" t="e">
        <f t="shared" si="522"/>
        <v>#DIV/0!</v>
      </c>
      <c r="BT352" s="46" t="e">
        <f t="shared" si="523"/>
        <v>#DIV/0!</v>
      </c>
      <c r="BU352" s="46" t="e">
        <f t="shared" si="524"/>
        <v>#DIV/0!</v>
      </c>
      <c r="BV352" s="46" t="e">
        <f t="shared" si="525"/>
        <v>#DIV/0!</v>
      </c>
      <c r="BW352" s="46" t="str">
        <f t="shared" si="526"/>
        <v xml:space="preserve"> </v>
      </c>
      <c r="BY352" s="52"/>
      <c r="BZ352" s="293"/>
      <c r="CA352" s="46" t="e">
        <f t="shared" si="527"/>
        <v>#DIV/0!</v>
      </c>
      <c r="CB352" s="46">
        <f t="shared" si="528"/>
        <v>5085.92</v>
      </c>
      <c r="CC352" s="46" t="e">
        <f t="shared" si="529"/>
        <v>#DIV/0!</v>
      </c>
      <c r="CD352" s="297"/>
    </row>
    <row r="353" spans="1:82" s="45" customFormat="1" ht="12" customHeight="1">
      <c r="A353" s="284">
        <v>20</v>
      </c>
      <c r="B353" s="170" t="s">
        <v>446</v>
      </c>
      <c r="C353" s="295"/>
      <c r="D353" s="295"/>
      <c r="E353" s="296"/>
      <c r="F353" s="296"/>
      <c r="G353" s="286">
        <f t="shared" si="498"/>
        <v>5673594.5999999996</v>
      </c>
      <c r="H353" s="280">
        <f t="shared" si="499"/>
        <v>0</v>
      </c>
      <c r="I353" s="289">
        <v>0</v>
      </c>
      <c r="J353" s="289">
        <v>0</v>
      </c>
      <c r="K353" s="289">
        <v>0</v>
      </c>
      <c r="L353" s="289">
        <v>0</v>
      </c>
      <c r="M353" s="289">
        <v>0</v>
      </c>
      <c r="N353" s="280">
        <v>0</v>
      </c>
      <c r="O353" s="280">
        <v>0</v>
      </c>
      <c r="P353" s="280">
        <v>0</v>
      </c>
      <c r="Q353" s="280">
        <v>0</v>
      </c>
      <c r="R353" s="280">
        <v>0</v>
      </c>
      <c r="S353" s="280">
        <v>0</v>
      </c>
      <c r="T353" s="290">
        <v>0</v>
      </c>
      <c r="U353" s="280">
        <v>0</v>
      </c>
      <c r="V353" s="296" t="s">
        <v>105</v>
      </c>
      <c r="W353" s="57">
        <v>1394</v>
      </c>
      <c r="X353" s="280">
        <f t="shared" si="500"/>
        <v>5418282.8399999999</v>
      </c>
      <c r="Y353" s="57">
        <v>0</v>
      </c>
      <c r="Z353" s="57">
        <v>0</v>
      </c>
      <c r="AA353" s="57">
        <v>0</v>
      </c>
      <c r="AB353" s="57">
        <v>0</v>
      </c>
      <c r="AC353" s="57">
        <v>0</v>
      </c>
      <c r="AD353" s="57">
        <v>0</v>
      </c>
      <c r="AE353" s="57">
        <v>0</v>
      </c>
      <c r="AF353" s="57">
        <v>0</v>
      </c>
      <c r="AG353" s="57">
        <v>0</v>
      </c>
      <c r="AH353" s="57">
        <v>0</v>
      </c>
      <c r="AI353" s="57">
        <v>0</v>
      </c>
      <c r="AJ353" s="57">
        <f t="shared" si="501"/>
        <v>170207.84</v>
      </c>
      <c r="AK353" s="57">
        <f t="shared" si="502"/>
        <v>85103.92</v>
      </c>
      <c r="AL353" s="57">
        <v>0</v>
      </c>
      <c r="AN353" s="46">
        <f>I353/'Приложение 1'!I351</f>
        <v>0</v>
      </c>
      <c r="AO353" s="46" t="e">
        <f t="shared" si="503"/>
        <v>#DIV/0!</v>
      </c>
      <c r="AP353" s="46" t="e">
        <f t="shared" si="504"/>
        <v>#DIV/0!</v>
      </c>
      <c r="AQ353" s="46" t="e">
        <f t="shared" si="505"/>
        <v>#DIV/0!</v>
      </c>
      <c r="AR353" s="46" t="e">
        <f t="shared" si="506"/>
        <v>#DIV/0!</v>
      </c>
      <c r="AS353" s="46" t="e">
        <f t="shared" si="507"/>
        <v>#DIV/0!</v>
      </c>
      <c r="AT353" s="46" t="e">
        <f t="shared" si="508"/>
        <v>#DIV/0!</v>
      </c>
      <c r="AU353" s="46">
        <f t="shared" si="509"/>
        <v>3886.8599999999997</v>
      </c>
      <c r="AV353" s="46" t="e">
        <f t="shared" si="510"/>
        <v>#DIV/0!</v>
      </c>
      <c r="AW353" s="46" t="e">
        <f t="shared" si="511"/>
        <v>#DIV/0!</v>
      </c>
      <c r="AX353" s="46" t="e">
        <f t="shared" si="512"/>
        <v>#DIV/0!</v>
      </c>
      <c r="AY353" s="52">
        <f t="shared" si="513"/>
        <v>0</v>
      </c>
      <c r="AZ353" s="46">
        <v>823.21</v>
      </c>
      <c r="BA353" s="46">
        <v>2105.13</v>
      </c>
      <c r="BB353" s="46">
        <v>2608.0100000000002</v>
      </c>
      <c r="BC353" s="46">
        <v>902.03</v>
      </c>
      <c r="BD353" s="46">
        <v>1781.42</v>
      </c>
      <c r="BE353" s="46">
        <v>1188.47</v>
      </c>
      <c r="BF353" s="46">
        <v>2445034.0299999998</v>
      </c>
      <c r="BG353" s="46">
        <f t="shared" si="514"/>
        <v>5070.2</v>
      </c>
      <c r="BH353" s="46">
        <v>1206.3800000000001</v>
      </c>
      <c r="BI353" s="46">
        <v>3444.44</v>
      </c>
      <c r="BJ353" s="46">
        <v>7006.73</v>
      </c>
      <c r="BK353" s="46">
        <f t="shared" si="497"/>
        <v>1689105.94</v>
      </c>
      <c r="BL353" s="46" t="str">
        <f t="shared" si="515"/>
        <v xml:space="preserve"> </v>
      </c>
      <c r="BM353" s="46" t="e">
        <f t="shared" si="516"/>
        <v>#DIV/0!</v>
      </c>
      <c r="BN353" s="46" t="e">
        <f t="shared" si="517"/>
        <v>#DIV/0!</v>
      </c>
      <c r="BO353" s="46" t="e">
        <f t="shared" si="518"/>
        <v>#DIV/0!</v>
      </c>
      <c r="BP353" s="46" t="e">
        <f t="shared" si="519"/>
        <v>#DIV/0!</v>
      </c>
      <c r="BQ353" s="46" t="e">
        <f t="shared" si="520"/>
        <v>#DIV/0!</v>
      </c>
      <c r="BR353" s="46" t="e">
        <f t="shared" si="521"/>
        <v>#DIV/0!</v>
      </c>
      <c r="BS353" s="46" t="str">
        <f t="shared" si="522"/>
        <v xml:space="preserve"> </v>
      </c>
      <c r="BT353" s="46" t="e">
        <f t="shared" si="523"/>
        <v>#DIV/0!</v>
      </c>
      <c r="BU353" s="46" t="e">
        <f t="shared" si="524"/>
        <v>#DIV/0!</v>
      </c>
      <c r="BV353" s="46" t="e">
        <f t="shared" si="525"/>
        <v>#DIV/0!</v>
      </c>
      <c r="BW353" s="46" t="str">
        <f t="shared" si="526"/>
        <v xml:space="preserve"> </v>
      </c>
      <c r="BY353" s="52"/>
      <c r="BZ353" s="293"/>
      <c r="CA353" s="46">
        <f t="shared" si="527"/>
        <v>4070.0104734576753</v>
      </c>
      <c r="CB353" s="46">
        <f t="shared" si="528"/>
        <v>5298.36</v>
      </c>
      <c r="CC353" s="46">
        <f t="shared" si="529"/>
        <v>-1228.3495265423244</v>
      </c>
      <c r="CD353" s="297"/>
    </row>
    <row r="354" spans="1:82" s="45" customFormat="1" ht="12" customHeight="1">
      <c r="A354" s="284">
        <v>21</v>
      </c>
      <c r="B354" s="170" t="s">
        <v>447</v>
      </c>
      <c r="C354" s="295"/>
      <c r="D354" s="295"/>
      <c r="E354" s="296"/>
      <c r="F354" s="296"/>
      <c r="G354" s="286">
        <f t="shared" si="498"/>
        <v>6369566.3899999997</v>
      </c>
      <c r="H354" s="280">
        <f t="shared" si="499"/>
        <v>0</v>
      </c>
      <c r="I354" s="289">
        <v>0</v>
      </c>
      <c r="J354" s="289">
        <v>0</v>
      </c>
      <c r="K354" s="289">
        <v>0</v>
      </c>
      <c r="L354" s="289">
        <v>0</v>
      </c>
      <c r="M354" s="289">
        <v>0</v>
      </c>
      <c r="N354" s="280">
        <v>0</v>
      </c>
      <c r="O354" s="280">
        <v>0</v>
      </c>
      <c r="P354" s="280">
        <v>0</v>
      </c>
      <c r="Q354" s="280">
        <v>0</v>
      </c>
      <c r="R354" s="280">
        <v>0</v>
      </c>
      <c r="S354" s="280">
        <v>0</v>
      </c>
      <c r="T354" s="290">
        <v>0</v>
      </c>
      <c r="U354" s="280">
        <v>0</v>
      </c>
      <c r="V354" s="296" t="s">
        <v>105</v>
      </c>
      <c r="W354" s="57">
        <v>1565</v>
      </c>
      <c r="X354" s="280">
        <f t="shared" si="500"/>
        <v>6082935.9000000004</v>
      </c>
      <c r="Y354" s="57">
        <v>0</v>
      </c>
      <c r="Z354" s="57">
        <v>0</v>
      </c>
      <c r="AA354" s="57">
        <v>0</v>
      </c>
      <c r="AB354" s="57">
        <v>0</v>
      </c>
      <c r="AC354" s="57">
        <v>0</v>
      </c>
      <c r="AD354" s="57">
        <v>0</v>
      </c>
      <c r="AE354" s="57">
        <v>0</v>
      </c>
      <c r="AF354" s="57">
        <v>0</v>
      </c>
      <c r="AG354" s="57">
        <v>0</v>
      </c>
      <c r="AH354" s="57">
        <v>0</v>
      </c>
      <c r="AI354" s="57">
        <v>0</v>
      </c>
      <c r="AJ354" s="57">
        <f t="shared" si="501"/>
        <v>191086.99</v>
      </c>
      <c r="AK354" s="57">
        <f t="shared" si="502"/>
        <v>95543.5</v>
      </c>
      <c r="AL354" s="57">
        <v>0</v>
      </c>
      <c r="AN354" s="46">
        <f>I354/'Приложение 1'!I352</f>
        <v>0</v>
      </c>
      <c r="AO354" s="46" t="e">
        <f t="shared" si="503"/>
        <v>#DIV/0!</v>
      </c>
      <c r="AP354" s="46" t="e">
        <f t="shared" si="504"/>
        <v>#DIV/0!</v>
      </c>
      <c r="AQ354" s="46" t="e">
        <f t="shared" si="505"/>
        <v>#DIV/0!</v>
      </c>
      <c r="AR354" s="46" t="e">
        <f t="shared" si="506"/>
        <v>#DIV/0!</v>
      </c>
      <c r="AS354" s="46" t="e">
        <f t="shared" si="507"/>
        <v>#DIV/0!</v>
      </c>
      <c r="AT354" s="46" t="e">
        <f t="shared" si="508"/>
        <v>#DIV/0!</v>
      </c>
      <c r="AU354" s="46">
        <f t="shared" si="509"/>
        <v>3886.86</v>
      </c>
      <c r="AV354" s="46" t="e">
        <f t="shared" si="510"/>
        <v>#DIV/0!</v>
      </c>
      <c r="AW354" s="46" t="e">
        <f t="shared" si="511"/>
        <v>#DIV/0!</v>
      </c>
      <c r="AX354" s="46" t="e">
        <f t="shared" si="512"/>
        <v>#DIV/0!</v>
      </c>
      <c r="AY354" s="52">
        <f t="shared" si="513"/>
        <v>0</v>
      </c>
      <c r="AZ354" s="46">
        <v>823.21</v>
      </c>
      <c r="BA354" s="46">
        <v>2105.13</v>
      </c>
      <c r="BB354" s="46">
        <v>2608.0100000000002</v>
      </c>
      <c r="BC354" s="46">
        <v>902.03</v>
      </c>
      <c r="BD354" s="46">
        <v>1781.42</v>
      </c>
      <c r="BE354" s="46">
        <v>1188.47</v>
      </c>
      <c r="BF354" s="46">
        <v>2445034.0299999998</v>
      </c>
      <c r="BG354" s="46">
        <f t="shared" si="514"/>
        <v>5070.2</v>
      </c>
      <c r="BH354" s="46">
        <v>1206.3800000000001</v>
      </c>
      <c r="BI354" s="46">
        <v>3444.44</v>
      </c>
      <c r="BJ354" s="46">
        <v>7006.73</v>
      </c>
      <c r="BK354" s="46">
        <f t="shared" si="497"/>
        <v>1689105.94</v>
      </c>
      <c r="BL354" s="46" t="str">
        <f t="shared" si="515"/>
        <v xml:space="preserve"> </v>
      </c>
      <c r="BM354" s="46" t="e">
        <f t="shared" si="516"/>
        <v>#DIV/0!</v>
      </c>
      <c r="BN354" s="46" t="e">
        <f t="shared" si="517"/>
        <v>#DIV/0!</v>
      </c>
      <c r="BO354" s="46" t="e">
        <f t="shared" si="518"/>
        <v>#DIV/0!</v>
      </c>
      <c r="BP354" s="46" t="e">
        <f t="shared" si="519"/>
        <v>#DIV/0!</v>
      </c>
      <c r="BQ354" s="46" t="e">
        <f t="shared" si="520"/>
        <v>#DIV/0!</v>
      </c>
      <c r="BR354" s="46" t="e">
        <f t="shared" si="521"/>
        <v>#DIV/0!</v>
      </c>
      <c r="BS354" s="46" t="str">
        <f t="shared" si="522"/>
        <v xml:space="preserve"> </v>
      </c>
      <c r="BT354" s="46" t="e">
        <f t="shared" si="523"/>
        <v>#DIV/0!</v>
      </c>
      <c r="BU354" s="46" t="e">
        <f t="shared" si="524"/>
        <v>#DIV/0!</v>
      </c>
      <c r="BV354" s="46" t="e">
        <f t="shared" si="525"/>
        <v>#DIV/0!</v>
      </c>
      <c r="BW354" s="46" t="str">
        <f t="shared" si="526"/>
        <v xml:space="preserve"> </v>
      </c>
      <c r="BY354" s="52"/>
      <c r="BZ354" s="293"/>
      <c r="CA354" s="46">
        <f t="shared" si="527"/>
        <v>4070.0104728434503</v>
      </c>
      <c r="CB354" s="46">
        <f t="shared" si="528"/>
        <v>5298.36</v>
      </c>
      <c r="CC354" s="46">
        <f t="shared" si="529"/>
        <v>-1228.3495271565494</v>
      </c>
      <c r="CD354" s="297"/>
    </row>
    <row r="355" spans="1:82" s="45" customFormat="1" ht="12" customHeight="1">
      <c r="A355" s="284">
        <v>22</v>
      </c>
      <c r="B355" s="170" t="s">
        <v>448</v>
      </c>
      <c r="C355" s="295"/>
      <c r="D355" s="295"/>
      <c r="E355" s="296"/>
      <c r="F355" s="296"/>
      <c r="G355" s="286">
        <f t="shared" si="498"/>
        <v>3390318.72</v>
      </c>
      <c r="H355" s="280">
        <f t="shared" si="499"/>
        <v>0</v>
      </c>
      <c r="I355" s="289">
        <v>0</v>
      </c>
      <c r="J355" s="289">
        <v>0</v>
      </c>
      <c r="K355" s="289">
        <v>0</v>
      </c>
      <c r="L355" s="289">
        <v>0</v>
      </c>
      <c r="M355" s="289">
        <v>0</v>
      </c>
      <c r="N355" s="280">
        <v>0</v>
      </c>
      <c r="O355" s="280">
        <v>0</v>
      </c>
      <c r="P355" s="280">
        <v>0</v>
      </c>
      <c r="Q355" s="280">
        <v>0</v>
      </c>
      <c r="R355" s="280">
        <v>0</v>
      </c>
      <c r="S355" s="280">
        <v>0</v>
      </c>
      <c r="T355" s="290">
        <v>0</v>
      </c>
      <c r="U355" s="280">
        <v>0</v>
      </c>
      <c r="V355" s="296" t="s">
        <v>105</v>
      </c>
      <c r="W355" s="57">
        <v>833</v>
      </c>
      <c r="X355" s="280">
        <f t="shared" si="500"/>
        <v>3237754.38</v>
      </c>
      <c r="Y355" s="57">
        <v>0</v>
      </c>
      <c r="Z355" s="57">
        <v>0</v>
      </c>
      <c r="AA355" s="57">
        <v>0</v>
      </c>
      <c r="AB355" s="57">
        <v>0</v>
      </c>
      <c r="AC355" s="57">
        <v>0</v>
      </c>
      <c r="AD355" s="57">
        <v>0</v>
      </c>
      <c r="AE355" s="57">
        <v>0</v>
      </c>
      <c r="AF355" s="57">
        <v>0</v>
      </c>
      <c r="AG355" s="57">
        <v>0</v>
      </c>
      <c r="AH355" s="57">
        <v>0</v>
      </c>
      <c r="AI355" s="57">
        <v>0</v>
      </c>
      <c r="AJ355" s="57">
        <f t="shared" si="501"/>
        <v>101709.56</v>
      </c>
      <c r="AK355" s="57">
        <f t="shared" si="502"/>
        <v>50854.78</v>
      </c>
      <c r="AL355" s="57">
        <v>0</v>
      </c>
      <c r="AN355" s="46">
        <f>I355/'Приложение 1'!I353</f>
        <v>0</v>
      </c>
      <c r="AO355" s="46" t="e">
        <f t="shared" si="503"/>
        <v>#DIV/0!</v>
      </c>
      <c r="AP355" s="46" t="e">
        <f t="shared" si="504"/>
        <v>#DIV/0!</v>
      </c>
      <c r="AQ355" s="46" t="e">
        <f t="shared" si="505"/>
        <v>#DIV/0!</v>
      </c>
      <c r="AR355" s="46" t="e">
        <f t="shared" si="506"/>
        <v>#DIV/0!</v>
      </c>
      <c r="AS355" s="46" t="e">
        <f t="shared" si="507"/>
        <v>#DIV/0!</v>
      </c>
      <c r="AT355" s="46" t="e">
        <f t="shared" si="508"/>
        <v>#DIV/0!</v>
      </c>
      <c r="AU355" s="46">
        <f t="shared" si="509"/>
        <v>3886.8599999999997</v>
      </c>
      <c r="AV355" s="46" t="e">
        <f t="shared" si="510"/>
        <v>#DIV/0!</v>
      </c>
      <c r="AW355" s="46" t="e">
        <f t="shared" si="511"/>
        <v>#DIV/0!</v>
      </c>
      <c r="AX355" s="46" t="e">
        <f t="shared" si="512"/>
        <v>#DIV/0!</v>
      </c>
      <c r="AY355" s="52">
        <f t="shared" si="513"/>
        <v>0</v>
      </c>
      <c r="AZ355" s="46">
        <v>823.21</v>
      </c>
      <c r="BA355" s="46">
        <v>2105.13</v>
      </c>
      <c r="BB355" s="46">
        <v>2608.0100000000002</v>
      </c>
      <c r="BC355" s="46">
        <v>902.03</v>
      </c>
      <c r="BD355" s="46">
        <v>1781.42</v>
      </c>
      <c r="BE355" s="46">
        <v>1188.47</v>
      </c>
      <c r="BF355" s="46">
        <v>2445034.0299999998</v>
      </c>
      <c r="BG355" s="46">
        <f t="shared" si="514"/>
        <v>5070.2</v>
      </c>
      <c r="BH355" s="46">
        <v>1206.3800000000001</v>
      </c>
      <c r="BI355" s="46">
        <v>3444.44</v>
      </c>
      <c r="BJ355" s="46">
        <v>7006.73</v>
      </c>
      <c r="BK355" s="46">
        <f t="shared" si="497"/>
        <v>1689105.94</v>
      </c>
      <c r="BL355" s="46" t="str">
        <f t="shared" si="515"/>
        <v xml:space="preserve"> </v>
      </c>
      <c r="BM355" s="46" t="e">
        <f t="shared" si="516"/>
        <v>#DIV/0!</v>
      </c>
      <c r="BN355" s="46" t="e">
        <f t="shared" si="517"/>
        <v>#DIV/0!</v>
      </c>
      <c r="BO355" s="46" t="e">
        <f t="shared" si="518"/>
        <v>#DIV/0!</v>
      </c>
      <c r="BP355" s="46" t="e">
        <f t="shared" si="519"/>
        <v>#DIV/0!</v>
      </c>
      <c r="BQ355" s="46" t="e">
        <f t="shared" si="520"/>
        <v>#DIV/0!</v>
      </c>
      <c r="BR355" s="46" t="e">
        <f t="shared" si="521"/>
        <v>#DIV/0!</v>
      </c>
      <c r="BS355" s="46" t="str">
        <f t="shared" si="522"/>
        <v xml:space="preserve"> </v>
      </c>
      <c r="BT355" s="46" t="e">
        <f t="shared" si="523"/>
        <v>#DIV/0!</v>
      </c>
      <c r="BU355" s="46" t="e">
        <f t="shared" si="524"/>
        <v>#DIV/0!</v>
      </c>
      <c r="BV355" s="46" t="e">
        <f t="shared" si="525"/>
        <v>#DIV/0!</v>
      </c>
      <c r="BW355" s="46" t="str">
        <f t="shared" si="526"/>
        <v xml:space="preserve"> </v>
      </c>
      <c r="BY355" s="52"/>
      <c r="BZ355" s="293"/>
      <c r="CA355" s="46">
        <f t="shared" si="527"/>
        <v>4070.0104681872754</v>
      </c>
      <c r="CB355" s="46">
        <f t="shared" si="528"/>
        <v>5298.36</v>
      </c>
      <c r="CC355" s="46">
        <f t="shared" si="529"/>
        <v>-1228.3495318127243</v>
      </c>
      <c r="CD355" s="297"/>
    </row>
    <row r="356" spans="1:82" s="45" customFormat="1" ht="12" customHeight="1">
      <c r="A356" s="284">
        <v>23</v>
      </c>
      <c r="B356" s="170" t="s">
        <v>449</v>
      </c>
      <c r="C356" s="295"/>
      <c r="D356" s="295"/>
      <c r="E356" s="296"/>
      <c r="F356" s="296"/>
      <c r="G356" s="286">
        <f t="shared" si="498"/>
        <v>5673594.5999999996</v>
      </c>
      <c r="H356" s="280">
        <f t="shared" si="499"/>
        <v>0</v>
      </c>
      <c r="I356" s="289">
        <v>0</v>
      </c>
      <c r="J356" s="289">
        <v>0</v>
      </c>
      <c r="K356" s="289">
        <v>0</v>
      </c>
      <c r="L356" s="289">
        <v>0</v>
      </c>
      <c r="M356" s="289">
        <v>0</v>
      </c>
      <c r="N356" s="280">
        <v>0</v>
      </c>
      <c r="O356" s="280">
        <v>0</v>
      </c>
      <c r="P356" s="280">
        <v>0</v>
      </c>
      <c r="Q356" s="280">
        <v>0</v>
      </c>
      <c r="R356" s="280">
        <v>0</v>
      </c>
      <c r="S356" s="280">
        <v>0</v>
      </c>
      <c r="T356" s="290">
        <v>0</v>
      </c>
      <c r="U356" s="280">
        <v>0</v>
      </c>
      <c r="V356" s="296" t="s">
        <v>105</v>
      </c>
      <c r="W356" s="57">
        <v>1394</v>
      </c>
      <c r="X356" s="280">
        <f t="shared" si="500"/>
        <v>5418282.8399999999</v>
      </c>
      <c r="Y356" s="57">
        <v>0</v>
      </c>
      <c r="Z356" s="57">
        <v>0</v>
      </c>
      <c r="AA356" s="57">
        <v>0</v>
      </c>
      <c r="AB356" s="57">
        <v>0</v>
      </c>
      <c r="AC356" s="57">
        <v>0</v>
      </c>
      <c r="AD356" s="57">
        <v>0</v>
      </c>
      <c r="AE356" s="57">
        <v>0</v>
      </c>
      <c r="AF356" s="57">
        <v>0</v>
      </c>
      <c r="AG356" s="57">
        <v>0</v>
      </c>
      <c r="AH356" s="57">
        <v>0</v>
      </c>
      <c r="AI356" s="57">
        <v>0</v>
      </c>
      <c r="AJ356" s="57">
        <f t="shared" si="501"/>
        <v>170207.84</v>
      </c>
      <c r="AK356" s="57">
        <f t="shared" si="502"/>
        <v>85103.92</v>
      </c>
      <c r="AL356" s="57">
        <v>0</v>
      </c>
      <c r="AN356" s="46">
        <f>I356/'Приложение 1'!I354</f>
        <v>0</v>
      </c>
      <c r="AO356" s="46" t="e">
        <f t="shared" si="503"/>
        <v>#DIV/0!</v>
      </c>
      <c r="AP356" s="46" t="e">
        <f t="shared" si="504"/>
        <v>#DIV/0!</v>
      </c>
      <c r="AQ356" s="46" t="e">
        <f t="shared" si="505"/>
        <v>#DIV/0!</v>
      </c>
      <c r="AR356" s="46" t="e">
        <f t="shared" si="506"/>
        <v>#DIV/0!</v>
      </c>
      <c r="AS356" s="46" t="e">
        <f t="shared" si="507"/>
        <v>#DIV/0!</v>
      </c>
      <c r="AT356" s="46" t="e">
        <f t="shared" si="508"/>
        <v>#DIV/0!</v>
      </c>
      <c r="AU356" s="46">
        <f t="shared" si="509"/>
        <v>3886.8599999999997</v>
      </c>
      <c r="AV356" s="46" t="e">
        <f t="shared" si="510"/>
        <v>#DIV/0!</v>
      </c>
      <c r="AW356" s="46" t="e">
        <f t="shared" si="511"/>
        <v>#DIV/0!</v>
      </c>
      <c r="AX356" s="46" t="e">
        <f t="shared" si="512"/>
        <v>#DIV/0!</v>
      </c>
      <c r="AY356" s="52">
        <f t="shared" si="513"/>
        <v>0</v>
      </c>
      <c r="AZ356" s="46">
        <v>823.21</v>
      </c>
      <c r="BA356" s="46">
        <v>2105.13</v>
      </c>
      <c r="BB356" s="46">
        <v>2608.0100000000002</v>
      </c>
      <c r="BC356" s="46">
        <v>902.03</v>
      </c>
      <c r="BD356" s="46">
        <v>1781.42</v>
      </c>
      <c r="BE356" s="46">
        <v>1188.47</v>
      </c>
      <c r="BF356" s="46">
        <v>2445034.0299999998</v>
      </c>
      <c r="BG356" s="46">
        <f t="shared" si="514"/>
        <v>5070.2</v>
      </c>
      <c r="BH356" s="46">
        <v>1206.3800000000001</v>
      </c>
      <c r="BI356" s="46">
        <v>3444.44</v>
      </c>
      <c r="BJ356" s="46">
        <v>7006.73</v>
      </c>
      <c r="BK356" s="46">
        <f t="shared" si="497"/>
        <v>1689105.94</v>
      </c>
      <c r="BL356" s="46" t="str">
        <f t="shared" si="515"/>
        <v xml:space="preserve"> </v>
      </c>
      <c r="BM356" s="46" t="e">
        <f t="shared" si="516"/>
        <v>#DIV/0!</v>
      </c>
      <c r="BN356" s="46" t="e">
        <f t="shared" si="517"/>
        <v>#DIV/0!</v>
      </c>
      <c r="BO356" s="46" t="e">
        <f t="shared" si="518"/>
        <v>#DIV/0!</v>
      </c>
      <c r="BP356" s="46" t="e">
        <f t="shared" si="519"/>
        <v>#DIV/0!</v>
      </c>
      <c r="BQ356" s="46" t="e">
        <f t="shared" si="520"/>
        <v>#DIV/0!</v>
      </c>
      <c r="BR356" s="46" t="e">
        <f t="shared" si="521"/>
        <v>#DIV/0!</v>
      </c>
      <c r="BS356" s="46" t="str">
        <f t="shared" si="522"/>
        <v xml:space="preserve"> </v>
      </c>
      <c r="BT356" s="46" t="e">
        <f t="shared" si="523"/>
        <v>#DIV/0!</v>
      </c>
      <c r="BU356" s="46" t="e">
        <f t="shared" si="524"/>
        <v>#DIV/0!</v>
      </c>
      <c r="BV356" s="46" t="e">
        <f t="shared" si="525"/>
        <v>#DIV/0!</v>
      </c>
      <c r="BW356" s="46" t="str">
        <f t="shared" si="526"/>
        <v xml:space="preserve"> </v>
      </c>
      <c r="BY356" s="52"/>
      <c r="BZ356" s="293"/>
      <c r="CA356" s="46">
        <f t="shared" si="527"/>
        <v>4070.0104734576753</v>
      </c>
      <c r="CB356" s="46">
        <f t="shared" si="528"/>
        <v>5298.36</v>
      </c>
      <c r="CC356" s="46">
        <f t="shared" si="529"/>
        <v>-1228.3495265423244</v>
      </c>
      <c r="CD356" s="297"/>
    </row>
    <row r="357" spans="1:82" s="45" customFormat="1" ht="12" customHeight="1">
      <c r="A357" s="284">
        <v>24</v>
      </c>
      <c r="B357" s="170" t="s">
        <v>450</v>
      </c>
      <c r="C357" s="295"/>
      <c r="D357" s="295"/>
      <c r="E357" s="296"/>
      <c r="F357" s="296"/>
      <c r="G357" s="286">
        <f t="shared" si="498"/>
        <v>5799764.9199999999</v>
      </c>
      <c r="H357" s="280">
        <f t="shared" si="499"/>
        <v>0</v>
      </c>
      <c r="I357" s="289">
        <v>0</v>
      </c>
      <c r="J357" s="289">
        <v>0</v>
      </c>
      <c r="K357" s="289">
        <v>0</v>
      </c>
      <c r="L357" s="289">
        <v>0</v>
      </c>
      <c r="M357" s="289">
        <v>0</v>
      </c>
      <c r="N357" s="280">
        <v>0</v>
      </c>
      <c r="O357" s="280">
        <v>0</v>
      </c>
      <c r="P357" s="280">
        <v>0</v>
      </c>
      <c r="Q357" s="280">
        <v>0</v>
      </c>
      <c r="R357" s="280">
        <v>0</v>
      </c>
      <c r="S357" s="280">
        <v>0</v>
      </c>
      <c r="T357" s="290">
        <v>0</v>
      </c>
      <c r="U357" s="280">
        <v>0</v>
      </c>
      <c r="V357" s="296" t="s">
        <v>105</v>
      </c>
      <c r="W357" s="57">
        <v>1425</v>
      </c>
      <c r="X357" s="280">
        <f t="shared" si="500"/>
        <v>5538775.5</v>
      </c>
      <c r="Y357" s="57">
        <v>0</v>
      </c>
      <c r="Z357" s="57">
        <v>0</v>
      </c>
      <c r="AA357" s="57">
        <v>0</v>
      </c>
      <c r="AB357" s="57">
        <v>0</v>
      </c>
      <c r="AC357" s="57">
        <v>0</v>
      </c>
      <c r="AD357" s="57">
        <v>0</v>
      </c>
      <c r="AE357" s="57">
        <v>0</v>
      </c>
      <c r="AF357" s="57">
        <v>0</v>
      </c>
      <c r="AG357" s="57">
        <v>0</v>
      </c>
      <c r="AH357" s="57">
        <v>0</v>
      </c>
      <c r="AI357" s="57">
        <v>0</v>
      </c>
      <c r="AJ357" s="57">
        <f t="shared" si="501"/>
        <v>173992.95</v>
      </c>
      <c r="AK357" s="57">
        <f t="shared" si="502"/>
        <v>86996.47</v>
      </c>
      <c r="AL357" s="57">
        <v>0</v>
      </c>
      <c r="AN357" s="46">
        <f>I357/'Приложение 1'!I355</f>
        <v>0</v>
      </c>
      <c r="AO357" s="46" t="e">
        <f t="shared" si="503"/>
        <v>#DIV/0!</v>
      </c>
      <c r="AP357" s="46" t="e">
        <f t="shared" si="504"/>
        <v>#DIV/0!</v>
      </c>
      <c r="AQ357" s="46" t="e">
        <f t="shared" si="505"/>
        <v>#DIV/0!</v>
      </c>
      <c r="AR357" s="46" t="e">
        <f t="shared" si="506"/>
        <v>#DIV/0!</v>
      </c>
      <c r="AS357" s="46" t="e">
        <f t="shared" si="507"/>
        <v>#DIV/0!</v>
      </c>
      <c r="AT357" s="46" t="e">
        <f t="shared" si="508"/>
        <v>#DIV/0!</v>
      </c>
      <c r="AU357" s="46">
        <f t="shared" si="509"/>
        <v>3886.86</v>
      </c>
      <c r="AV357" s="46" t="e">
        <f t="shared" si="510"/>
        <v>#DIV/0!</v>
      </c>
      <c r="AW357" s="46" t="e">
        <f t="shared" si="511"/>
        <v>#DIV/0!</v>
      </c>
      <c r="AX357" s="46" t="e">
        <f t="shared" si="512"/>
        <v>#DIV/0!</v>
      </c>
      <c r="AY357" s="52">
        <f t="shared" si="513"/>
        <v>0</v>
      </c>
      <c r="AZ357" s="46">
        <v>823.21</v>
      </c>
      <c r="BA357" s="46">
        <v>2105.13</v>
      </c>
      <c r="BB357" s="46">
        <v>2608.0100000000002</v>
      </c>
      <c r="BC357" s="46">
        <v>902.03</v>
      </c>
      <c r="BD357" s="46">
        <v>1781.42</v>
      </c>
      <c r="BE357" s="46">
        <v>1188.47</v>
      </c>
      <c r="BF357" s="46">
        <v>2445034.0299999998</v>
      </c>
      <c r="BG357" s="46">
        <f t="shared" si="514"/>
        <v>5070.2</v>
      </c>
      <c r="BH357" s="46">
        <v>1206.3800000000001</v>
      </c>
      <c r="BI357" s="46">
        <v>3444.44</v>
      </c>
      <c r="BJ357" s="46">
        <v>7006.73</v>
      </c>
      <c r="BK357" s="46">
        <f t="shared" si="497"/>
        <v>1689105.94</v>
      </c>
      <c r="BL357" s="46" t="str">
        <f t="shared" si="515"/>
        <v xml:space="preserve"> </v>
      </c>
      <c r="BM357" s="46" t="e">
        <f t="shared" si="516"/>
        <v>#DIV/0!</v>
      </c>
      <c r="BN357" s="46" t="e">
        <f t="shared" si="517"/>
        <v>#DIV/0!</v>
      </c>
      <c r="BO357" s="46" t="e">
        <f t="shared" si="518"/>
        <v>#DIV/0!</v>
      </c>
      <c r="BP357" s="46" t="e">
        <f t="shared" si="519"/>
        <v>#DIV/0!</v>
      </c>
      <c r="BQ357" s="46" t="e">
        <f t="shared" si="520"/>
        <v>#DIV/0!</v>
      </c>
      <c r="BR357" s="46" t="e">
        <f t="shared" si="521"/>
        <v>#DIV/0!</v>
      </c>
      <c r="BS357" s="46" t="str">
        <f t="shared" si="522"/>
        <v xml:space="preserve"> </v>
      </c>
      <c r="BT357" s="46" t="e">
        <f t="shared" si="523"/>
        <v>#DIV/0!</v>
      </c>
      <c r="BU357" s="46" t="e">
        <f t="shared" si="524"/>
        <v>#DIV/0!</v>
      </c>
      <c r="BV357" s="46" t="e">
        <f t="shared" si="525"/>
        <v>#DIV/0!</v>
      </c>
      <c r="BW357" s="46" t="str">
        <f t="shared" si="526"/>
        <v xml:space="preserve"> </v>
      </c>
      <c r="BY357" s="52"/>
      <c r="BZ357" s="293"/>
      <c r="CA357" s="46">
        <f t="shared" si="527"/>
        <v>4070.0104701754385</v>
      </c>
      <c r="CB357" s="46">
        <f t="shared" si="528"/>
        <v>5298.36</v>
      </c>
      <c r="CC357" s="46">
        <f t="shared" si="529"/>
        <v>-1228.3495298245612</v>
      </c>
      <c r="CD357" s="297"/>
    </row>
    <row r="358" spans="1:82" s="45" customFormat="1" ht="12" customHeight="1">
      <c r="A358" s="284">
        <v>25</v>
      </c>
      <c r="B358" s="170" t="s">
        <v>451</v>
      </c>
      <c r="C358" s="295"/>
      <c r="D358" s="295"/>
      <c r="E358" s="296"/>
      <c r="F358" s="296"/>
      <c r="G358" s="286">
        <f t="shared" si="498"/>
        <v>3422878.8</v>
      </c>
      <c r="H358" s="280">
        <f t="shared" si="499"/>
        <v>0</v>
      </c>
      <c r="I358" s="289">
        <v>0</v>
      </c>
      <c r="J358" s="289">
        <v>0</v>
      </c>
      <c r="K358" s="289">
        <v>0</v>
      </c>
      <c r="L358" s="289">
        <v>0</v>
      </c>
      <c r="M358" s="289">
        <v>0</v>
      </c>
      <c r="N358" s="280">
        <v>0</v>
      </c>
      <c r="O358" s="280">
        <v>0</v>
      </c>
      <c r="P358" s="280">
        <v>0</v>
      </c>
      <c r="Q358" s="280">
        <v>0</v>
      </c>
      <c r="R358" s="280">
        <v>0</v>
      </c>
      <c r="S358" s="280">
        <v>0</v>
      </c>
      <c r="T358" s="290">
        <v>0</v>
      </c>
      <c r="U358" s="280">
        <v>0</v>
      </c>
      <c r="V358" s="296" t="s">
        <v>105</v>
      </c>
      <c r="W358" s="57">
        <v>841</v>
      </c>
      <c r="X358" s="280">
        <f t="shared" si="500"/>
        <v>3268849.26</v>
      </c>
      <c r="Y358" s="57">
        <v>0</v>
      </c>
      <c r="Z358" s="57">
        <v>0</v>
      </c>
      <c r="AA358" s="57">
        <v>0</v>
      </c>
      <c r="AB358" s="57">
        <v>0</v>
      </c>
      <c r="AC358" s="57">
        <v>0</v>
      </c>
      <c r="AD358" s="57">
        <v>0</v>
      </c>
      <c r="AE358" s="57">
        <v>0</v>
      </c>
      <c r="AF358" s="57">
        <v>0</v>
      </c>
      <c r="AG358" s="57">
        <v>0</v>
      </c>
      <c r="AH358" s="57">
        <v>0</v>
      </c>
      <c r="AI358" s="57">
        <v>0</v>
      </c>
      <c r="AJ358" s="57">
        <f t="shared" si="501"/>
        <v>102686.36</v>
      </c>
      <c r="AK358" s="57">
        <f t="shared" si="502"/>
        <v>51343.18</v>
      </c>
      <c r="AL358" s="57">
        <v>0</v>
      </c>
      <c r="AN358" s="46">
        <f>I358/'Приложение 1'!I356</f>
        <v>0</v>
      </c>
      <c r="AO358" s="46" t="e">
        <f t="shared" si="503"/>
        <v>#DIV/0!</v>
      </c>
      <c r="AP358" s="46" t="e">
        <f t="shared" si="504"/>
        <v>#DIV/0!</v>
      </c>
      <c r="AQ358" s="46" t="e">
        <f t="shared" si="505"/>
        <v>#DIV/0!</v>
      </c>
      <c r="AR358" s="46" t="e">
        <f t="shared" si="506"/>
        <v>#DIV/0!</v>
      </c>
      <c r="AS358" s="46" t="e">
        <f t="shared" si="507"/>
        <v>#DIV/0!</v>
      </c>
      <c r="AT358" s="46" t="e">
        <f t="shared" si="508"/>
        <v>#DIV/0!</v>
      </c>
      <c r="AU358" s="46">
        <f t="shared" si="509"/>
        <v>3886.8599999999997</v>
      </c>
      <c r="AV358" s="46" t="e">
        <f t="shared" si="510"/>
        <v>#DIV/0!</v>
      </c>
      <c r="AW358" s="46" t="e">
        <f t="shared" si="511"/>
        <v>#DIV/0!</v>
      </c>
      <c r="AX358" s="46" t="e">
        <f t="shared" si="512"/>
        <v>#DIV/0!</v>
      </c>
      <c r="AY358" s="52">
        <f t="shared" si="513"/>
        <v>0</v>
      </c>
      <c r="AZ358" s="46">
        <v>823.21</v>
      </c>
      <c r="BA358" s="46">
        <v>2105.13</v>
      </c>
      <c r="BB358" s="46">
        <v>2608.0100000000002</v>
      </c>
      <c r="BC358" s="46">
        <v>902.03</v>
      </c>
      <c r="BD358" s="46">
        <v>1781.42</v>
      </c>
      <c r="BE358" s="46">
        <v>1188.47</v>
      </c>
      <c r="BF358" s="46">
        <v>2445034.0299999998</v>
      </c>
      <c r="BG358" s="46">
        <f t="shared" si="514"/>
        <v>5070.2</v>
      </c>
      <c r="BH358" s="46">
        <v>1206.3800000000001</v>
      </c>
      <c r="BI358" s="46">
        <v>3444.44</v>
      </c>
      <c r="BJ358" s="46">
        <v>7006.73</v>
      </c>
      <c r="BK358" s="46">
        <f t="shared" si="497"/>
        <v>1689105.94</v>
      </c>
      <c r="BL358" s="46" t="str">
        <f t="shared" si="515"/>
        <v xml:space="preserve"> </v>
      </c>
      <c r="BM358" s="46" t="e">
        <f t="shared" si="516"/>
        <v>#DIV/0!</v>
      </c>
      <c r="BN358" s="46" t="e">
        <f t="shared" si="517"/>
        <v>#DIV/0!</v>
      </c>
      <c r="BO358" s="46" t="e">
        <f t="shared" si="518"/>
        <v>#DIV/0!</v>
      </c>
      <c r="BP358" s="46" t="e">
        <f t="shared" si="519"/>
        <v>#DIV/0!</v>
      </c>
      <c r="BQ358" s="46" t="e">
        <f t="shared" si="520"/>
        <v>#DIV/0!</v>
      </c>
      <c r="BR358" s="46" t="e">
        <f t="shared" si="521"/>
        <v>#DIV/0!</v>
      </c>
      <c r="BS358" s="46" t="str">
        <f t="shared" si="522"/>
        <v xml:space="preserve"> </v>
      </c>
      <c r="BT358" s="46" t="e">
        <f t="shared" si="523"/>
        <v>#DIV/0!</v>
      </c>
      <c r="BU358" s="46" t="e">
        <f t="shared" si="524"/>
        <v>#DIV/0!</v>
      </c>
      <c r="BV358" s="46" t="e">
        <f t="shared" si="525"/>
        <v>#DIV/0!</v>
      </c>
      <c r="BW358" s="46" t="str">
        <f t="shared" si="526"/>
        <v xml:space="preserve"> </v>
      </c>
      <c r="BY358" s="52"/>
      <c r="BZ358" s="293"/>
      <c r="CA358" s="46">
        <f t="shared" si="527"/>
        <v>4070.0104637336503</v>
      </c>
      <c r="CB358" s="46">
        <f t="shared" si="528"/>
        <v>5298.36</v>
      </c>
      <c r="CC358" s="46">
        <f t="shared" si="529"/>
        <v>-1228.3495362663493</v>
      </c>
      <c r="CD358" s="297"/>
    </row>
    <row r="359" spans="1:82" s="45" customFormat="1" ht="12" customHeight="1">
      <c r="A359" s="284">
        <v>26</v>
      </c>
      <c r="B359" s="170" t="s">
        <v>452</v>
      </c>
      <c r="C359" s="295"/>
      <c r="D359" s="295"/>
      <c r="E359" s="296"/>
      <c r="F359" s="296"/>
      <c r="G359" s="286">
        <f t="shared" si="498"/>
        <v>3422878.8</v>
      </c>
      <c r="H359" s="280">
        <f t="shared" si="499"/>
        <v>0</v>
      </c>
      <c r="I359" s="289">
        <v>0</v>
      </c>
      <c r="J359" s="289">
        <v>0</v>
      </c>
      <c r="K359" s="289">
        <v>0</v>
      </c>
      <c r="L359" s="289">
        <v>0</v>
      </c>
      <c r="M359" s="289">
        <v>0</v>
      </c>
      <c r="N359" s="280">
        <v>0</v>
      </c>
      <c r="O359" s="280">
        <v>0</v>
      </c>
      <c r="P359" s="280">
        <v>0</v>
      </c>
      <c r="Q359" s="280">
        <v>0</v>
      </c>
      <c r="R359" s="280">
        <v>0</v>
      </c>
      <c r="S359" s="280">
        <v>0</v>
      </c>
      <c r="T359" s="290">
        <v>0</v>
      </c>
      <c r="U359" s="280">
        <v>0</v>
      </c>
      <c r="V359" s="296" t="s">
        <v>105</v>
      </c>
      <c r="W359" s="57">
        <v>841</v>
      </c>
      <c r="X359" s="280">
        <f t="shared" si="500"/>
        <v>3268849.26</v>
      </c>
      <c r="Y359" s="57">
        <v>0</v>
      </c>
      <c r="Z359" s="57">
        <v>0</v>
      </c>
      <c r="AA359" s="57">
        <v>0</v>
      </c>
      <c r="AB359" s="57">
        <v>0</v>
      </c>
      <c r="AC359" s="57">
        <v>0</v>
      </c>
      <c r="AD359" s="57">
        <v>0</v>
      </c>
      <c r="AE359" s="57">
        <v>0</v>
      </c>
      <c r="AF359" s="57">
        <v>0</v>
      </c>
      <c r="AG359" s="57">
        <v>0</v>
      </c>
      <c r="AH359" s="57">
        <v>0</v>
      </c>
      <c r="AI359" s="57">
        <v>0</v>
      </c>
      <c r="AJ359" s="57">
        <f t="shared" si="501"/>
        <v>102686.36</v>
      </c>
      <c r="AK359" s="57">
        <f t="shared" si="502"/>
        <v>51343.18</v>
      </c>
      <c r="AL359" s="57">
        <v>0</v>
      </c>
      <c r="AN359" s="46">
        <f>I359/'Приложение 1'!I357</f>
        <v>0</v>
      </c>
      <c r="AO359" s="46" t="e">
        <f t="shared" si="503"/>
        <v>#DIV/0!</v>
      </c>
      <c r="AP359" s="46" t="e">
        <f t="shared" si="504"/>
        <v>#DIV/0!</v>
      </c>
      <c r="AQ359" s="46" t="e">
        <f t="shared" si="505"/>
        <v>#DIV/0!</v>
      </c>
      <c r="AR359" s="46" t="e">
        <f t="shared" si="506"/>
        <v>#DIV/0!</v>
      </c>
      <c r="AS359" s="46" t="e">
        <f t="shared" si="507"/>
        <v>#DIV/0!</v>
      </c>
      <c r="AT359" s="46" t="e">
        <f t="shared" si="508"/>
        <v>#DIV/0!</v>
      </c>
      <c r="AU359" s="46">
        <f t="shared" si="509"/>
        <v>3886.8599999999997</v>
      </c>
      <c r="AV359" s="46" t="e">
        <f t="shared" si="510"/>
        <v>#DIV/0!</v>
      </c>
      <c r="AW359" s="46" t="e">
        <f t="shared" si="511"/>
        <v>#DIV/0!</v>
      </c>
      <c r="AX359" s="46" t="e">
        <f t="shared" si="512"/>
        <v>#DIV/0!</v>
      </c>
      <c r="AY359" s="52">
        <f t="shared" si="513"/>
        <v>0</v>
      </c>
      <c r="AZ359" s="46">
        <v>823.21</v>
      </c>
      <c r="BA359" s="46">
        <v>2105.13</v>
      </c>
      <c r="BB359" s="46">
        <v>2608.0100000000002</v>
      </c>
      <c r="BC359" s="46">
        <v>902.03</v>
      </c>
      <c r="BD359" s="46">
        <v>1781.42</v>
      </c>
      <c r="BE359" s="46">
        <v>1188.47</v>
      </c>
      <c r="BF359" s="46">
        <v>2445034.0299999998</v>
      </c>
      <c r="BG359" s="46">
        <f t="shared" si="514"/>
        <v>5070.2</v>
      </c>
      <c r="BH359" s="46">
        <v>1206.3800000000001</v>
      </c>
      <c r="BI359" s="46">
        <v>3444.44</v>
      </c>
      <c r="BJ359" s="46">
        <v>7006.73</v>
      </c>
      <c r="BK359" s="46">
        <f t="shared" si="497"/>
        <v>1689105.94</v>
      </c>
      <c r="BL359" s="46" t="str">
        <f t="shared" si="515"/>
        <v xml:space="preserve"> </v>
      </c>
      <c r="BM359" s="46" t="e">
        <f t="shared" si="516"/>
        <v>#DIV/0!</v>
      </c>
      <c r="BN359" s="46" t="e">
        <f t="shared" si="517"/>
        <v>#DIV/0!</v>
      </c>
      <c r="BO359" s="46" t="e">
        <f t="shared" si="518"/>
        <v>#DIV/0!</v>
      </c>
      <c r="BP359" s="46" t="e">
        <f t="shared" si="519"/>
        <v>#DIV/0!</v>
      </c>
      <c r="BQ359" s="46" t="e">
        <f t="shared" si="520"/>
        <v>#DIV/0!</v>
      </c>
      <c r="BR359" s="46" t="e">
        <f t="shared" si="521"/>
        <v>#DIV/0!</v>
      </c>
      <c r="BS359" s="46" t="str">
        <f t="shared" si="522"/>
        <v xml:space="preserve"> </v>
      </c>
      <c r="BT359" s="46" t="e">
        <f t="shared" si="523"/>
        <v>#DIV/0!</v>
      </c>
      <c r="BU359" s="46" t="e">
        <f t="shared" si="524"/>
        <v>#DIV/0!</v>
      </c>
      <c r="BV359" s="46" t="e">
        <f t="shared" si="525"/>
        <v>#DIV/0!</v>
      </c>
      <c r="BW359" s="46" t="str">
        <f t="shared" si="526"/>
        <v xml:space="preserve"> </v>
      </c>
      <c r="BY359" s="52"/>
      <c r="BZ359" s="293"/>
      <c r="CA359" s="46">
        <f t="shared" si="527"/>
        <v>4070.0104637336503</v>
      </c>
      <c r="CB359" s="46">
        <f t="shared" si="528"/>
        <v>5298.36</v>
      </c>
      <c r="CC359" s="46">
        <f t="shared" si="529"/>
        <v>-1228.3495362663493</v>
      </c>
      <c r="CD359" s="297"/>
    </row>
    <row r="360" spans="1:82" s="45" customFormat="1" ht="12" customHeight="1">
      <c r="A360" s="284">
        <v>27</v>
      </c>
      <c r="B360" s="170" t="s">
        <v>453</v>
      </c>
      <c r="C360" s="295"/>
      <c r="D360" s="295"/>
      <c r="E360" s="296"/>
      <c r="F360" s="296"/>
      <c r="G360" s="286">
        <f t="shared" si="498"/>
        <v>5413113.9299999997</v>
      </c>
      <c r="H360" s="280">
        <f t="shared" si="499"/>
        <v>0</v>
      </c>
      <c r="I360" s="289">
        <v>0</v>
      </c>
      <c r="J360" s="289">
        <v>0</v>
      </c>
      <c r="K360" s="289">
        <v>0</v>
      </c>
      <c r="L360" s="289">
        <v>0</v>
      </c>
      <c r="M360" s="289">
        <v>0</v>
      </c>
      <c r="N360" s="280">
        <v>0</v>
      </c>
      <c r="O360" s="280">
        <v>0</v>
      </c>
      <c r="P360" s="280">
        <v>0</v>
      </c>
      <c r="Q360" s="280">
        <v>0</v>
      </c>
      <c r="R360" s="280">
        <v>0</v>
      </c>
      <c r="S360" s="280">
        <v>0</v>
      </c>
      <c r="T360" s="290">
        <v>0</v>
      </c>
      <c r="U360" s="280">
        <v>0</v>
      </c>
      <c r="V360" s="296" t="s">
        <v>105</v>
      </c>
      <c r="W360" s="57">
        <v>1330</v>
      </c>
      <c r="X360" s="280">
        <f t="shared" si="500"/>
        <v>5169523.8</v>
      </c>
      <c r="Y360" s="57">
        <v>0</v>
      </c>
      <c r="Z360" s="57">
        <v>0</v>
      </c>
      <c r="AA360" s="57">
        <v>0</v>
      </c>
      <c r="AB360" s="57">
        <v>0</v>
      </c>
      <c r="AC360" s="57">
        <v>0</v>
      </c>
      <c r="AD360" s="57">
        <v>0</v>
      </c>
      <c r="AE360" s="57">
        <v>0</v>
      </c>
      <c r="AF360" s="57">
        <v>0</v>
      </c>
      <c r="AG360" s="57">
        <v>0</v>
      </c>
      <c r="AH360" s="57">
        <v>0</v>
      </c>
      <c r="AI360" s="57">
        <v>0</v>
      </c>
      <c r="AJ360" s="57">
        <f t="shared" si="501"/>
        <v>162393.42000000001</v>
      </c>
      <c r="AK360" s="57">
        <f t="shared" si="502"/>
        <v>81196.710000000006</v>
      </c>
      <c r="AL360" s="57">
        <v>0</v>
      </c>
      <c r="AN360" s="46">
        <f>I360/'Приложение 1'!I358</f>
        <v>0</v>
      </c>
      <c r="AO360" s="46" t="e">
        <f t="shared" si="503"/>
        <v>#DIV/0!</v>
      </c>
      <c r="AP360" s="46" t="e">
        <f t="shared" si="504"/>
        <v>#DIV/0!</v>
      </c>
      <c r="AQ360" s="46" t="e">
        <f t="shared" si="505"/>
        <v>#DIV/0!</v>
      </c>
      <c r="AR360" s="46" t="e">
        <f t="shared" si="506"/>
        <v>#DIV/0!</v>
      </c>
      <c r="AS360" s="46" t="e">
        <f t="shared" si="507"/>
        <v>#DIV/0!</v>
      </c>
      <c r="AT360" s="46" t="e">
        <f t="shared" si="508"/>
        <v>#DIV/0!</v>
      </c>
      <c r="AU360" s="46">
        <f t="shared" si="509"/>
        <v>3886.8599999999997</v>
      </c>
      <c r="AV360" s="46" t="e">
        <f t="shared" si="510"/>
        <v>#DIV/0!</v>
      </c>
      <c r="AW360" s="46" t="e">
        <f t="shared" si="511"/>
        <v>#DIV/0!</v>
      </c>
      <c r="AX360" s="46" t="e">
        <f t="shared" si="512"/>
        <v>#DIV/0!</v>
      </c>
      <c r="AY360" s="52">
        <f t="shared" si="513"/>
        <v>0</v>
      </c>
      <c r="AZ360" s="46">
        <v>823.21</v>
      </c>
      <c r="BA360" s="46">
        <v>2105.13</v>
      </c>
      <c r="BB360" s="46">
        <v>2608.0100000000002</v>
      </c>
      <c r="BC360" s="46">
        <v>902.03</v>
      </c>
      <c r="BD360" s="46">
        <v>1781.42</v>
      </c>
      <c r="BE360" s="46">
        <v>1188.47</v>
      </c>
      <c r="BF360" s="46">
        <v>2445034.0299999998</v>
      </c>
      <c r="BG360" s="46">
        <f t="shared" si="514"/>
        <v>5070.2</v>
      </c>
      <c r="BH360" s="46">
        <v>1206.3800000000001</v>
      </c>
      <c r="BI360" s="46">
        <v>3444.44</v>
      </c>
      <c r="BJ360" s="46">
        <v>7006.73</v>
      </c>
      <c r="BK360" s="46">
        <f t="shared" si="497"/>
        <v>1689105.94</v>
      </c>
      <c r="BL360" s="46" t="str">
        <f t="shared" si="515"/>
        <v xml:space="preserve"> </v>
      </c>
      <c r="BM360" s="46" t="e">
        <f t="shared" si="516"/>
        <v>#DIV/0!</v>
      </c>
      <c r="BN360" s="46" t="e">
        <f t="shared" si="517"/>
        <v>#DIV/0!</v>
      </c>
      <c r="BO360" s="46" t="e">
        <f t="shared" si="518"/>
        <v>#DIV/0!</v>
      </c>
      <c r="BP360" s="46" t="e">
        <f t="shared" si="519"/>
        <v>#DIV/0!</v>
      </c>
      <c r="BQ360" s="46" t="e">
        <f t="shared" si="520"/>
        <v>#DIV/0!</v>
      </c>
      <c r="BR360" s="46" t="e">
        <f t="shared" si="521"/>
        <v>#DIV/0!</v>
      </c>
      <c r="BS360" s="46" t="str">
        <f t="shared" si="522"/>
        <v xml:space="preserve"> </v>
      </c>
      <c r="BT360" s="46" t="e">
        <f t="shared" si="523"/>
        <v>#DIV/0!</v>
      </c>
      <c r="BU360" s="46" t="e">
        <f t="shared" si="524"/>
        <v>#DIV/0!</v>
      </c>
      <c r="BV360" s="46" t="e">
        <f t="shared" si="525"/>
        <v>#DIV/0!</v>
      </c>
      <c r="BW360" s="46" t="str">
        <f t="shared" si="526"/>
        <v xml:space="preserve"> </v>
      </c>
      <c r="BY360" s="52"/>
      <c r="BZ360" s="293"/>
      <c r="CA360" s="46">
        <f t="shared" si="527"/>
        <v>4070.0104736842104</v>
      </c>
      <c r="CB360" s="46">
        <f t="shared" si="528"/>
        <v>5298.36</v>
      </c>
      <c r="CC360" s="46">
        <f t="shared" si="529"/>
        <v>-1228.3495263157893</v>
      </c>
      <c r="CD360" s="297"/>
    </row>
    <row r="361" spans="1:82" s="45" customFormat="1" ht="12" customHeight="1">
      <c r="A361" s="284">
        <v>28</v>
      </c>
      <c r="B361" s="170" t="s">
        <v>457</v>
      </c>
      <c r="C361" s="295"/>
      <c r="D361" s="295"/>
      <c r="E361" s="296"/>
      <c r="F361" s="296"/>
      <c r="G361" s="286">
        <f t="shared" si="498"/>
        <v>3528699.08</v>
      </c>
      <c r="H361" s="280">
        <f t="shared" si="499"/>
        <v>0</v>
      </c>
      <c r="I361" s="289">
        <v>0</v>
      </c>
      <c r="J361" s="289">
        <v>0</v>
      </c>
      <c r="K361" s="289">
        <v>0</v>
      </c>
      <c r="L361" s="289">
        <v>0</v>
      </c>
      <c r="M361" s="289">
        <v>0</v>
      </c>
      <c r="N361" s="280">
        <v>0</v>
      </c>
      <c r="O361" s="280">
        <v>0</v>
      </c>
      <c r="P361" s="280">
        <v>0</v>
      </c>
      <c r="Q361" s="280">
        <v>0</v>
      </c>
      <c r="R361" s="280">
        <v>0</v>
      </c>
      <c r="S361" s="280">
        <v>0</v>
      </c>
      <c r="T361" s="290">
        <v>0</v>
      </c>
      <c r="U361" s="280">
        <v>0</v>
      </c>
      <c r="V361" s="296" t="s">
        <v>105</v>
      </c>
      <c r="W361" s="57">
        <v>867</v>
      </c>
      <c r="X361" s="280">
        <f t="shared" si="500"/>
        <v>3369907.62</v>
      </c>
      <c r="Y361" s="57">
        <v>0</v>
      </c>
      <c r="Z361" s="57">
        <v>0</v>
      </c>
      <c r="AA361" s="57">
        <v>0</v>
      </c>
      <c r="AB361" s="57">
        <v>0</v>
      </c>
      <c r="AC361" s="57">
        <v>0</v>
      </c>
      <c r="AD361" s="57">
        <v>0</v>
      </c>
      <c r="AE361" s="57">
        <v>0</v>
      </c>
      <c r="AF361" s="57">
        <v>0</v>
      </c>
      <c r="AG361" s="57">
        <v>0</v>
      </c>
      <c r="AH361" s="57">
        <v>0</v>
      </c>
      <c r="AI361" s="57">
        <v>0</v>
      </c>
      <c r="AJ361" s="57">
        <f t="shared" si="501"/>
        <v>105860.97</v>
      </c>
      <c r="AK361" s="57">
        <f t="shared" si="502"/>
        <v>52930.49</v>
      </c>
      <c r="AL361" s="57">
        <v>0</v>
      </c>
      <c r="AN361" s="46">
        <f>I361/'Приложение 1'!I359</f>
        <v>0</v>
      </c>
      <c r="AO361" s="46" t="e">
        <f t="shared" si="503"/>
        <v>#DIV/0!</v>
      </c>
      <c r="AP361" s="46" t="e">
        <f t="shared" si="504"/>
        <v>#DIV/0!</v>
      </c>
      <c r="AQ361" s="46" t="e">
        <f t="shared" si="505"/>
        <v>#DIV/0!</v>
      </c>
      <c r="AR361" s="46" t="e">
        <f t="shared" si="506"/>
        <v>#DIV/0!</v>
      </c>
      <c r="AS361" s="46" t="e">
        <f t="shared" si="507"/>
        <v>#DIV/0!</v>
      </c>
      <c r="AT361" s="46" t="e">
        <f t="shared" si="508"/>
        <v>#DIV/0!</v>
      </c>
      <c r="AU361" s="46">
        <f t="shared" si="509"/>
        <v>3886.86</v>
      </c>
      <c r="AV361" s="46" t="e">
        <f t="shared" si="510"/>
        <v>#DIV/0!</v>
      </c>
      <c r="AW361" s="46" t="e">
        <f t="shared" si="511"/>
        <v>#DIV/0!</v>
      </c>
      <c r="AX361" s="46" t="e">
        <f t="shared" si="512"/>
        <v>#DIV/0!</v>
      </c>
      <c r="AY361" s="52">
        <f t="shared" si="513"/>
        <v>0</v>
      </c>
      <c r="AZ361" s="46">
        <v>823.21</v>
      </c>
      <c r="BA361" s="46">
        <v>2105.13</v>
      </c>
      <c r="BB361" s="46">
        <v>2608.0100000000002</v>
      </c>
      <c r="BC361" s="46">
        <v>902.03</v>
      </c>
      <c r="BD361" s="46">
        <v>1781.42</v>
      </c>
      <c r="BE361" s="46">
        <v>1188.47</v>
      </c>
      <c r="BF361" s="46">
        <v>2445034.0299999998</v>
      </c>
      <c r="BG361" s="46">
        <f t="shared" si="514"/>
        <v>5070.2</v>
      </c>
      <c r="BH361" s="46">
        <v>1206.3800000000001</v>
      </c>
      <c r="BI361" s="46">
        <v>3444.44</v>
      </c>
      <c r="BJ361" s="46">
        <v>7006.73</v>
      </c>
      <c r="BK361" s="46">
        <f t="shared" si="497"/>
        <v>1689105.94</v>
      </c>
      <c r="BL361" s="46" t="str">
        <f t="shared" si="515"/>
        <v xml:space="preserve"> </v>
      </c>
      <c r="BM361" s="46" t="e">
        <f t="shared" si="516"/>
        <v>#DIV/0!</v>
      </c>
      <c r="BN361" s="46" t="e">
        <f t="shared" si="517"/>
        <v>#DIV/0!</v>
      </c>
      <c r="BO361" s="46" t="e">
        <f t="shared" si="518"/>
        <v>#DIV/0!</v>
      </c>
      <c r="BP361" s="46" t="e">
        <f t="shared" si="519"/>
        <v>#DIV/0!</v>
      </c>
      <c r="BQ361" s="46" t="e">
        <f t="shared" si="520"/>
        <v>#DIV/0!</v>
      </c>
      <c r="BR361" s="46" t="e">
        <f t="shared" si="521"/>
        <v>#DIV/0!</v>
      </c>
      <c r="BS361" s="46" t="str">
        <f t="shared" si="522"/>
        <v xml:space="preserve"> </v>
      </c>
      <c r="BT361" s="46" t="e">
        <f t="shared" si="523"/>
        <v>#DIV/0!</v>
      </c>
      <c r="BU361" s="46" t="e">
        <f t="shared" si="524"/>
        <v>#DIV/0!</v>
      </c>
      <c r="BV361" s="46" t="e">
        <f t="shared" si="525"/>
        <v>#DIV/0!</v>
      </c>
      <c r="BW361" s="46" t="str">
        <f t="shared" si="526"/>
        <v xml:space="preserve"> </v>
      </c>
      <c r="BY361" s="52"/>
      <c r="BZ361" s="293"/>
      <c r="CA361" s="46">
        <f t="shared" si="527"/>
        <v>4070.0104728950405</v>
      </c>
      <c r="CB361" s="46">
        <f t="shared" si="528"/>
        <v>5298.36</v>
      </c>
      <c r="CC361" s="46">
        <f t="shared" si="529"/>
        <v>-1228.3495271049592</v>
      </c>
      <c r="CD361" s="297"/>
    </row>
    <row r="362" spans="1:82" s="45" customFormat="1" ht="12" customHeight="1">
      <c r="A362" s="284">
        <v>29</v>
      </c>
      <c r="B362" s="170" t="s">
        <v>458</v>
      </c>
      <c r="C362" s="295"/>
      <c r="D362" s="295"/>
      <c r="E362" s="296"/>
      <c r="F362" s="296"/>
      <c r="G362" s="286">
        <f t="shared" si="498"/>
        <v>6670747.1600000001</v>
      </c>
      <c r="H362" s="280">
        <f t="shared" si="499"/>
        <v>0</v>
      </c>
      <c r="I362" s="289">
        <v>0</v>
      </c>
      <c r="J362" s="289">
        <v>0</v>
      </c>
      <c r="K362" s="289">
        <v>0</v>
      </c>
      <c r="L362" s="289">
        <v>0</v>
      </c>
      <c r="M362" s="289">
        <v>0</v>
      </c>
      <c r="N362" s="280">
        <v>0</v>
      </c>
      <c r="O362" s="280">
        <v>0</v>
      </c>
      <c r="P362" s="280">
        <v>0</v>
      </c>
      <c r="Q362" s="280">
        <v>0</v>
      </c>
      <c r="R362" s="280">
        <v>0</v>
      </c>
      <c r="S362" s="280">
        <v>0</v>
      </c>
      <c r="T362" s="290">
        <v>0</v>
      </c>
      <c r="U362" s="280">
        <v>0</v>
      </c>
      <c r="V362" s="296" t="s">
        <v>105</v>
      </c>
      <c r="W362" s="57">
        <v>1639</v>
      </c>
      <c r="X362" s="280">
        <f t="shared" si="500"/>
        <v>6370563.54</v>
      </c>
      <c r="Y362" s="57">
        <v>0</v>
      </c>
      <c r="Z362" s="57">
        <v>0</v>
      </c>
      <c r="AA362" s="57">
        <v>0</v>
      </c>
      <c r="AB362" s="57">
        <v>0</v>
      </c>
      <c r="AC362" s="57">
        <v>0</v>
      </c>
      <c r="AD362" s="57">
        <v>0</v>
      </c>
      <c r="AE362" s="57">
        <v>0</v>
      </c>
      <c r="AF362" s="57">
        <v>0</v>
      </c>
      <c r="AG362" s="57">
        <v>0</v>
      </c>
      <c r="AH362" s="57">
        <v>0</v>
      </c>
      <c r="AI362" s="57">
        <v>0</v>
      </c>
      <c r="AJ362" s="57">
        <f t="shared" si="501"/>
        <v>200122.41</v>
      </c>
      <c r="AK362" s="57">
        <f t="shared" si="502"/>
        <v>100061.21</v>
      </c>
      <c r="AL362" s="57">
        <v>0</v>
      </c>
      <c r="AN362" s="46">
        <f>I362/'Приложение 1'!I360</f>
        <v>0</v>
      </c>
      <c r="AO362" s="46" t="e">
        <f t="shared" si="503"/>
        <v>#DIV/0!</v>
      </c>
      <c r="AP362" s="46" t="e">
        <f t="shared" si="504"/>
        <v>#DIV/0!</v>
      </c>
      <c r="AQ362" s="46" t="e">
        <f t="shared" si="505"/>
        <v>#DIV/0!</v>
      </c>
      <c r="AR362" s="46" t="e">
        <f t="shared" si="506"/>
        <v>#DIV/0!</v>
      </c>
      <c r="AS362" s="46" t="e">
        <f t="shared" si="507"/>
        <v>#DIV/0!</v>
      </c>
      <c r="AT362" s="46" t="e">
        <f t="shared" si="508"/>
        <v>#DIV/0!</v>
      </c>
      <c r="AU362" s="46">
        <f t="shared" si="509"/>
        <v>3886.86</v>
      </c>
      <c r="AV362" s="46" t="e">
        <f t="shared" si="510"/>
        <v>#DIV/0!</v>
      </c>
      <c r="AW362" s="46" t="e">
        <f t="shared" si="511"/>
        <v>#DIV/0!</v>
      </c>
      <c r="AX362" s="46" t="e">
        <f t="shared" si="512"/>
        <v>#DIV/0!</v>
      </c>
      <c r="AY362" s="52">
        <f t="shared" si="513"/>
        <v>0</v>
      </c>
      <c r="AZ362" s="46">
        <v>823.21</v>
      </c>
      <c r="BA362" s="46">
        <v>2105.13</v>
      </c>
      <c r="BB362" s="46">
        <v>2608.0100000000002</v>
      </c>
      <c r="BC362" s="46">
        <v>902.03</v>
      </c>
      <c r="BD362" s="46">
        <v>1781.42</v>
      </c>
      <c r="BE362" s="46">
        <v>1188.47</v>
      </c>
      <c r="BF362" s="46">
        <v>2445034.0299999998</v>
      </c>
      <c r="BG362" s="46">
        <f t="shared" si="514"/>
        <v>5070.2</v>
      </c>
      <c r="BH362" s="46">
        <v>1206.3800000000001</v>
      </c>
      <c r="BI362" s="46">
        <v>3444.44</v>
      </c>
      <c r="BJ362" s="46">
        <v>7006.73</v>
      </c>
      <c r="BK362" s="46">
        <f t="shared" si="497"/>
        <v>1689105.94</v>
      </c>
      <c r="BL362" s="46" t="str">
        <f t="shared" si="515"/>
        <v xml:space="preserve"> </v>
      </c>
      <c r="BM362" s="46" t="e">
        <f t="shared" si="516"/>
        <v>#DIV/0!</v>
      </c>
      <c r="BN362" s="46" t="e">
        <f t="shared" si="517"/>
        <v>#DIV/0!</v>
      </c>
      <c r="BO362" s="46" t="e">
        <f t="shared" si="518"/>
        <v>#DIV/0!</v>
      </c>
      <c r="BP362" s="46" t="e">
        <f t="shared" si="519"/>
        <v>#DIV/0!</v>
      </c>
      <c r="BQ362" s="46" t="e">
        <f t="shared" si="520"/>
        <v>#DIV/0!</v>
      </c>
      <c r="BR362" s="46" t="e">
        <f t="shared" si="521"/>
        <v>#DIV/0!</v>
      </c>
      <c r="BS362" s="46" t="str">
        <f t="shared" si="522"/>
        <v xml:space="preserve"> </v>
      </c>
      <c r="BT362" s="46" t="e">
        <f t="shared" si="523"/>
        <v>#DIV/0!</v>
      </c>
      <c r="BU362" s="46" t="e">
        <f t="shared" si="524"/>
        <v>#DIV/0!</v>
      </c>
      <c r="BV362" s="46" t="e">
        <f t="shared" si="525"/>
        <v>#DIV/0!</v>
      </c>
      <c r="BW362" s="46" t="str">
        <f t="shared" si="526"/>
        <v xml:space="preserve"> </v>
      </c>
      <c r="BY362" s="52"/>
      <c r="BZ362" s="293"/>
      <c r="CA362" s="46">
        <f t="shared" si="527"/>
        <v>4070.0104697986576</v>
      </c>
      <c r="CB362" s="46">
        <f t="shared" si="528"/>
        <v>5298.36</v>
      </c>
      <c r="CC362" s="46">
        <f t="shared" si="529"/>
        <v>-1228.3495302013421</v>
      </c>
      <c r="CD362" s="297"/>
    </row>
    <row r="363" spans="1:82" s="45" customFormat="1" ht="12" customHeight="1">
      <c r="A363" s="284">
        <v>30</v>
      </c>
      <c r="B363" s="170" t="s">
        <v>459</v>
      </c>
      <c r="C363" s="295"/>
      <c r="D363" s="295"/>
      <c r="E363" s="296"/>
      <c r="F363" s="296"/>
      <c r="G363" s="286">
        <f t="shared" si="498"/>
        <v>4114780.59</v>
      </c>
      <c r="H363" s="280">
        <f t="shared" si="499"/>
        <v>0</v>
      </c>
      <c r="I363" s="289">
        <v>0</v>
      </c>
      <c r="J363" s="289">
        <v>0</v>
      </c>
      <c r="K363" s="289">
        <v>0</v>
      </c>
      <c r="L363" s="289">
        <v>0</v>
      </c>
      <c r="M363" s="289">
        <v>0</v>
      </c>
      <c r="N363" s="280">
        <v>0</v>
      </c>
      <c r="O363" s="280">
        <v>0</v>
      </c>
      <c r="P363" s="280">
        <v>0</v>
      </c>
      <c r="Q363" s="280">
        <v>0</v>
      </c>
      <c r="R363" s="280">
        <v>0</v>
      </c>
      <c r="S363" s="280">
        <v>0</v>
      </c>
      <c r="T363" s="290">
        <v>0</v>
      </c>
      <c r="U363" s="280">
        <v>0</v>
      </c>
      <c r="V363" s="296" t="s">
        <v>105</v>
      </c>
      <c r="W363" s="57">
        <v>1011</v>
      </c>
      <c r="X363" s="280">
        <f t="shared" si="500"/>
        <v>3929615.46</v>
      </c>
      <c r="Y363" s="57">
        <v>0</v>
      </c>
      <c r="Z363" s="57">
        <v>0</v>
      </c>
      <c r="AA363" s="57">
        <v>0</v>
      </c>
      <c r="AB363" s="57">
        <v>0</v>
      </c>
      <c r="AC363" s="57">
        <v>0</v>
      </c>
      <c r="AD363" s="57">
        <v>0</v>
      </c>
      <c r="AE363" s="57">
        <v>0</v>
      </c>
      <c r="AF363" s="57">
        <v>0</v>
      </c>
      <c r="AG363" s="57">
        <v>0</v>
      </c>
      <c r="AH363" s="57">
        <v>0</v>
      </c>
      <c r="AI363" s="57">
        <v>0</v>
      </c>
      <c r="AJ363" s="57">
        <f t="shared" si="501"/>
        <v>123443.42</v>
      </c>
      <c r="AK363" s="57">
        <f t="shared" si="502"/>
        <v>61721.71</v>
      </c>
      <c r="AL363" s="57">
        <v>0</v>
      </c>
      <c r="AN363" s="46">
        <f>I363/'Приложение 1'!I361</f>
        <v>0</v>
      </c>
      <c r="AO363" s="46" t="e">
        <f t="shared" si="503"/>
        <v>#DIV/0!</v>
      </c>
      <c r="AP363" s="46" t="e">
        <f t="shared" si="504"/>
        <v>#DIV/0!</v>
      </c>
      <c r="AQ363" s="46" t="e">
        <f t="shared" si="505"/>
        <v>#DIV/0!</v>
      </c>
      <c r="AR363" s="46" t="e">
        <f t="shared" si="506"/>
        <v>#DIV/0!</v>
      </c>
      <c r="AS363" s="46" t="e">
        <f t="shared" si="507"/>
        <v>#DIV/0!</v>
      </c>
      <c r="AT363" s="46" t="e">
        <f t="shared" si="508"/>
        <v>#DIV/0!</v>
      </c>
      <c r="AU363" s="46">
        <f t="shared" si="509"/>
        <v>3886.86</v>
      </c>
      <c r="AV363" s="46" t="e">
        <f t="shared" si="510"/>
        <v>#DIV/0!</v>
      </c>
      <c r="AW363" s="46" t="e">
        <f t="shared" si="511"/>
        <v>#DIV/0!</v>
      </c>
      <c r="AX363" s="46" t="e">
        <f t="shared" si="512"/>
        <v>#DIV/0!</v>
      </c>
      <c r="AY363" s="52">
        <f t="shared" si="513"/>
        <v>0</v>
      </c>
      <c r="AZ363" s="46">
        <v>823.21</v>
      </c>
      <c r="BA363" s="46">
        <v>2105.13</v>
      </c>
      <c r="BB363" s="46">
        <v>2608.0100000000002</v>
      </c>
      <c r="BC363" s="46">
        <v>902.03</v>
      </c>
      <c r="BD363" s="46">
        <v>1781.42</v>
      </c>
      <c r="BE363" s="46">
        <v>1188.47</v>
      </c>
      <c r="BF363" s="46">
        <v>2445034.0299999998</v>
      </c>
      <c r="BG363" s="46">
        <f t="shared" si="514"/>
        <v>5070.2</v>
      </c>
      <c r="BH363" s="46">
        <v>1206.3800000000001</v>
      </c>
      <c r="BI363" s="46">
        <v>3444.44</v>
      </c>
      <c r="BJ363" s="46">
        <v>7006.73</v>
      </c>
      <c r="BK363" s="46">
        <f t="shared" si="497"/>
        <v>1689105.94</v>
      </c>
      <c r="BL363" s="46" t="str">
        <f t="shared" si="515"/>
        <v xml:space="preserve"> </v>
      </c>
      <c r="BM363" s="46" t="e">
        <f t="shared" si="516"/>
        <v>#DIV/0!</v>
      </c>
      <c r="BN363" s="46" t="e">
        <f t="shared" si="517"/>
        <v>#DIV/0!</v>
      </c>
      <c r="BO363" s="46" t="e">
        <f t="shared" si="518"/>
        <v>#DIV/0!</v>
      </c>
      <c r="BP363" s="46" t="e">
        <f t="shared" si="519"/>
        <v>#DIV/0!</v>
      </c>
      <c r="BQ363" s="46" t="e">
        <f t="shared" si="520"/>
        <v>#DIV/0!</v>
      </c>
      <c r="BR363" s="46" t="e">
        <f t="shared" si="521"/>
        <v>#DIV/0!</v>
      </c>
      <c r="BS363" s="46" t="str">
        <f t="shared" si="522"/>
        <v xml:space="preserve"> </v>
      </c>
      <c r="BT363" s="46" t="e">
        <f t="shared" si="523"/>
        <v>#DIV/0!</v>
      </c>
      <c r="BU363" s="46" t="e">
        <f t="shared" si="524"/>
        <v>#DIV/0!</v>
      </c>
      <c r="BV363" s="46" t="e">
        <f t="shared" si="525"/>
        <v>#DIV/0!</v>
      </c>
      <c r="BW363" s="46" t="str">
        <f t="shared" si="526"/>
        <v xml:space="preserve"> </v>
      </c>
      <c r="BY363" s="52"/>
      <c r="BZ363" s="293"/>
      <c r="CA363" s="46">
        <f t="shared" si="527"/>
        <v>4070.0104747774481</v>
      </c>
      <c r="CB363" s="46">
        <f t="shared" si="528"/>
        <v>5298.36</v>
      </c>
      <c r="CC363" s="46">
        <f t="shared" si="529"/>
        <v>-1228.3495252225516</v>
      </c>
      <c r="CD363" s="297"/>
    </row>
    <row r="364" spans="1:82" s="45" customFormat="1" ht="12" customHeight="1">
      <c r="A364" s="284">
        <v>31</v>
      </c>
      <c r="B364" s="170" t="s">
        <v>460</v>
      </c>
      <c r="C364" s="295"/>
      <c r="D364" s="295"/>
      <c r="E364" s="296"/>
      <c r="F364" s="296"/>
      <c r="G364" s="286">
        <f t="shared" si="498"/>
        <v>5600334.4100000001</v>
      </c>
      <c r="H364" s="280">
        <f t="shared" si="499"/>
        <v>0</v>
      </c>
      <c r="I364" s="289">
        <v>0</v>
      </c>
      <c r="J364" s="289">
        <v>0</v>
      </c>
      <c r="K364" s="289">
        <v>0</v>
      </c>
      <c r="L364" s="289">
        <v>0</v>
      </c>
      <c r="M364" s="289">
        <v>0</v>
      </c>
      <c r="N364" s="280">
        <v>0</v>
      </c>
      <c r="O364" s="280">
        <v>0</v>
      </c>
      <c r="P364" s="280">
        <v>0</v>
      </c>
      <c r="Q364" s="280">
        <v>0</v>
      </c>
      <c r="R364" s="280">
        <v>0</v>
      </c>
      <c r="S364" s="280">
        <v>0</v>
      </c>
      <c r="T364" s="290">
        <v>0</v>
      </c>
      <c r="U364" s="280">
        <v>0</v>
      </c>
      <c r="V364" s="296" t="s">
        <v>105</v>
      </c>
      <c r="W364" s="57">
        <v>1376</v>
      </c>
      <c r="X364" s="280">
        <f t="shared" si="500"/>
        <v>5348319.3600000003</v>
      </c>
      <c r="Y364" s="57">
        <v>0</v>
      </c>
      <c r="Z364" s="57">
        <v>0</v>
      </c>
      <c r="AA364" s="57">
        <v>0</v>
      </c>
      <c r="AB364" s="57">
        <v>0</v>
      </c>
      <c r="AC364" s="57">
        <v>0</v>
      </c>
      <c r="AD364" s="57">
        <v>0</v>
      </c>
      <c r="AE364" s="57">
        <v>0</v>
      </c>
      <c r="AF364" s="57">
        <v>0</v>
      </c>
      <c r="AG364" s="57">
        <v>0</v>
      </c>
      <c r="AH364" s="57">
        <v>0</v>
      </c>
      <c r="AI364" s="57">
        <v>0</v>
      </c>
      <c r="AJ364" s="57">
        <f t="shared" si="501"/>
        <v>168010.03</v>
      </c>
      <c r="AK364" s="57">
        <f t="shared" si="502"/>
        <v>84005.02</v>
      </c>
      <c r="AL364" s="57">
        <v>0</v>
      </c>
      <c r="AN364" s="46">
        <f>I364/'Приложение 1'!I362</f>
        <v>0</v>
      </c>
      <c r="AO364" s="46" t="e">
        <f t="shared" si="503"/>
        <v>#DIV/0!</v>
      </c>
      <c r="AP364" s="46" t="e">
        <f t="shared" si="504"/>
        <v>#DIV/0!</v>
      </c>
      <c r="AQ364" s="46" t="e">
        <f t="shared" si="505"/>
        <v>#DIV/0!</v>
      </c>
      <c r="AR364" s="46" t="e">
        <f t="shared" si="506"/>
        <v>#DIV/0!</v>
      </c>
      <c r="AS364" s="46" t="e">
        <f t="shared" si="507"/>
        <v>#DIV/0!</v>
      </c>
      <c r="AT364" s="46" t="e">
        <f t="shared" si="508"/>
        <v>#DIV/0!</v>
      </c>
      <c r="AU364" s="46">
        <f t="shared" si="509"/>
        <v>3886.86</v>
      </c>
      <c r="AV364" s="46" t="e">
        <f t="shared" si="510"/>
        <v>#DIV/0!</v>
      </c>
      <c r="AW364" s="46" t="e">
        <f t="shared" si="511"/>
        <v>#DIV/0!</v>
      </c>
      <c r="AX364" s="46" t="e">
        <f t="shared" si="512"/>
        <v>#DIV/0!</v>
      </c>
      <c r="AY364" s="52">
        <f t="shared" si="513"/>
        <v>0</v>
      </c>
      <c r="AZ364" s="46">
        <v>823.21</v>
      </c>
      <c r="BA364" s="46">
        <v>2105.13</v>
      </c>
      <c r="BB364" s="46">
        <v>2608.0100000000002</v>
      </c>
      <c r="BC364" s="46">
        <v>902.03</v>
      </c>
      <c r="BD364" s="46">
        <v>1781.42</v>
      </c>
      <c r="BE364" s="46">
        <v>1188.47</v>
      </c>
      <c r="BF364" s="46">
        <v>2445034.0299999998</v>
      </c>
      <c r="BG364" s="46">
        <f t="shared" si="514"/>
        <v>5070.2</v>
      </c>
      <c r="BH364" s="46">
        <v>1206.3800000000001</v>
      </c>
      <c r="BI364" s="46">
        <v>3444.44</v>
      </c>
      <c r="BJ364" s="46">
        <v>7006.73</v>
      </c>
      <c r="BK364" s="46">
        <f t="shared" si="497"/>
        <v>1689105.94</v>
      </c>
      <c r="BL364" s="46" t="str">
        <f t="shared" si="515"/>
        <v xml:space="preserve"> </v>
      </c>
      <c r="BM364" s="46" t="e">
        <f t="shared" si="516"/>
        <v>#DIV/0!</v>
      </c>
      <c r="BN364" s="46" t="e">
        <f t="shared" si="517"/>
        <v>#DIV/0!</v>
      </c>
      <c r="BO364" s="46" t="e">
        <f t="shared" si="518"/>
        <v>#DIV/0!</v>
      </c>
      <c r="BP364" s="46" t="e">
        <f t="shared" si="519"/>
        <v>#DIV/0!</v>
      </c>
      <c r="BQ364" s="46" t="e">
        <f t="shared" si="520"/>
        <v>#DIV/0!</v>
      </c>
      <c r="BR364" s="46" t="e">
        <f t="shared" si="521"/>
        <v>#DIV/0!</v>
      </c>
      <c r="BS364" s="46" t="str">
        <f t="shared" si="522"/>
        <v xml:space="preserve"> </v>
      </c>
      <c r="BT364" s="46" t="e">
        <f t="shared" si="523"/>
        <v>#DIV/0!</v>
      </c>
      <c r="BU364" s="46" t="e">
        <f t="shared" si="524"/>
        <v>#DIV/0!</v>
      </c>
      <c r="BV364" s="46" t="e">
        <f t="shared" si="525"/>
        <v>#DIV/0!</v>
      </c>
      <c r="BW364" s="46" t="str">
        <f t="shared" si="526"/>
        <v xml:space="preserve"> </v>
      </c>
      <c r="BY364" s="52"/>
      <c r="BZ364" s="293"/>
      <c r="CA364" s="46">
        <f t="shared" si="527"/>
        <v>4070.0104723837212</v>
      </c>
      <c r="CB364" s="46">
        <f t="shared" si="528"/>
        <v>5298.36</v>
      </c>
      <c r="CC364" s="46">
        <f t="shared" si="529"/>
        <v>-1228.3495276162785</v>
      </c>
      <c r="CD364" s="297"/>
    </row>
    <row r="365" spans="1:82" s="45" customFormat="1" ht="12" customHeight="1">
      <c r="A365" s="284">
        <v>32</v>
      </c>
      <c r="B365" s="170" t="s">
        <v>467</v>
      </c>
      <c r="C365" s="295"/>
      <c r="D365" s="295"/>
      <c r="E365" s="296"/>
      <c r="F365" s="296"/>
      <c r="G365" s="286">
        <f t="shared" si="498"/>
        <v>3977894.13</v>
      </c>
      <c r="H365" s="280">
        <f t="shared" si="499"/>
        <v>0</v>
      </c>
      <c r="I365" s="289">
        <v>0</v>
      </c>
      <c r="J365" s="289">
        <v>0</v>
      </c>
      <c r="K365" s="289">
        <v>0</v>
      </c>
      <c r="L365" s="289">
        <v>0</v>
      </c>
      <c r="M365" s="289">
        <v>0</v>
      </c>
      <c r="N365" s="280">
        <v>0</v>
      </c>
      <c r="O365" s="280">
        <v>0</v>
      </c>
      <c r="P365" s="280">
        <v>0</v>
      </c>
      <c r="Q365" s="280">
        <v>0</v>
      </c>
      <c r="R365" s="280">
        <v>0</v>
      </c>
      <c r="S365" s="280">
        <v>0</v>
      </c>
      <c r="T365" s="290">
        <v>0</v>
      </c>
      <c r="U365" s="280">
        <v>0</v>
      </c>
      <c r="V365" s="296" t="s">
        <v>106</v>
      </c>
      <c r="W365" s="57">
        <v>985</v>
      </c>
      <c r="X365" s="280">
        <f t="shared" si="500"/>
        <v>3798888.9</v>
      </c>
      <c r="Y365" s="57">
        <v>0</v>
      </c>
      <c r="Z365" s="57">
        <v>0</v>
      </c>
      <c r="AA365" s="57">
        <v>0</v>
      </c>
      <c r="AB365" s="57">
        <v>0</v>
      </c>
      <c r="AC365" s="57">
        <v>0</v>
      </c>
      <c r="AD365" s="57">
        <v>0</v>
      </c>
      <c r="AE365" s="57">
        <v>0</v>
      </c>
      <c r="AF365" s="57">
        <v>0</v>
      </c>
      <c r="AG365" s="57">
        <v>0</v>
      </c>
      <c r="AH365" s="57">
        <v>0</v>
      </c>
      <c r="AI365" s="57">
        <v>0</v>
      </c>
      <c r="AJ365" s="57">
        <f t="shared" si="501"/>
        <v>119336.82</v>
      </c>
      <c r="AK365" s="57">
        <f t="shared" si="502"/>
        <v>59668.41</v>
      </c>
      <c r="AL365" s="57">
        <v>0</v>
      </c>
      <c r="AN365" s="46">
        <f>I365/'Приложение 1'!I363</f>
        <v>0</v>
      </c>
      <c r="AO365" s="46" t="e">
        <f t="shared" si="503"/>
        <v>#DIV/0!</v>
      </c>
      <c r="AP365" s="46" t="e">
        <f t="shared" si="504"/>
        <v>#DIV/0!</v>
      </c>
      <c r="AQ365" s="46" t="e">
        <f t="shared" si="505"/>
        <v>#DIV/0!</v>
      </c>
      <c r="AR365" s="46" t="e">
        <f t="shared" si="506"/>
        <v>#DIV/0!</v>
      </c>
      <c r="AS365" s="46" t="e">
        <f t="shared" si="507"/>
        <v>#DIV/0!</v>
      </c>
      <c r="AT365" s="46" t="e">
        <f t="shared" si="508"/>
        <v>#DIV/0!</v>
      </c>
      <c r="AU365" s="46">
        <f t="shared" si="509"/>
        <v>3856.74</v>
      </c>
      <c r="AV365" s="46" t="e">
        <f t="shared" si="510"/>
        <v>#DIV/0!</v>
      </c>
      <c r="AW365" s="46" t="e">
        <f t="shared" si="511"/>
        <v>#DIV/0!</v>
      </c>
      <c r="AX365" s="46" t="e">
        <f t="shared" si="512"/>
        <v>#DIV/0!</v>
      </c>
      <c r="AY365" s="52">
        <f t="shared" si="513"/>
        <v>0</v>
      </c>
      <c r="AZ365" s="46">
        <v>823.21</v>
      </c>
      <c r="BA365" s="46">
        <v>2105.13</v>
      </c>
      <c r="BB365" s="46">
        <v>2608.0100000000002</v>
      </c>
      <c r="BC365" s="46">
        <v>902.03</v>
      </c>
      <c r="BD365" s="46">
        <v>1781.42</v>
      </c>
      <c r="BE365" s="46">
        <v>1188.47</v>
      </c>
      <c r="BF365" s="46">
        <v>2445034.0299999998</v>
      </c>
      <c r="BG365" s="46">
        <f t="shared" si="514"/>
        <v>4866.91</v>
      </c>
      <c r="BH365" s="46">
        <v>1206.3800000000001</v>
      </c>
      <c r="BI365" s="46">
        <v>3444.44</v>
      </c>
      <c r="BJ365" s="46">
        <v>7006.73</v>
      </c>
      <c r="BK365" s="46">
        <f t="shared" si="497"/>
        <v>1689105.94</v>
      </c>
      <c r="BL365" s="46" t="str">
        <f t="shared" si="515"/>
        <v xml:space="preserve"> </v>
      </c>
      <c r="BM365" s="46" t="e">
        <f t="shared" si="516"/>
        <v>#DIV/0!</v>
      </c>
      <c r="BN365" s="46" t="e">
        <f t="shared" si="517"/>
        <v>#DIV/0!</v>
      </c>
      <c r="BO365" s="46" t="e">
        <f t="shared" si="518"/>
        <v>#DIV/0!</v>
      </c>
      <c r="BP365" s="46" t="e">
        <f t="shared" si="519"/>
        <v>#DIV/0!</v>
      </c>
      <c r="BQ365" s="46" t="e">
        <f t="shared" si="520"/>
        <v>#DIV/0!</v>
      </c>
      <c r="BR365" s="46" t="e">
        <f t="shared" si="521"/>
        <v>#DIV/0!</v>
      </c>
      <c r="BS365" s="46" t="str">
        <f t="shared" si="522"/>
        <v xml:space="preserve"> </v>
      </c>
      <c r="BT365" s="46" t="e">
        <f t="shared" si="523"/>
        <v>#DIV/0!</v>
      </c>
      <c r="BU365" s="46" t="e">
        <f t="shared" si="524"/>
        <v>#DIV/0!</v>
      </c>
      <c r="BV365" s="46" t="e">
        <f t="shared" si="525"/>
        <v>#DIV/0!</v>
      </c>
      <c r="BW365" s="46" t="str">
        <f t="shared" si="526"/>
        <v xml:space="preserve"> </v>
      </c>
      <c r="BY365" s="52"/>
      <c r="BZ365" s="293"/>
      <c r="CA365" s="46">
        <f t="shared" si="527"/>
        <v>4038.471197969543</v>
      </c>
      <c r="CB365" s="46">
        <f t="shared" si="528"/>
        <v>5085.92</v>
      </c>
      <c r="CC365" s="46">
        <f t="shared" si="529"/>
        <v>-1047.448802030457</v>
      </c>
      <c r="CD365" s="297"/>
    </row>
    <row r="366" spans="1:82" s="45" customFormat="1" ht="12" customHeight="1">
      <c r="A366" s="284">
        <v>33</v>
      </c>
      <c r="B366" s="170" t="s">
        <v>468</v>
      </c>
      <c r="C366" s="295"/>
      <c r="D366" s="295"/>
      <c r="E366" s="296"/>
      <c r="F366" s="296"/>
      <c r="G366" s="286">
        <f t="shared" si="498"/>
        <v>4029310.37</v>
      </c>
      <c r="H366" s="280">
        <f t="shared" si="499"/>
        <v>0</v>
      </c>
      <c r="I366" s="289">
        <v>0</v>
      </c>
      <c r="J366" s="289">
        <v>0</v>
      </c>
      <c r="K366" s="289">
        <v>0</v>
      </c>
      <c r="L366" s="289">
        <v>0</v>
      </c>
      <c r="M366" s="289">
        <v>0</v>
      </c>
      <c r="N366" s="280">
        <v>0</v>
      </c>
      <c r="O366" s="280">
        <v>0</v>
      </c>
      <c r="P366" s="280">
        <v>0</v>
      </c>
      <c r="Q366" s="280">
        <v>0</v>
      </c>
      <c r="R366" s="280">
        <v>0</v>
      </c>
      <c r="S366" s="280">
        <v>0</v>
      </c>
      <c r="T366" s="290">
        <v>0</v>
      </c>
      <c r="U366" s="280">
        <v>0</v>
      </c>
      <c r="V366" s="296" t="s">
        <v>105</v>
      </c>
      <c r="W366" s="57">
        <v>990</v>
      </c>
      <c r="X366" s="280">
        <f t="shared" si="500"/>
        <v>3847991.4</v>
      </c>
      <c r="Y366" s="57">
        <v>0</v>
      </c>
      <c r="Z366" s="57">
        <v>0</v>
      </c>
      <c r="AA366" s="57">
        <v>0</v>
      </c>
      <c r="AB366" s="57">
        <v>0</v>
      </c>
      <c r="AC366" s="57">
        <v>0</v>
      </c>
      <c r="AD366" s="57">
        <v>0</v>
      </c>
      <c r="AE366" s="57">
        <v>0</v>
      </c>
      <c r="AF366" s="57">
        <v>0</v>
      </c>
      <c r="AG366" s="57">
        <v>0</v>
      </c>
      <c r="AH366" s="57">
        <v>0</v>
      </c>
      <c r="AI366" s="57">
        <v>0</v>
      </c>
      <c r="AJ366" s="57">
        <f t="shared" si="501"/>
        <v>120879.31</v>
      </c>
      <c r="AK366" s="57">
        <f t="shared" si="502"/>
        <v>60439.66</v>
      </c>
      <c r="AL366" s="57">
        <v>0</v>
      </c>
      <c r="AN366" s="46">
        <f>I366/'Приложение 1'!I364</f>
        <v>0</v>
      </c>
      <c r="AO366" s="46" t="e">
        <f t="shared" si="503"/>
        <v>#DIV/0!</v>
      </c>
      <c r="AP366" s="46" t="e">
        <f t="shared" si="504"/>
        <v>#DIV/0!</v>
      </c>
      <c r="AQ366" s="46" t="e">
        <f t="shared" si="505"/>
        <v>#DIV/0!</v>
      </c>
      <c r="AR366" s="46" t="e">
        <f t="shared" si="506"/>
        <v>#DIV/0!</v>
      </c>
      <c r="AS366" s="46" t="e">
        <f t="shared" si="507"/>
        <v>#DIV/0!</v>
      </c>
      <c r="AT366" s="46" t="e">
        <f t="shared" si="508"/>
        <v>#DIV/0!</v>
      </c>
      <c r="AU366" s="46">
        <f t="shared" si="509"/>
        <v>3886.86</v>
      </c>
      <c r="AV366" s="46" t="e">
        <f t="shared" si="510"/>
        <v>#DIV/0!</v>
      </c>
      <c r="AW366" s="46" t="e">
        <f t="shared" si="511"/>
        <v>#DIV/0!</v>
      </c>
      <c r="AX366" s="46" t="e">
        <f t="shared" si="512"/>
        <v>#DIV/0!</v>
      </c>
      <c r="AY366" s="52">
        <f t="shared" si="513"/>
        <v>0</v>
      </c>
      <c r="AZ366" s="46">
        <v>823.21</v>
      </c>
      <c r="BA366" s="46">
        <v>2105.13</v>
      </c>
      <c r="BB366" s="46">
        <v>2608.0100000000002</v>
      </c>
      <c r="BC366" s="46">
        <v>902.03</v>
      </c>
      <c r="BD366" s="46">
        <v>1781.42</v>
      </c>
      <c r="BE366" s="46">
        <v>1188.47</v>
      </c>
      <c r="BF366" s="46">
        <v>2445034.0299999998</v>
      </c>
      <c r="BG366" s="46">
        <f t="shared" si="514"/>
        <v>5070.2</v>
      </c>
      <c r="BH366" s="46">
        <v>1206.3800000000001</v>
      </c>
      <c r="BI366" s="46">
        <v>3444.44</v>
      </c>
      <c r="BJ366" s="46">
        <v>7006.73</v>
      </c>
      <c r="BK366" s="46">
        <f t="shared" si="497"/>
        <v>1689105.94</v>
      </c>
      <c r="BL366" s="46" t="str">
        <f t="shared" si="515"/>
        <v xml:space="preserve"> </v>
      </c>
      <c r="BM366" s="46" t="e">
        <f t="shared" si="516"/>
        <v>#DIV/0!</v>
      </c>
      <c r="BN366" s="46" t="e">
        <f t="shared" si="517"/>
        <v>#DIV/0!</v>
      </c>
      <c r="BO366" s="46" t="e">
        <f t="shared" si="518"/>
        <v>#DIV/0!</v>
      </c>
      <c r="BP366" s="46" t="e">
        <f t="shared" si="519"/>
        <v>#DIV/0!</v>
      </c>
      <c r="BQ366" s="46" t="e">
        <f t="shared" si="520"/>
        <v>#DIV/0!</v>
      </c>
      <c r="BR366" s="46" t="e">
        <f t="shared" si="521"/>
        <v>#DIV/0!</v>
      </c>
      <c r="BS366" s="46" t="str">
        <f t="shared" si="522"/>
        <v xml:space="preserve"> </v>
      </c>
      <c r="BT366" s="46" t="e">
        <f t="shared" si="523"/>
        <v>#DIV/0!</v>
      </c>
      <c r="BU366" s="46" t="e">
        <f t="shared" si="524"/>
        <v>#DIV/0!</v>
      </c>
      <c r="BV366" s="46" t="e">
        <f t="shared" si="525"/>
        <v>#DIV/0!</v>
      </c>
      <c r="BW366" s="46" t="str">
        <f t="shared" si="526"/>
        <v xml:space="preserve"> </v>
      </c>
      <c r="BY366" s="52"/>
      <c r="BZ366" s="293"/>
      <c r="CA366" s="46">
        <f t="shared" si="527"/>
        <v>4070.0104747474747</v>
      </c>
      <c r="CB366" s="46">
        <f t="shared" si="528"/>
        <v>5298.36</v>
      </c>
      <c r="CC366" s="46">
        <f t="shared" si="529"/>
        <v>-1228.3495252525249</v>
      </c>
      <c r="CD366" s="297"/>
    </row>
    <row r="367" spans="1:82" s="45" customFormat="1" ht="12" customHeight="1">
      <c r="A367" s="284">
        <v>34</v>
      </c>
      <c r="B367" s="170" t="s">
        <v>469</v>
      </c>
      <c r="C367" s="295"/>
      <c r="D367" s="295"/>
      <c r="E367" s="296"/>
      <c r="F367" s="296"/>
      <c r="G367" s="286">
        <f t="shared" si="498"/>
        <v>3947910.15</v>
      </c>
      <c r="H367" s="280">
        <f t="shared" si="499"/>
        <v>0</v>
      </c>
      <c r="I367" s="289">
        <v>0</v>
      </c>
      <c r="J367" s="289">
        <v>0</v>
      </c>
      <c r="K367" s="289">
        <v>0</v>
      </c>
      <c r="L367" s="289">
        <v>0</v>
      </c>
      <c r="M367" s="289">
        <v>0</v>
      </c>
      <c r="N367" s="280">
        <v>0</v>
      </c>
      <c r="O367" s="280">
        <v>0</v>
      </c>
      <c r="P367" s="280">
        <v>0</v>
      </c>
      <c r="Q367" s="280">
        <v>0</v>
      </c>
      <c r="R367" s="280">
        <v>0</v>
      </c>
      <c r="S367" s="280">
        <v>0</v>
      </c>
      <c r="T367" s="290">
        <v>0</v>
      </c>
      <c r="U367" s="280">
        <v>0</v>
      </c>
      <c r="V367" s="296" t="s">
        <v>105</v>
      </c>
      <c r="W367" s="57">
        <v>970</v>
      </c>
      <c r="X367" s="280">
        <f t="shared" si="500"/>
        <v>3770254.2</v>
      </c>
      <c r="Y367" s="57">
        <v>0</v>
      </c>
      <c r="Z367" s="57">
        <v>0</v>
      </c>
      <c r="AA367" s="57">
        <v>0</v>
      </c>
      <c r="AB367" s="57">
        <v>0</v>
      </c>
      <c r="AC367" s="57">
        <v>0</v>
      </c>
      <c r="AD367" s="57">
        <v>0</v>
      </c>
      <c r="AE367" s="57">
        <v>0</v>
      </c>
      <c r="AF367" s="57">
        <v>0</v>
      </c>
      <c r="AG367" s="57">
        <v>0</v>
      </c>
      <c r="AH367" s="57">
        <v>0</v>
      </c>
      <c r="AI367" s="57">
        <v>0</v>
      </c>
      <c r="AJ367" s="57">
        <f t="shared" si="501"/>
        <v>118437.3</v>
      </c>
      <c r="AK367" s="57">
        <f t="shared" si="502"/>
        <v>59218.65</v>
      </c>
      <c r="AL367" s="57">
        <v>0</v>
      </c>
      <c r="AN367" s="46">
        <f>I367/'Приложение 1'!I365</f>
        <v>0</v>
      </c>
      <c r="AO367" s="46" t="e">
        <f t="shared" si="503"/>
        <v>#DIV/0!</v>
      </c>
      <c r="AP367" s="46" t="e">
        <f t="shared" si="504"/>
        <v>#DIV/0!</v>
      </c>
      <c r="AQ367" s="46" t="e">
        <f t="shared" si="505"/>
        <v>#DIV/0!</v>
      </c>
      <c r="AR367" s="46" t="e">
        <f t="shared" si="506"/>
        <v>#DIV/0!</v>
      </c>
      <c r="AS367" s="46" t="e">
        <f t="shared" si="507"/>
        <v>#DIV/0!</v>
      </c>
      <c r="AT367" s="46" t="e">
        <f t="shared" si="508"/>
        <v>#DIV/0!</v>
      </c>
      <c r="AU367" s="46">
        <f t="shared" si="509"/>
        <v>3886.86</v>
      </c>
      <c r="AV367" s="46" t="e">
        <f t="shared" si="510"/>
        <v>#DIV/0!</v>
      </c>
      <c r="AW367" s="46" t="e">
        <f t="shared" si="511"/>
        <v>#DIV/0!</v>
      </c>
      <c r="AX367" s="46" t="e">
        <f t="shared" si="512"/>
        <v>#DIV/0!</v>
      </c>
      <c r="AY367" s="52">
        <f t="shared" si="513"/>
        <v>0</v>
      </c>
      <c r="AZ367" s="46">
        <v>823.21</v>
      </c>
      <c r="BA367" s="46">
        <v>2105.13</v>
      </c>
      <c r="BB367" s="46">
        <v>2608.0100000000002</v>
      </c>
      <c r="BC367" s="46">
        <v>902.03</v>
      </c>
      <c r="BD367" s="46">
        <v>1781.42</v>
      </c>
      <c r="BE367" s="46">
        <v>1188.47</v>
      </c>
      <c r="BF367" s="46">
        <v>2445034.0299999998</v>
      </c>
      <c r="BG367" s="46">
        <f t="shared" si="514"/>
        <v>5070.2</v>
      </c>
      <c r="BH367" s="46">
        <v>1206.3800000000001</v>
      </c>
      <c r="BI367" s="46">
        <v>3444.44</v>
      </c>
      <c r="BJ367" s="46">
        <v>7006.73</v>
      </c>
      <c r="BK367" s="46">
        <f t="shared" si="497"/>
        <v>1689105.94</v>
      </c>
      <c r="BL367" s="46" t="str">
        <f t="shared" si="515"/>
        <v xml:space="preserve"> </v>
      </c>
      <c r="BM367" s="46" t="e">
        <f t="shared" si="516"/>
        <v>#DIV/0!</v>
      </c>
      <c r="BN367" s="46" t="e">
        <f t="shared" si="517"/>
        <v>#DIV/0!</v>
      </c>
      <c r="BO367" s="46" t="e">
        <f t="shared" si="518"/>
        <v>#DIV/0!</v>
      </c>
      <c r="BP367" s="46" t="e">
        <f t="shared" si="519"/>
        <v>#DIV/0!</v>
      </c>
      <c r="BQ367" s="46" t="e">
        <f t="shared" si="520"/>
        <v>#DIV/0!</v>
      </c>
      <c r="BR367" s="46" t="e">
        <f t="shared" si="521"/>
        <v>#DIV/0!</v>
      </c>
      <c r="BS367" s="46" t="str">
        <f t="shared" si="522"/>
        <v xml:space="preserve"> </v>
      </c>
      <c r="BT367" s="46" t="e">
        <f t="shared" si="523"/>
        <v>#DIV/0!</v>
      </c>
      <c r="BU367" s="46" t="e">
        <f t="shared" si="524"/>
        <v>#DIV/0!</v>
      </c>
      <c r="BV367" s="46" t="e">
        <f t="shared" si="525"/>
        <v>#DIV/0!</v>
      </c>
      <c r="BW367" s="46" t="str">
        <f t="shared" si="526"/>
        <v xml:space="preserve"> </v>
      </c>
      <c r="BY367" s="52"/>
      <c r="BZ367" s="293"/>
      <c r="CA367" s="46">
        <f t="shared" si="527"/>
        <v>4070.0104639175256</v>
      </c>
      <c r="CB367" s="46">
        <f t="shared" si="528"/>
        <v>5298.36</v>
      </c>
      <c r="CC367" s="46">
        <f t="shared" si="529"/>
        <v>-1228.3495360824741</v>
      </c>
      <c r="CD367" s="297"/>
    </row>
    <row r="368" spans="1:82" s="45" customFormat="1" ht="12" customHeight="1">
      <c r="A368" s="284">
        <v>35</v>
      </c>
      <c r="B368" s="170" t="s">
        <v>470</v>
      </c>
      <c r="C368" s="295"/>
      <c r="D368" s="295"/>
      <c r="E368" s="296"/>
      <c r="F368" s="296"/>
      <c r="G368" s="286">
        <f t="shared" si="498"/>
        <v>3825809.85</v>
      </c>
      <c r="H368" s="280">
        <f t="shared" si="499"/>
        <v>0</v>
      </c>
      <c r="I368" s="289">
        <v>0</v>
      </c>
      <c r="J368" s="289">
        <v>0</v>
      </c>
      <c r="K368" s="289">
        <v>0</v>
      </c>
      <c r="L368" s="289">
        <v>0</v>
      </c>
      <c r="M368" s="289">
        <v>0</v>
      </c>
      <c r="N368" s="280">
        <v>0</v>
      </c>
      <c r="O368" s="280">
        <v>0</v>
      </c>
      <c r="P368" s="280">
        <v>0</v>
      </c>
      <c r="Q368" s="280">
        <v>0</v>
      </c>
      <c r="R368" s="280">
        <v>0</v>
      </c>
      <c r="S368" s="280">
        <v>0</v>
      </c>
      <c r="T368" s="290">
        <v>0</v>
      </c>
      <c r="U368" s="280">
        <v>0</v>
      </c>
      <c r="V368" s="296" t="s">
        <v>105</v>
      </c>
      <c r="W368" s="57">
        <v>940</v>
      </c>
      <c r="X368" s="280">
        <f t="shared" si="500"/>
        <v>3653648.4</v>
      </c>
      <c r="Y368" s="57">
        <v>0</v>
      </c>
      <c r="Z368" s="57">
        <v>0</v>
      </c>
      <c r="AA368" s="57">
        <v>0</v>
      </c>
      <c r="AB368" s="57">
        <v>0</v>
      </c>
      <c r="AC368" s="57">
        <v>0</v>
      </c>
      <c r="AD368" s="57">
        <v>0</v>
      </c>
      <c r="AE368" s="57">
        <v>0</v>
      </c>
      <c r="AF368" s="57">
        <v>0</v>
      </c>
      <c r="AG368" s="57">
        <v>0</v>
      </c>
      <c r="AH368" s="57">
        <v>0</v>
      </c>
      <c r="AI368" s="57">
        <v>0</v>
      </c>
      <c r="AJ368" s="57">
        <f t="shared" si="501"/>
        <v>114774.3</v>
      </c>
      <c r="AK368" s="57">
        <f t="shared" si="502"/>
        <v>57387.15</v>
      </c>
      <c r="AL368" s="57">
        <v>0</v>
      </c>
      <c r="AN368" s="46">
        <f>I368/'Приложение 1'!I366</f>
        <v>0</v>
      </c>
      <c r="AO368" s="46" t="e">
        <f t="shared" si="503"/>
        <v>#DIV/0!</v>
      </c>
      <c r="AP368" s="46" t="e">
        <f t="shared" si="504"/>
        <v>#DIV/0!</v>
      </c>
      <c r="AQ368" s="46" t="e">
        <f t="shared" si="505"/>
        <v>#DIV/0!</v>
      </c>
      <c r="AR368" s="46" t="e">
        <f t="shared" si="506"/>
        <v>#DIV/0!</v>
      </c>
      <c r="AS368" s="46" t="e">
        <f t="shared" si="507"/>
        <v>#DIV/0!</v>
      </c>
      <c r="AT368" s="46" t="e">
        <f t="shared" si="508"/>
        <v>#DIV/0!</v>
      </c>
      <c r="AU368" s="46">
        <f t="shared" si="509"/>
        <v>3886.86</v>
      </c>
      <c r="AV368" s="46" t="e">
        <f t="shared" si="510"/>
        <v>#DIV/0!</v>
      </c>
      <c r="AW368" s="46" t="e">
        <f t="shared" si="511"/>
        <v>#DIV/0!</v>
      </c>
      <c r="AX368" s="46" t="e">
        <f t="shared" si="512"/>
        <v>#DIV/0!</v>
      </c>
      <c r="AY368" s="52">
        <f t="shared" si="513"/>
        <v>0</v>
      </c>
      <c r="AZ368" s="46">
        <v>823.21</v>
      </c>
      <c r="BA368" s="46">
        <v>2105.13</v>
      </c>
      <c r="BB368" s="46">
        <v>2608.0100000000002</v>
      </c>
      <c r="BC368" s="46">
        <v>902.03</v>
      </c>
      <c r="BD368" s="46">
        <v>1781.42</v>
      </c>
      <c r="BE368" s="46">
        <v>1188.47</v>
      </c>
      <c r="BF368" s="46">
        <v>2445034.0299999998</v>
      </c>
      <c r="BG368" s="46">
        <f t="shared" si="514"/>
        <v>5070.2</v>
      </c>
      <c r="BH368" s="46">
        <v>1206.3800000000001</v>
      </c>
      <c r="BI368" s="46">
        <v>3444.44</v>
      </c>
      <c r="BJ368" s="46">
        <v>7006.73</v>
      </c>
      <c r="BK368" s="46">
        <f t="shared" si="497"/>
        <v>1689105.94</v>
      </c>
      <c r="BL368" s="46" t="str">
        <f t="shared" si="515"/>
        <v xml:space="preserve"> </v>
      </c>
      <c r="BM368" s="46" t="e">
        <f t="shared" si="516"/>
        <v>#DIV/0!</v>
      </c>
      <c r="BN368" s="46" t="e">
        <f t="shared" si="517"/>
        <v>#DIV/0!</v>
      </c>
      <c r="BO368" s="46" t="e">
        <f t="shared" si="518"/>
        <v>#DIV/0!</v>
      </c>
      <c r="BP368" s="46" t="e">
        <f t="shared" si="519"/>
        <v>#DIV/0!</v>
      </c>
      <c r="BQ368" s="46" t="e">
        <f t="shared" si="520"/>
        <v>#DIV/0!</v>
      </c>
      <c r="BR368" s="46" t="e">
        <f t="shared" si="521"/>
        <v>#DIV/0!</v>
      </c>
      <c r="BS368" s="46" t="str">
        <f t="shared" si="522"/>
        <v xml:space="preserve"> </v>
      </c>
      <c r="BT368" s="46" t="e">
        <f t="shared" si="523"/>
        <v>#DIV/0!</v>
      </c>
      <c r="BU368" s="46" t="e">
        <f t="shared" si="524"/>
        <v>#DIV/0!</v>
      </c>
      <c r="BV368" s="46" t="e">
        <f t="shared" si="525"/>
        <v>#DIV/0!</v>
      </c>
      <c r="BW368" s="46" t="str">
        <f t="shared" si="526"/>
        <v xml:space="preserve"> </v>
      </c>
      <c r="BY368" s="52"/>
      <c r="BZ368" s="293"/>
      <c r="CA368" s="46">
        <f t="shared" si="527"/>
        <v>4070.0104787234045</v>
      </c>
      <c r="CB368" s="46">
        <f t="shared" si="528"/>
        <v>5298.36</v>
      </c>
      <c r="CC368" s="46">
        <f t="shared" si="529"/>
        <v>-1228.3495212765952</v>
      </c>
      <c r="CD368" s="297"/>
    </row>
    <row r="369" spans="1:82" s="45" customFormat="1" ht="12" customHeight="1">
      <c r="A369" s="284">
        <v>36</v>
      </c>
      <c r="B369" s="170" t="s">
        <v>471</v>
      </c>
      <c r="C369" s="295"/>
      <c r="D369" s="295"/>
      <c r="E369" s="296"/>
      <c r="F369" s="296"/>
      <c r="G369" s="286">
        <f t="shared" si="498"/>
        <v>5087513.09</v>
      </c>
      <c r="H369" s="280">
        <f t="shared" si="499"/>
        <v>0</v>
      </c>
      <c r="I369" s="289">
        <v>0</v>
      </c>
      <c r="J369" s="289">
        <v>0</v>
      </c>
      <c r="K369" s="289">
        <v>0</v>
      </c>
      <c r="L369" s="289">
        <v>0</v>
      </c>
      <c r="M369" s="289">
        <v>0</v>
      </c>
      <c r="N369" s="280">
        <v>0</v>
      </c>
      <c r="O369" s="280">
        <v>0</v>
      </c>
      <c r="P369" s="280">
        <v>0</v>
      </c>
      <c r="Q369" s="280">
        <v>0</v>
      </c>
      <c r="R369" s="280">
        <v>0</v>
      </c>
      <c r="S369" s="280">
        <v>0</v>
      </c>
      <c r="T369" s="290">
        <v>0</v>
      </c>
      <c r="U369" s="280">
        <v>0</v>
      </c>
      <c r="V369" s="296" t="s">
        <v>105</v>
      </c>
      <c r="W369" s="57">
        <v>1250</v>
      </c>
      <c r="X369" s="280">
        <f t="shared" si="500"/>
        <v>4858575</v>
      </c>
      <c r="Y369" s="57">
        <v>0</v>
      </c>
      <c r="Z369" s="57">
        <v>0</v>
      </c>
      <c r="AA369" s="57">
        <v>0</v>
      </c>
      <c r="AB369" s="57">
        <v>0</v>
      </c>
      <c r="AC369" s="57">
        <v>0</v>
      </c>
      <c r="AD369" s="57">
        <v>0</v>
      </c>
      <c r="AE369" s="57">
        <v>0</v>
      </c>
      <c r="AF369" s="57">
        <v>0</v>
      </c>
      <c r="AG369" s="57">
        <v>0</v>
      </c>
      <c r="AH369" s="57">
        <v>0</v>
      </c>
      <c r="AI369" s="57">
        <v>0</v>
      </c>
      <c r="AJ369" s="57">
        <f t="shared" si="501"/>
        <v>152625.39000000001</v>
      </c>
      <c r="AK369" s="57">
        <f t="shared" si="502"/>
        <v>76312.7</v>
      </c>
      <c r="AL369" s="57">
        <v>0</v>
      </c>
      <c r="AN369" s="46">
        <f>I369/'Приложение 1'!I367</f>
        <v>0</v>
      </c>
      <c r="AO369" s="46" t="e">
        <f t="shared" si="503"/>
        <v>#DIV/0!</v>
      </c>
      <c r="AP369" s="46" t="e">
        <f t="shared" si="504"/>
        <v>#DIV/0!</v>
      </c>
      <c r="AQ369" s="46" t="e">
        <f t="shared" si="505"/>
        <v>#DIV/0!</v>
      </c>
      <c r="AR369" s="46" t="e">
        <f t="shared" si="506"/>
        <v>#DIV/0!</v>
      </c>
      <c r="AS369" s="46" t="e">
        <f t="shared" si="507"/>
        <v>#DIV/0!</v>
      </c>
      <c r="AT369" s="46" t="e">
        <f t="shared" si="508"/>
        <v>#DIV/0!</v>
      </c>
      <c r="AU369" s="46">
        <f t="shared" si="509"/>
        <v>3886.86</v>
      </c>
      <c r="AV369" s="46" t="e">
        <f t="shared" si="510"/>
        <v>#DIV/0!</v>
      </c>
      <c r="AW369" s="46" t="e">
        <f t="shared" si="511"/>
        <v>#DIV/0!</v>
      </c>
      <c r="AX369" s="46" t="e">
        <f t="shared" si="512"/>
        <v>#DIV/0!</v>
      </c>
      <c r="AY369" s="52">
        <f t="shared" si="513"/>
        <v>0</v>
      </c>
      <c r="AZ369" s="46">
        <v>823.21</v>
      </c>
      <c r="BA369" s="46">
        <v>2105.13</v>
      </c>
      <c r="BB369" s="46">
        <v>2608.0100000000002</v>
      </c>
      <c r="BC369" s="46">
        <v>902.03</v>
      </c>
      <c r="BD369" s="46">
        <v>1781.42</v>
      </c>
      <c r="BE369" s="46">
        <v>1188.47</v>
      </c>
      <c r="BF369" s="46">
        <v>2445034.0299999998</v>
      </c>
      <c r="BG369" s="46">
        <f t="shared" si="514"/>
        <v>5070.2</v>
      </c>
      <c r="BH369" s="46">
        <v>1206.3800000000001</v>
      </c>
      <c r="BI369" s="46">
        <v>3444.44</v>
      </c>
      <c r="BJ369" s="46">
        <v>7006.73</v>
      </c>
      <c r="BK369" s="46">
        <f t="shared" si="497"/>
        <v>1689105.94</v>
      </c>
      <c r="BL369" s="46" t="str">
        <f t="shared" si="515"/>
        <v xml:space="preserve"> </v>
      </c>
      <c r="BM369" s="46" t="e">
        <f t="shared" si="516"/>
        <v>#DIV/0!</v>
      </c>
      <c r="BN369" s="46" t="e">
        <f t="shared" si="517"/>
        <v>#DIV/0!</v>
      </c>
      <c r="BO369" s="46" t="e">
        <f t="shared" si="518"/>
        <v>#DIV/0!</v>
      </c>
      <c r="BP369" s="46" t="e">
        <f t="shared" si="519"/>
        <v>#DIV/0!</v>
      </c>
      <c r="BQ369" s="46" t="e">
        <f t="shared" si="520"/>
        <v>#DIV/0!</v>
      </c>
      <c r="BR369" s="46" t="e">
        <f t="shared" si="521"/>
        <v>#DIV/0!</v>
      </c>
      <c r="BS369" s="46" t="str">
        <f t="shared" si="522"/>
        <v xml:space="preserve"> </v>
      </c>
      <c r="BT369" s="46" t="e">
        <f t="shared" si="523"/>
        <v>#DIV/0!</v>
      </c>
      <c r="BU369" s="46" t="e">
        <f t="shared" si="524"/>
        <v>#DIV/0!</v>
      </c>
      <c r="BV369" s="46" t="e">
        <f t="shared" si="525"/>
        <v>#DIV/0!</v>
      </c>
      <c r="BW369" s="46" t="str">
        <f t="shared" si="526"/>
        <v xml:space="preserve"> </v>
      </c>
      <c r="BY369" s="52"/>
      <c r="BZ369" s="293"/>
      <c r="CA369" s="46">
        <f t="shared" si="527"/>
        <v>4070.0104719999999</v>
      </c>
      <c r="CB369" s="46">
        <f t="shared" si="528"/>
        <v>5298.36</v>
      </c>
      <c r="CC369" s="46">
        <f t="shared" si="529"/>
        <v>-1228.3495279999997</v>
      </c>
      <c r="CD369" s="297"/>
    </row>
    <row r="370" spans="1:82" s="45" customFormat="1" ht="12" customHeight="1">
      <c r="A370" s="284">
        <v>37</v>
      </c>
      <c r="B370" s="170" t="s">
        <v>461</v>
      </c>
      <c r="C370" s="295"/>
      <c r="D370" s="295"/>
      <c r="E370" s="296"/>
      <c r="F370" s="296"/>
      <c r="G370" s="286">
        <f>ROUND(H370+U370+X370+Z370+AB370+AD370+AF370+AH370+AI370+AJ370+AK370+AL370,2)</f>
        <v>2282929.64</v>
      </c>
      <c r="H370" s="280">
        <f t="shared" si="499"/>
        <v>0</v>
      </c>
      <c r="I370" s="289">
        <v>0</v>
      </c>
      <c r="J370" s="289">
        <v>0</v>
      </c>
      <c r="K370" s="289">
        <v>0</v>
      </c>
      <c r="L370" s="289">
        <v>0</v>
      </c>
      <c r="M370" s="289">
        <v>0</v>
      </c>
      <c r="N370" s="280">
        <v>0</v>
      </c>
      <c r="O370" s="280">
        <v>0</v>
      </c>
      <c r="P370" s="280">
        <v>0</v>
      </c>
      <c r="Q370" s="280">
        <v>0</v>
      </c>
      <c r="R370" s="280">
        <v>0</v>
      </c>
      <c r="S370" s="280">
        <v>0</v>
      </c>
      <c r="T370" s="284">
        <v>1</v>
      </c>
      <c r="U370" s="280">
        <f>ROUND(T370*2180197.81,2)</f>
        <v>2180197.81</v>
      </c>
      <c r="V370" s="296"/>
      <c r="W370" s="57">
        <v>0</v>
      </c>
      <c r="X370" s="280">
        <f t="shared" si="500"/>
        <v>0</v>
      </c>
      <c r="Y370" s="57">
        <v>0</v>
      </c>
      <c r="Z370" s="57">
        <v>0</v>
      </c>
      <c r="AA370" s="57">
        <v>0</v>
      </c>
      <c r="AB370" s="57">
        <v>0</v>
      </c>
      <c r="AC370" s="57">
        <v>0</v>
      </c>
      <c r="AD370" s="57">
        <v>0</v>
      </c>
      <c r="AE370" s="57">
        <v>0</v>
      </c>
      <c r="AF370" s="57">
        <v>0</v>
      </c>
      <c r="AG370" s="57">
        <v>0</v>
      </c>
      <c r="AH370" s="57">
        <v>0</v>
      </c>
      <c r="AI370" s="57">
        <v>0</v>
      </c>
      <c r="AJ370" s="57">
        <f>ROUND(U370/95.5*3,2)</f>
        <v>68487.89</v>
      </c>
      <c r="AK370" s="57">
        <f>ROUND(U370/95.5*1.5,2)</f>
        <v>34243.94</v>
      </c>
      <c r="AL370" s="57">
        <v>0</v>
      </c>
      <c r="AN370" s="46">
        <f>I370/'Приложение 1'!I368</f>
        <v>0</v>
      </c>
      <c r="AO370" s="46" t="e">
        <f t="shared" si="503"/>
        <v>#DIV/0!</v>
      </c>
      <c r="AP370" s="46" t="e">
        <f t="shared" si="504"/>
        <v>#DIV/0!</v>
      </c>
      <c r="AQ370" s="46" t="e">
        <f t="shared" si="505"/>
        <v>#DIV/0!</v>
      </c>
      <c r="AR370" s="46" t="e">
        <f t="shared" si="506"/>
        <v>#DIV/0!</v>
      </c>
      <c r="AS370" s="46" t="e">
        <f t="shared" si="507"/>
        <v>#DIV/0!</v>
      </c>
      <c r="AT370" s="46">
        <f t="shared" si="508"/>
        <v>2180197.81</v>
      </c>
      <c r="AU370" s="46" t="e">
        <f t="shared" si="509"/>
        <v>#DIV/0!</v>
      </c>
      <c r="AV370" s="46" t="e">
        <f t="shared" si="510"/>
        <v>#DIV/0!</v>
      </c>
      <c r="AW370" s="46" t="e">
        <f t="shared" si="511"/>
        <v>#DIV/0!</v>
      </c>
      <c r="AX370" s="46" t="e">
        <f t="shared" si="512"/>
        <v>#DIV/0!</v>
      </c>
      <c r="AY370" s="52">
        <f t="shared" si="513"/>
        <v>0</v>
      </c>
      <c r="AZ370" s="46">
        <v>823.21</v>
      </c>
      <c r="BA370" s="46">
        <v>2105.13</v>
      </c>
      <c r="BB370" s="46">
        <v>2608.0100000000002</v>
      </c>
      <c r="BC370" s="46">
        <v>902.03</v>
      </c>
      <c r="BD370" s="46">
        <v>1781.42</v>
      </c>
      <c r="BE370" s="46">
        <v>1188.47</v>
      </c>
      <c r="BF370" s="46">
        <v>2445034.0299999998</v>
      </c>
      <c r="BG370" s="46">
        <f t="shared" si="514"/>
        <v>4866.91</v>
      </c>
      <c r="BH370" s="46">
        <v>1206.3800000000001</v>
      </c>
      <c r="BI370" s="46">
        <v>3444.44</v>
      </c>
      <c r="BJ370" s="46">
        <v>7006.73</v>
      </c>
      <c r="BK370" s="46">
        <f t="shared" si="497"/>
        <v>1689105.94</v>
      </c>
      <c r="BL370" s="46" t="str">
        <f t="shared" si="515"/>
        <v xml:space="preserve"> </v>
      </c>
      <c r="BM370" s="46" t="e">
        <f t="shared" si="516"/>
        <v>#DIV/0!</v>
      </c>
      <c r="BN370" s="46" t="e">
        <f t="shared" si="517"/>
        <v>#DIV/0!</v>
      </c>
      <c r="BO370" s="46" t="e">
        <f t="shared" si="518"/>
        <v>#DIV/0!</v>
      </c>
      <c r="BP370" s="46" t="e">
        <f t="shared" si="519"/>
        <v>#DIV/0!</v>
      </c>
      <c r="BQ370" s="46" t="e">
        <f t="shared" si="520"/>
        <v>#DIV/0!</v>
      </c>
      <c r="BR370" s="46" t="str">
        <f t="shared" si="521"/>
        <v xml:space="preserve"> </v>
      </c>
      <c r="BS370" s="46" t="e">
        <f t="shared" si="522"/>
        <v>#DIV/0!</v>
      </c>
      <c r="BT370" s="46" t="e">
        <f t="shared" si="523"/>
        <v>#DIV/0!</v>
      </c>
      <c r="BU370" s="46" t="e">
        <f t="shared" si="524"/>
        <v>#DIV/0!</v>
      </c>
      <c r="BV370" s="46" t="e">
        <f t="shared" si="525"/>
        <v>#DIV/0!</v>
      </c>
      <c r="BW370" s="46" t="str">
        <f t="shared" si="526"/>
        <v xml:space="preserve"> </v>
      </c>
      <c r="BY370" s="52"/>
      <c r="BZ370" s="293"/>
      <c r="CA370" s="46" t="e">
        <f t="shared" si="527"/>
        <v>#DIV/0!</v>
      </c>
      <c r="CB370" s="46">
        <f t="shared" si="528"/>
        <v>5085.92</v>
      </c>
      <c r="CC370" s="46" t="e">
        <f t="shared" si="529"/>
        <v>#DIV/0!</v>
      </c>
      <c r="CD370" s="297"/>
    </row>
    <row r="371" spans="1:82" s="45" customFormat="1" ht="12" customHeight="1">
      <c r="A371" s="284">
        <v>38</v>
      </c>
      <c r="B371" s="170" t="s">
        <v>462</v>
      </c>
      <c r="C371" s="295"/>
      <c r="D371" s="295"/>
      <c r="E371" s="296"/>
      <c r="F371" s="296"/>
      <c r="G371" s="286">
        <f t="shared" si="498"/>
        <v>4773472.96</v>
      </c>
      <c r="H371" s="280">
        <f t="shared" si="499"/>
        <v>0</v>
      </c>
      <c r="I371" s="289">
        <v>0</v>
      </c>
      <c r="J371" s="289">
        <v>0</v>
      </c>
      <c r="K371" s="289">
        <v>0</v>
      </c>
      <c r="L371" s="289">
        <v>0</v>
      </c>
      <c r="M371" s="289">
        <v>0</v>
      </c>
      <c r="N371" s="280">
        <v>0</v>
      </c>
      <c r="O371" s="280">
        <v>0</v>
      </c>
      <c r="P371" s="280">
        <v>0</v>
      </c>
      <c r="Q371" s="280">
        <v>0</v>
      </c>
      <c r="R371" s="280">
        <v>0</v>
      </c>
      <c r="S371" s="280">
        <v>0</v>
      </c>
      <c r="T371" s="290">
        <v>0</v>
      </c>
      <c r="U371" s="280">
        <v>0</v>
      </c>
      <c r="V371" s="296" t="s">
        <v>106</v>
      </c>
      <c r="W371" s="57">
        <v>1182</v>
      </c>
      <c r="X371" s="280">
        <f t="shared" si="500"/>
        <v>4558666.68</v>
      </c>
      <c r="Y371" s="57">
        <v>0</v>
      </c>
      <c r="Z371" s="57">
        <v>0</v>
      </c>
      <c r="AA371" s="57">
        <v>0</v>
      </c>
      <c r="AB371" s="57">
        <v>0</v>
      </c>
      <c r="AC371" s="57">
        <v>0</v>
      </c>
      <c r="AD371" s="57">
        <v>0</v>
      </c>
      <c r="AE371" s="57">
        <v>0</v>
      </c>
      <c r="AF371" s="57">
        <v>0</v>
      </c>
      <c r="AG371" s="57">
        <v>0</v>
      </c>
      <c r="AH371" s="57">
        <v>0</v>
      </c>
      <c r="AI371" s="57">
        <v>0</v>
      </c>
      <c r="AJ371" s="57">
        <f t="shared" si="501"/>
        <v>143204.19</v>
      </c>
      <c r="AK371" s="57">
        <f t="shared" si="502"/>
        <v>71602.09</v>
      </c>
      <c r="AL371" s="57">
        <v>0</v>
      </c>
      <c r="AN371" s="46">
        <f>I371/'Приложение 1'!I369</f>
        <v>0</v>
      </c>
      <c r="AO371" s="46" t="e">
        <f t="shared" si="503"/>
        <v>#DIV/0!</v>
      </c>
      <c r="AP371" s="46" t="e">
        <f t="shared" si="504"/>
        <v>#DIV/0!</v>
      </c>
      <c r="AQ371" s="46" t="e">
        <f t="shared" si="505"/>
        <v>#DIV/0!</v>
      </c>
      <c r="AR371" s="46" t="e">
        <f t="shared" si="506"/>
        <v>#DIV/0!</v>
      </c>
      <c r="AS371" s="46" t="e">
        <f t="shared" si="507"/>
        <v>#DIV/0!</v>
      </c>
      <c r="AT371" s="46" t="e">
        <f t="shared" si="508"/>
        <v>#DIV/0!</v>
      </c>
      <c r="AU371" s="46">
        <f t="shared" si="509"/>
        <v>3856.74</v>
      </c>
      <c r="AV371" s="46" t="e">
        <f t="shared" si="510"/>
        <v>#DIV/0!</v>
      </c>
      <c r="AW371" s="46" t="e">
        <f t="shared" si="511"/>
        <v>#DIV/0!</v>
      </c>
      <c r="AX371" s="46" t="e">
        <f t="shared" si="512"/>
        <v>#DIV/0!</v>
      </c>
      <c r="AY371" s="52">
        <f t="shared" si="513"/>
        <v>0</v>
      </c>
      <c r="AZ371" s="46">
        <v>823.21</v>
      </c>
      <c r="BA371" s="46">
        <v>2105.13</v>
      </c>
      <c r="BB371" s="46">
        <v>2608.0100000000002</v>
      </c>
      <c r="BC371" s="46">
        <v>902.03</v>
      </c>
      <c r="BD371" s="46">
        <v>1781.42</v>
      </c>
      <c r="BE371" s="46">
        <v>1188.47</v>
      </c>
      <c r="BF371" s="46">
        <v>2445034.0299999998</v>
      </c>
      <c r="BG371" s="46">
        <f t="shared" si="514"/>
        <v>4866.91</v>
      </c>
      <c r="BH371" s="46">
        <v>1206.3800000000001</v>
      </c>
      <c r="BI371" s="46">
        <v>3444.44</v>
      </c>
      <c r="BJ371" s="46">
        <v>7006.73</v>
      </c>
      <c r="BK371" s="46">
        <f t="shared" si="497"/>
        <v>1689105.94</v>
      </c>
      <c r="BL371" s="46" t="str">
        <f t="shared" si="515"/>
        <v xml:space="preserve"> </v>
      </c>
      <c r="BM371" s="46" t="e">
        <f t="shared" si="516"/>
        <v>#DIV/0!</v>
      </c>
      <c r="BN371" s="46" t="e">
        <f t="shared" si="517"/>
        <v>#DIV/0!</v>
      </c>
      <c r="BO371" s="46" t="e">
        <f t="shared" si="518"/>
        <v>#DIV/0!</v>
      </c>
      <c r="BP371" s="46" t="e">
        <f t="shared" si="519"/>
        <v>#DIV/0!</v>
      </c>
      <c r="BQ371" s="46" t="e">
        <f t="shared" si="520"/>
        <v>#DIV/0!</v>
      </c>
      <c r="BR371" s="46" t="e">
        <f t="shared" si="521"/>
        <v>#DIV/0!</v>
      </c>
      <c r="BS371" s="46" t="str">
        <f t="shared" si="522"/>
        <v xml:space="preserve"> </v>
      </c>
      <c r="BT371" s="46" t="e">
        <f t="shared" si="523"/>
        <v>#DIV/0!</v>
      </c>
      <c r="BU371" s="46" t="e">
        <f t="shared" si="524"/>
        <v>#DIV/0!</v>
      </c>
      <c r="BV371" s="46" t="e">
        <f t="shared" si="525"/>
        <v>#DIV/0!</v>
      </c>
      <c r="BW371" s="46" t="str">
        <f t="shared" si="526"/>
        <v xml:space="preserve"> </v>
      </c>
      <c r="BY371" s="52"/>
      <c r="BZ371" s="293"/>
      <c r="CA371" s="46">
        <f t="shared" si="527"/>
        <v>4038.4712013536378</v>
      </c>
      <c r="CB371" s="46">
        <f t="shared" si="528"/>
        <v>5085.92</v>
      </c>
      <c r="CC371" s="46">
        <f t="shared" si="529"/>
        <v>-1047.4487986463623</v>
      </c>
      <c r="CD371" s="297"/>
    </row>
    <row r="372" spans="1:82" s="45" customFormat="1" ht="12" customHeight="1">
      <c r="A372" s="284">
        <v>39</v>
      </c>
      <c r="B372" s="170" t="s">
        <v>464</v>
      </c>
      <c r="C372" s="295"/>
      <c r="D372" s="295"/>
      <c r="E372" s="296"/>
      <c r="F372" s="296"/>
      <c r="G372" s="286">
        <f t="shared" si="498"/>
        <v>9816865.2599999998</v>
      </c>
      <c r="H372" s="280">
        <f t="shared" si="499"/>
        <v>0</v>
      </c>
      <c r="I372" s="289">
        <v>0</v>
      </c>
      <c r="J372" s="289">
        <v>0</v>
      </c>
      <c r="K372" s="289">
        <v>0</v>
      </c>
      <c r="L372" s="289">
        <v>0</v>
      </c>
      <c r="M372" s="289">
        <v>0</v>
      </c>
      <c r="N372" s="280">
        <v>0</v>
      </c>
      <c r="O372" s="280">
        <v>0</v>
      </c>
      <c r="P372" s="280">
        <v>0</v>
      </c>
      <c r="Q372" s="280">
        <v>0</v>
      </c>
      <c r="R372" s="280">
        <v>0</v>
      </c>
      <c r="S372" s="280">
        <v>0</v>
      </c>
      <c r="T372" s="290">
        <v>0</v>
      </c>
      <c r="U372" s="280">
        <v>0</v>
      </c>
      <c r="V372" s="296" t="s">
        <v>105</v>
      </c>
      <c r="W372" s="57">
        <v>2412</v>
      </c>
      <c r="X372" s="280">
        <f t="shared" si="500"/>
        <v>9375106.3200000003</v>
      </c>
      <c r="Y372" s="57">
        <v>0</v>
      </c>
      <c r="Z372" s="57">
        <v>0</v>
      </c>
      <c r="AA372" s="57">
        <v>0</v>
      </c>
      <c r="AB372" s="57">
        <v>0</v>
      </c>
      <c r="AC372" s="57">
        <v>0</v>
      </c>
      <c r="AD372" s="57">
        <v>0</v>
      </c>
      <c r="AE372" s="57">
        <v>0</v>
      </c>
      <c r="AF372" s="57">
        <v>0</v>
      </c>
      <c r="AG372" s="57">
        <v>0</v>
      </c>
      <c r="AH372" s="57">
        <v>0</v>
      </c>
      <c r="AI372" s="57">
        <v>0</v>
      </c>
      <c r="AJ372" s="57">
        <f t="shared" si="501"/>
        <v>294505.96000000002</v>
      </c>
      <c r="AK372" s="57">
        <f t="shared" si="502"/>
        <v>147252.98000000001</v>
      </c>
      <c r="AL372" s="57">
        <v>0</v>
      </c>
      <c r="AN372" s="46">
        <f>I372/'Приложение 1'!I370</f>
        <v>0</v>
      </c>
      <c r="AO372" s="46" t="e">
        <f t="shared" si="503"/>
        <v>#DIV/0!</v>
      </c>
      <c r="AP372" s="46" t="e">
        <f t="shared" si="504"/>
        <v>#DIV/0!</v>
      </c>
      <c r="AQ372" s="46" t="e">
        <f t="shared" si="505"/>
        <v>#DIV/0!</v>
      </c>
      <c r="AR372" s="46" t="e">
        <f t="shared" si="506"/>
        <v>#DIV/0!</v>
      </c>
      <c r="AS372" s="46" t="e">
        <f t="shared" si="507"/>
        <v>#DIV/0!</v>
      </c>
      <c r="AT372" s="46" t="e">
        <f t="shared" si="508"/>
        <v>#DIV/0!</v>
      </c>
      <c r="AU372" s="46">
        <f t="shared" si="509"/>
        <v>3886.86</v>
      </c>
      <c r="AV372" s="46" t="e">
        <f t="shared" si="510"/>
        <v>#DIV/0!</v>
      </c>
      <c r="AW372" s="46" t="e">
        <f t="shared" si="511"/>
        <v>#DIV/0!</v>
      </c>
      <c r="AX372" s="46" t="e">
        <f t="shared" si="512"/>
        <v>#DIV/0!</v>
      </c>
      <c r="AY372" s="52">
        <f t="shared" si="513"/>
        <v>0</v>
      </c>
      <c r="AZ372" s="46">
        <v>823.21</v>
      </c>
      <c r="BA372" s="46">
        <v>2105.13</v>
      </c>
      <c r="BB372" s="46">
        <v>2608.0100000000002</v>
      </c>
      <c r="BC372" s="46">
        <v>902.03</v>
      </c>
      <c r="BD372" s="46">
        <v>1781.42</v>
      </c>
      <c r="BE372" s="46">
        <v>1188.47</v>
      </c>
      <c r="BF372" s="46">
        <v>2445034.0299999998</v>
      </c>
      <c r="BG372" s="46">
        <f t="shared" si="514"/>
        <v>5070.2</v>
      </c>
      <c r="BH372" s="46">
        <v>1206.3800000000001</v>
      </c>
      <c r="BI372" s="46">
        <v>3444.44</v>
      </c>
      <c r="BJ372" s="46">
        <v>7006.73</v>
      </c>
      <c r="BK372" s="46">
        <f t="shared" si="497"/>
        <v>1689105.94</v>
      </c>
      <c r="BL372" s="46" t="str">
        <f t="shared" si="515"/>
        <v xml:space="preserve"> </v>
      </c>
      <c r="BM372" s="46" t="e">
        <f t="shared" si="516"/>
        <v>#DIV/0!</v>
      </c>
      <c r="BN372" s="46" t="e">
        <f t="shared" si="517"/>
        <v>#DIV/0!</v>
      </c>
      <c r="BO372" s="46" t="e">
        <f t="shared" si="518"/>
        <v>#DIV/0!</v>
      </c>
      <c r="BP372" s="46" t="e">
        <f t="shared" si="519"/>
        <v>#DIV/0!</v>
      </c>
      <c r="BQ372" s="46" t="e">
        <f t="shared" si="520"/>
        <v>#DIV/0!</v>
      </c>
      <c r="BR372" s="46" t="e">
        <f t="shared" si="521"/>
        <v>#DIV/0!</v>
      </c>
      <c r="BS372" s="46" t="str">
        <f t="shared" si="522"/>
        <v xml:space="preserve"> </v>
      </c>
      <c r="BT372" s="46" t="e">
        <f t="shared" si="523"/>
        <v>#DIV/0!</v>
      </c>
      <c r="BU372" s="46" t="e">
        <f t="shared" si="524"/>
        <v>#DIV/0!</v>
      </c>
      <c r="BV372" s="46" t="e">
        <f t="shared" si="525"/>
        <v>#DIV/0!</v>
      </c>
      <c r="BW372" s="46" t="str">
        <f t="shared" si="526"/>
        <v xml:space="preserve"> </v>
      </c>
      <c r="BY372" s="52"/>
      <c r="BZ372" s="293"/>
      <c r="CA372" s="46">
        <f t="shared" si="527"/>
        <v>4070.0104726368158</v>
      </c>
      <c r="CB372" s="46">
        <f t="shared" si="528"/>
        <v>5298.36</v>
      </c>
      <c r="CC372" s="46">
        <f t="shared" si="529"/>
        <v>-1228.3495273631838</v>
      </c>
      <c r="CD372" s="297"/>
    </row>
    <row r="373" spans="1:82" s="45" customFormat="1" ht="12" customHeight="1">
      <c r="A373" s="284">
        <v>40</v>
      </c>
      <c r="B373" s="170" t="s">
        <v>358</v>
      </c>
      <c r="C373" s="286"/>
      <c r="D373" s="43"/>
      <c r="E373" s="288"/>
      <c r="F373" s="294"/>
      <c r="G373" s="286">
        <f>ROUND(H373+U373+X373+Z373+AB373+AD373+AF373+AH373+AI373+AJ373+AK373+AL373,2)</f>
        <v>3650777.97</v>
      </c>
      <c r="H373" s="280">
        <f>I373+K373+M373+O373+Q373+S373</f>
        <v>0</v>
      </c>
      <c r="I373" s="286">
        <v>0</v>
      </c>
      <c r="J373" s="286">
        <v>0</v>
      </c>
      <c r="K373" s="286">
        <v>0</v>
      </c>
      <c r="L373" s="286">
        <v>0</v>
      </c>
      <c r="M373" s="286">
        <v>0</v>
      </c>
      <c r="N373" s="280">
        <v>0</v>
      </c>
      <c r="O373" s="280">
        <v>0</v>
      </c>
      <c r="P373" s="280">
        <v>0</v>
      </c>
      <c r="Q373" s="280">
        <v>0</v>
      </c>
      <c r="R373" s="280">
        <v>0</v>
      </c>
      <c r="S373" s="280">
        <v>0</v>
      </c>
      <c r="T373" s="290">
        <v>0</v>
      </c>
      <c r="U373" s="280">
        <v>0</v>
      </c>
      <c r="V373" s="291" t="s">
        <v>106</v>
      </c>
      <c r="W373" s="280">
        <v>904</v>
      </c>
      <c r="X373" s="280">
        <f>ROUND(IF(V373="СК",3856.74,3886.86)*W373,2)</f>
        <v>3486492.96</v>
      </c>
      <c r="Y373" s="280">
        <v>0</v>
      </c>
      <c r="Z373" s="280">
        <v>0</v>
      </c>
      <c r="AA373" s="280">
        <v>0</v>
      </c>
      <c r="AB373" s="280">
        <v>0</v>
      </c>
      <c r="AC373" s="280">
        <v>0</v>
      </c>
      <c r="AD373" s="280">
        <v>0</v>
      </c>
      <c r="AE373" s="280">
        <v>0</v>
      </c>
      <c r="AF373" s="280">
        <v>0</v>
      </c>
      <c r="AG373" s="280">
        <v>0</v>
      </c>
      <c r="AH373" s="280">
        <v>0</v>
      </c>
      <c r="AI373" s="280">
        <v>0</v>
      </c>
      <c r="AJ373" s="57">
        <f>ROUND(X373/95.5*3,2)</f>
        <v>109523.34</v>
      </c>
      <c r="AK373" s="57">
        <f>ROUND(X373/95.5*1.5,2)</f>
        <v>54761.67</v>
      </c>
      <c r="AL373" s="57">
        <v>0</v>
      </c>
      <c r="AN373" s="46">
        <f>I373/'Приложение 1'!I371</f>
        <v>0</v>
      </c>
      <c r="AO373" s="46" t="e">
        <f t="shared" si="503"/>
        <v>#DIV/0!</v>
      </c>
      <c r="AP373" s="46" t="e">
        <f t="shared" si="504"/>
        <v>#DIV/0!</v>
      </c>
      <c r="AQ373" s="46" t="e">
        <f t="shared" si="505"/>
        <v>#DIV/0!</v>
      </c>
      <c r="AR373" s="46" t="e">
        <f t="shared" si="506"/>
        <v>#DIV/0!</v>
      </c>
      <c r="AS373" s="46" t="e">
        <f t="shared" si="507"/>
        <v>#DIV/0!</v>
      </c>
      <c r="AT373" s="46" t="e">
        <f t="shared" si="508"/>
        <v>#DIV/0!</v>
      </c>
      <c r="AU373" s="46">
        <f t="shared" si="509"/>
        <v>3856.74</v>
      </c>
      <c r="AV373" s="46" t="e">
        <f t="shared" si="510"/>
        <v>#DIV/0!</v>
      </c>
      <c r="AW373" s="46" t="e">
        <f t="shared" si="511"/>
        <v>#DIV/0!</v>
      </c>
      <c r="AX373" s="46" t="e">
        <f t="shared" si="512"/>
        <v>#DIV/0!</v>
      </c>
      <c r="AY373" s="52">
        <f t="shared" si="513"/>
        <v>0</v>
      </c>
      <c r="AZ373" s="46">
        <v>823.21</v>
      </c>
      <c r="BA373" s="46">
        <v>2105.13</v>
      </c>
      <c r="BB373" s="46">
        <v>2608.0100000000002</v>
      </c>
      <c r="BC373" s="46">
        <v>902.03</v>
      </c>
      <c r="BD373" s="46">
        <v>1781.42</v>
      </c>
      <c r="BE373" s="46">
        <v>1188.47</v>
      </c>
      <c r="BF373" s="46">
        <v>2445034.0299999998</v>
      </c>
      <c r="BG373" s="46">
        <f t="shared" si="514"/>
        <v>4866.91</v>
      </c>
      <c r="BH373" s="46">
        <v>1206.3800000000001</v>
      </c>
      <c r="BI373" s="46">
        <v>3444.44</v>
      </c>
      <c r="BJ373" s="46">
        <v>7006.73</v>
      </c>
      <c r="BK373" s="46">
        <f t="shared" si="497"/>
        <v>1689105.94</v>
      </c>
      <c r="BL373" s="46" t="str">
        <f t="shared" si="515"/>
        <v xml:space="preserve"> </v>
      </c>
      <c r="BM373" s="46" t="e">
        <f t="shared" si="516"/>
        <v>#DIV/0!</v>
      </c>
      <c r="BN373" s="46" t="e">
        <f t="shared" si="517"/>
        <v>#DIV/0!</v>
      </c>
      <c r="BO373" s="46" t="e">
        <f t="shared" si="518"/>
        <v>#DIV/0!</v>
      </c>
      <c r="BP373" s="46" t="e">
        <f t="shared" si="519"/>
        <v>#DIV/0!</v>
      </c>
      <c r="BQ373" s="46" t="e">
        <f t="shared" si="520"/>
        <v>#DIV/0!</v>
      </c>
      <c r="BR373" s="46" t="e">
        <f t="shared" si="521"/>
        <v>#DIV/0!</v>
      </c>
      <c r="BS373" s="46" t="str">
        <f t="shared" si="522"/>
        <v xml:space="preserve"> </v>
      </c>
      <c r="BT373" s="46" t="e">
        <f t="shared" si="523"/>
        <v>#DIV/0!</v>
      </c>
      <c r="BU373" s="46" t="e">
        <f t="shared" si="524"/>
        <v>#DIV/0!</v>
      </c>
      <c r="BV373" s="46" t="e">
        <f t="shared" si="525"/>
        <v>#DIV/0!</v>
      </c>
      <c r="BW373" s="46" t="str">
        <f t="shared" si="526"/>
        <v xml:space="preserve"> </v>
      </c>
      <c r="BY373" s="52"/>
      <c r="BZ373" s="293"/>
      <c r="CA373" s="46">
        <f t="shared" si="527"/>
        <v>4038.4712057522124</v>
      </c>
      <c r="CB373" s="46">
        <f t="shared" si="528"/>
        <v>5085.92</v>
      </c>
      <c r="CC373" s="46">
        <f t="shared" si="529"/>
        <v>-1047.4487942477876</v>
      </c>
    </row>
    <row r="374" spans="1:82" s="45" customFormat="1" ht="12" customHeight="1">
      <c r="A374" s="284">
        <v>41</v>
      </c>
      <c r="B374" s="170" t="s">
        <v>473</v>
      </c>
      <c r="C374" s="295"/>
      <c r="D374" s="295"/>
      <c r="E374" s="296"/>
      <c r="F374" s="296"/>
      <c r="G374" s="286">
        <f t="shared" si="498"/>
        <v>2649237.11</v>
      </c>
      <c r="H374" s="280">
        <f t="shared" si="499"/>
        <v>0</v>
      </c>
      <c r="I374" s="289">
        <v>0</v>
      </c>
      <c r="J374" s="289">
        <v>0</v>
      </c>
      <c r="K374" s="289">
        <v>0</v>
      </c>
      <c r="L374" s="289">
        <v>0</v>
      </c>
      <c r="M374" s="289">
        <v>0</v>
      </c>
      <c r="N374" s="280">
        <v>0</v>
      </c>
      <c r="O374" s="280">
        <v>0</v>
      </c>
      <c r="P374" s="280">
        <v>0</v>
      </c>
      <c r="Q374" s="280">
        <v>0</v>
      </c>
      <c r="R374" s="280">
        <v>0</v>
      </c>
      <c r="S374" s="280">
        <v>0</v>
      </c>
      <c r="T374" s="290">
        <v>0</v>
      </c>
      <c r="U374" s="280">
        <v>0</v>
      </c>
      <c r="V374" s="296" t="s">
        <v>106</v>
      </c>
      <c r="W374" s="57">
        <v>656</v>
      </c>
      <c r="X374" s="280">
        <f t="shared" si="500"/>
        <v>2530021.44</v>
      </c>
      <c r="Y374" s="57">
        <v>0</v>
      </c>
      <c r="Z374" s="57">
        <v>0</v>
      </c>
      <c r="AA374" s="57">
        <v>0</v>
      </c>
      <c r="AB374" s="57">
        <v>0</v>
      </c>
      <c r="AC374" s="57">
        <v>0</v>
      </c>
      <c r="AD374" s="57">
        <v>0</v>
      </c>
      <c r="AE374" s="57">
        <v>0</v>
      </c>
      <c r="AF374" s="57">
        <v>0</v>
      </c>
      <c r="AG374" s="57">
        <v>0</v>
      </c>
      <c r="AH374" s="57">
        <v>0</v>
      </c>
      <c r="AI374" s="57">
        <v>0</v>
      </c>
      <c r="AJ374" s="57">
        <f t="shared" si="501"/>
        <v>79477.11</v>
      </c>
      <c r="AK374" s="57">
        <f t="shared" si="502"/>
        <v>39738.559999999998</v>
      </c>
      <c r="AL374" s="57">
        <v>0</v>
      </c>
      <c r="AN374" s="46">
        <f>I374/'Приложение 1'!I372</f>
        <v>0</v>
      </c>
      <c r="AO374" s="46" t="e">
        <f t="shared" si="503"/>
        <v>#DIV/0!</v>
      </c>
      <c r="AP374" s="46" t="e">
        <f t="shared" si="504"/>
        <v>#DIV/0!</v>
      </c>
      <c r="AQ374" s="46" t="e">
        <f t="shared" si="505"/>
        <v>#DIV/0!</v>
      </c>
      <c r="AR374" s="46" t="e">
        <f t="shared" si="506"/>
        <v>#DIV/0!</v>
      </c>
      <c r="AS374" s="46" t="e">
        <f t="shared" si="507"/>
        <v>#DIV/0!</v>
      </c>
      <c r="AT374" s="46" t="e">
        <f t="shared" si="508"/>
        <v>#DIV/0!</v>
      </c>
      <c r="AU374" s="46">
        <f t="shared" si="509"/>
        <v>3856.74</v>
      </c>
      <c r="AV374" s="46" t="e">
        <f t="shared" si="510"/>
        <v>#DIV/0!</v>
      </c>
      <c r="AW374" s="46" t="e">
        <f t="shared" si="511"/>
        <v>#DIV/0!</v>
      </c>
      <c r="AX374" s="46" t="e">
        <f t="shared" si="512"/>
        <v>#DIV/0!</v>
      </c>
      <c r="AY374" s="52">
        <f t="shared" si="513"/>
        <v>0</v>
      </c>
      <c r="AZ374" s="46">
        <v>823.21</v>
      </c>
      <c r="BA374" s="46">
        <v>2105.13</v>
      </c>
      <c r="BB374" s="46">
        <v>2608.0100000000002</v>
      </c>
      <c r="BC374" s="46">
        <v>902.03</v>
      </c>
      <c r="BD374" s="46">
        <v>1781.42</v>
      </c>
      <c r="BE374" s="46">
        <v>1188.47</v>
      </c>
      <c r="BF374" s="46">
        <v>2445034.0299999998</v>
      </c>
      <c r="BG374" s="46">
        <f t="shared" si="514"/>
        <v>4866.91</v>
      </c>
      <c r="BH374" s="46">
        <v>1206.3800000000001</v>
      </c>
      <c r="BI374" s="46">
        <v>3444.44</v>
      </c>
      <c r="BJ374" s="46">
        <v>7006.73</v>
      </c>
      <c r="BK374" s="46">
        <f t="shared" si="497"/>
        <v>1689105.94</v>
      </c>
      <c r="BL374" s="46" t="str">
        <f t="shared" si="515"/>
        <v xml:space="preserve"> </v>
      </c>
      <c r="BM374" s="46" t="e">
        <f t="shared" si="516"/>
        <v>#DIV/0!</v>
      </c>
      <c r="BN374" s="46" t="e">
        <f t="shared" si="517"/>
        <v>#DIV/0!</v>
      </c>
      <c r="BO374" s="46" t="e">
        <f t="shared" si="518"/>
        <v>#DIV/0!</v>
      </c>
      <c r="BP374" s="46" t="e">
        <f t="shared" si="519"/>
        <v>#DIV/0!</v>
      </c>
      <c r="BQ374" s="46" t="e">
        <f t="shared" si="520"/>
        <v>#DIV/0!</v>
      </c>
      <c r="BR374" s="46" t="e">
        <f t="shared" si="521"/>
        <v>#DIV/0!</v>
      </c>
      <c r="BS374" s="46" t="str">
        <f t="shared" si="522"/>
        <v xml:space="preserve"> </v>
      </c>
      <c r="BT374" s="46" t="e">
        <f t="shared" si="523"/>
        <v>#DIV/0!</v>
      </c>
      <c r="BU374" s="46" t="e">
        <f t="shared" si="524"/>
        <v>#DIV/0!</v>
      </c>
      <c r="BV374" s="46" t="e">
        <f t="shared" si="525"/>
        <v>#DIV/0!</v>
      </c>
      <c r="BW374" s="46" t="str">
        <f t="shared" si="526"/>
        <v xml:space="preserve"> </v>
      </c>
      <c r="BY374" s="52"/>
      <c r="BZ374" s="293"/>
      <c r="CA374" s="46">
        <f t="shared" si="527"/>
        <v>4038.4712042682927</v>
      </c>
      <c r="CB374" s="46">
        <f t="shared" si="528"/>
        <v>5085.92</v>
      </c>
      <c r="CC374" s="46">
        <f t="shared" si="529"/>
        <v>-1047.4487957317074</v>
      </c>
      <c r="CD374" s="297"/>
    </row>
    <row r="375" spans="1:82" s="45" customFormat="1" ht="12" customHeight="1">
      <c r="A375" s="284">
        <v>42</v>
      </c>
      <c r="B375" s="170" t="s">
        <v>335</v>
      </c>
      <c r="C375" s="286"/>
      <c r="D375" s="43"/>
      <c r="E375" s="288"/>
      <c r="F375" s="294"/>
      <c r="G375" s="286">
        <f t="shared" si="498"/>
        <v>2205005.2799999998</v>
      </c>
      <c r="H375" s="280">
        <f t="shared" si="499"/>
        <v>0</v>
      </c>
      <c r="I375" s="286">
        <v>0</v>
      </c>
      <c r="J375" s="286">
        <v>0</v>
      </c>
      <c r="K375" s="286">
        <v>0</v>
      </c>
      <c r="L375" s="286">
        <v>0</v>
      </c>
      <c r="M375" s="286">
        <v>0</v>
      </c>
      <c r="N375" s="280">
        <v>0</v>
      </c>
      <c r="O375" s="280">
        <v>0</v>
      </c>
      <c r="P375" s="280">
        <v>0</v>
      </c>
      <c r="Q375" s="280">
        <v>0</v>
      </c>
      <c r="R375" s="280">
        <v>0</v>
      </c>
      <c r="S375" s="280">
        <v>0</v>
      </c>
      <c r="T375" s="290">
        <v>0</v>
      </c>
      <c r="U375" s="280">
        <v>0</v>
      </c>
      <c r="V375" s="291" t="s">
        <v>106</v>
      </c>
      <c r="W375" s="280">
        <v>546</v>
      </c>
      <c r="X375" s="280">
        <f t="shared" si="500"/>
        <v>2105780.04</v>
      </c>
      <c r="Y375" s="280">
        <v>0</v>
      </c>
      <c r="Z375" s="280">
        <v>0</v>
      </c>
      <c r="AA375" s="280">
        <v>0</v>
      </c>
      <c r="AB375" s="280">
        <v>0</v>
      </c>
      <c r="AC375" s="280">
        <v>0</v>
      </c>
      <c r="AD375" s="280">
        <v>0</v>
      </c>
      <c r="AE375" s="280">
        <v>0</v>
      </c>
      <c r="AF375" s="280">
        <v>0</v>
      </c>
      <c r="AG375" s="280">
        <v>0</v>
      </c>
      <c r="AH375" s="280">
        <v>0</v>
      </c>
      <c r="AI375" s="280">
        <v>0</v>
      </c>
      <c r="AJ375" s="57">
        <f t="shared" si="501"/>
        <v>66150.16</v>
      </c>
      <c r="AK375" s="57">
        <f t="shared" si="502"/>
        <v>33075.08</v>
      </c>
      <c r="AL375" s="57">
        <v>0</v>
      </c>
      <c r="AN375" s="46">
        <f>I375/'Приложение 1'!I373</f>
        <v>0</v>
      </c>
      <c r="AO375" s="46" t="e">
        <f t="shared" si="503"/>
        <v>#DIV/0!</v>
      </c>
      <c r="AP375" s="46" t="e">
        <f t="shared" si="504"/>
        <v>#DIV/0!</v>
      </c>
      <c r="AQ375" s="46" t="e">
        <f t="shared" si="505"/>
        <v>#DIV/0!</v>
      </c>
      <c r="AR375" s="46" t="e">
        <f t="shared" si="506"/>
        <v>#DIV/0!</v>
      </c>
      <c r="AS375" s="46" t="e">
        <f t="shared" si="507"/>
        <v>#DIV/0!</v>
      </c>
      <c r="AT375" s="46" t="e">
        <f t="shared" si="508"/>
        <v>#DIV/0!</v>
      </c>
      <c r="AU375" s="46">
        <f t="shared" si="509"/>
        <v>3856.7400000000002</v>
      </c>
      <c r="AV375" s="46" t="e">
        <f t="shared" si="510"/>
        <v>#DIV/0!</v>
      </c>
      <c r="AW375" s="46" t="e">
        <f t="shared" si="511"/>
        <v>#DIV/0!</v>
      </c>
      <c r="AX375" s="46" t="e">
        <f t="shared" si="512"/>
        <v>#DIV/0!</v>
      </c>
      <c r="AY375" s="52">
        <f t="shared" si="513"/>
        <v>0</v>
      </c>
      <c r="AZ375" s="46">
        <v>823.21</v>
      </c>
      <c r="BA375" s="46">
        <v>2105.13</v>
      </c>
      <c r="BB375" s="46">
        <v>2608.0100000000002</v>
      </c>
      <c r="BC375" s="46">
        <v>902.03</v>
      </c>
      <c r="BD375" s="46">
        <v>1781.42</v>
      </c>
      <c r="BE375" s="46">
        <v>1188.47</v>
      </c>
      <c r="BF375" s="46">
        <v>2445034.0299999998</v>
      </c>
      <c r="BG375" s="46">
        <f t="shared" si="514"/>
        <v>4866.91</v>
      </c>
      <c r="BH375" s="46">
        <v>1206.3800000000001</v>
      </c>
      <c r="BI375" s="46">
        <v>3444.44</v>
      </c>
      <c r="BJ375" s="46">
        <v>7006.73</v>
      </c>
      <c r="BK375" s="46">
        <f t="shared" si="497"/>
        <v>1689105.94</v>
      </c>
      <c r="BL375" s="46" t="str">
        <f t="shared" si="515"/>
        <v xml:space="preserve"> </v>
      </c>
      <c r="BM375" s="46" t="e">
        <f t="shared" si="516"/>
        <v>#DIV/0!</v>
      </c>
      <c r="BN375" s="46" t="e">
        <f t="shared" si="517"/>
        <v>#DIV/0!</v>
      </c>
      <c r="BO375" s="46" t="e">
        <f t="shared" si="518"/>
        <v>#DIV/0!</v>
      </c>
      <c r="BP375" s="46" t="e">
        <f t="shared" si="519"/>
        <v>#DIV/0!</v>
      </c>
      <c r="BQ375" s="46" t="e">
        <f t="shared" si="520"/>
        <v>#DIV/0!</v>
      </c>
      <c r="BR375" s="46" t="e">
        <f t="shared" si="521"/>
        <v>#DIV/0!</v>
      </c>
      <c r="BS375" s="46" t="str">
        <f t="shared" si="522"/>
        <v xml:space="preserve"> </v>
      </c>
      <c r="BT375" s="46" t="e">
        <f t="shared" si="523"/>
        <v>#DIV/0!</v>
      </c>
      <c r="BU375" s="46" t="e">
        <f t="shared" si="524"/>
        <v>#DIV/0!</v>
      </c>
      <c r="BV375" s="46" t="e">
        <f t="shared" si="525"/>
        <v>#DIV/0!</v>
      </c>
      <c r="BW375" s="46" t="str">
        <f t="shared" si="526"/>
        <v xml:space="preserve"> </v>
      </c>
      <c r="BY375" s="52"/>
      <c r="BZ375" s="293"/>
      <c r="CA375" s="46">
        <f t="shared" si="527"/>
        <v>4038.4712087912085</v>
      </c>
      <c r="CB375" s="46">
        <f t="shared" si="528"/>
        <v>5085.92</v>
      </c>
      <c r="CC375" s="46">
        <f t="shared" si="529"/>
        <v>-1047.4487912087916</v>
      </c>
    </row>
    <row r="376" spans="1:82" s="45" customFormat="1" ht="12" customHeight="1">
      <c r="A376" s="284">
        <v>43</v>
      </c>
      <c r="B376" s="170" t="s">
        <v>484</v>
      </c>
      <c r="C376" s="295"/>
      <c r="D376" s="295"/>
      <c r="E376" s="296"/>
      <c r="F376" s="296"/>
      <c r="G376" s="286">
        <f t="shared" si="498"/>
        <v>2402890.37</v>
      </c>
      <c r="H376" s="280">
        <f t="shared" si="499"/>
        <v>0</v>
      </c>
      <c r="I376" s="289">
        <v>0</v>
      </c>
      <c r="J376" s="289">
        <v>0</v>
      </c>
      <c r="K376" s="289">
        <v>0</v>
      </c>
      <c r="L376" s="289">
        <v>0</v>
      </c>
      <c r="M376" s="289">
        <v>0</v>
      </c>
      <c r="N376" s="280">
        <v>0</v>
      </c>
      <c r="O376" s="280">
        <v>0</v>
      </c>
      <c r="P376" s="280">
        <v>0</v>
      </c>
      <c r="Q376" s="280">
        <v>0</v>
      </c>
      <c r="R376" s="280">
        <v>0</v>
      </c>
      <c r="S376" s="280">
        <v>0</v>
      </c>
      <c r="T376" s="290">
        <v>0</v>
      </c>
      <c r="U376" s="280">
        <v>0</v>
      </c>
      <c r="V376" s="296" t="s">
        <v>106</v>
      </c>
      <c r="W376" s="57">
        <v>595</v>
      </c>
      <c r="X376" s="280">
        <f t="shared" si="500"/>
        <v>2294760.2999999998</v>
      </c>
      <c r="Y376" s="57">
        <v>0</v>
      </c>
      <c r="Z376" s="57">
        <v>0</v>
      </c>
      <c r="AA376" s="57">
        <v>0</v>
      </c>
      <c r="AB376" s="57">
        <v>0</v>
      </c>
      <c r="AC376" s="57">
        <v>0</v>
      </c>
      <c r="AD376" s="57">
        <v>0</v>
      </c>
      <c r="AE376" s="57">
        <v>0</v>
      </c>
      <c r="AF376" s="57">
        <v>0</v>
      </c>
      <c r="AG376" s="57">
        <v>0</v>
      </c>
      <c r="AH376" s="57">
        <v>0</v>
      </c>
      <c r="AI376" s="57">
        <v>0</v>
      </c>
      <c r="AJ376" s="57">
        <f t="shared" si="501"/>
        <v>72086.710000000006</v>
      </c>
      <c r="AK376" s="57">
        <f t="shared" si="502"/>
        <v>36043.360000000001</v>
      </c>
      <c r="AL376" s="57">
        <v>0</v>
      </c>
      <c r="AN376" s="46">
        <f>I376/'Приложение 1'!I374</f>
        <v>0</v>
      </c>
      <c r="AO376" s="46" t="e">
        <f t="shared" si="503"/>
        <v>#DIV/0!</v>
      </c>
      <c r="AP376" s="46" t="e">
        <f t="shared" si="504"/>
        <v>#DIV/0!</v>
      </c>
      <c r="AQ376" s="46" t="e">
        <f t="shared" si="505"/>
        <v>#DIV/0!</v>
      </c>
      <c r="AR376" s="46" t="e">
        <f t="shared" si="506"/>
        <v>#DIV/0!</v>
      </c>
      <c r="AS376" s="46" t="e">
        <f t="shared" si="507"/>
        <v>#DIV/0!</v>
      </c>
      <c r="AT376" s="46" t="e">
        <f t="shared" si="508"/>
        <v>#DIV/0!</v>
      </c>
      <c r="AU376" s="46">
        <f t="shared" si="509"/>
        <v>3856.74</v>
      </c>
      <c r="AV376" s="46" t="e">
        <f t="shared" si="510"/>
        <v>#DIV/0!</v>
      </c>
      <c r="AW376" s="46" t="e">
        <f t="shared" si="511"/>
        <v>#DIV/0!</v>
      </c>
      <c r="AX376" s="46" t="e">
        <f t="shared" si="512"/>
        <v>#DIV/0!</v>
      </c>
      <c r="AY376" s="52">
        <f t="shared" si="513"/>
        <v>0</v>
      </c>
      <c r="AZ376" s="46">
        <v>823.21</v>
      </c>
      <c r="BA376" s="46">
        <v>2105.13</v>
      </c>
      <c r="BB376" s="46">
        <v>2608.0100000000002</v>
      </c>
      <c r="BC376" s="46">
        <v>902.03</v>
      </c>
      <c r="BD376" s="46">
        <v>1781.42</v>
      </c>
      <c r="BE376" s="46">
        <v>1188.47</v>
      </c>
      <c r="BF376" s="46">
        <v>2445034.0299999998</v>
      </c>
      <c r="BG376" s="46">
        <f t="shared" si="514"/>
        <v>4866.91</v>
      </c>
      <c r="BH376" s="46">
        <v>1206.3800000000001</v>
      </c>
      <c r="BI376" s="46">
        <v>3444.44</v>
      </c>
      <c r="BJ376" s="46">
        <v>7006.73</v>
      </c>
      <c r="BK376" s="46">
        <f t="shared" si="497"/>
        <v>1689105.94</v>
      </c>
      <c r="BL376" s="46" t="str">
        <f t="shared" si="515"/>
        <v xml:space="preserve"> </v>
      </c>
      <c r="BM376" s="46" t="e">
        <f t="shared" si="516"/>
        <v>#DIV/0!</v>
      </c>
      <c r="BN376" s="46" t="e">
        <f t="shared" si="517"/>
        <v>#DIV/0!</v>
      </c>
      <c r="BO376" s="46" t="e">
        <f t="shared" si="518"/>
        <v>#DIV/0!</v>
      </c>
      <c r="BP376" s="46" t="e">
        <f t="shared" si="519"/>
        <v>#DIV/0!</v>
      </c>
      <c r="BQ376" s="46" t="e">
        <f t="shared" si="520"/>
        <v>#DIV/0!</v>
      </c>
      <c r="BR376" s="46" t="e">
        <f t="shared" si="521"/>
        <v>#DIV/0!</v>
      </c>
      <c r="BS376" s="46" t="str">
        <f t="shared" si="522"/>
        <v xml:space="preserve"> </v>
      </c>
      <c r="BT376" s="46" t="e">
        <f t="shared" si="523"/>
        <v>#DIV/0!</v>
      </c>
      <c r="BU376" s="46" t="e">
        <f t="shared" si="524"/>
        <v>#DIV/0!</v>
      </c>
      <c r="BV376" s="46" t="e">
        <f t="shared" si="525"/>
        <v>#DIV/0!</v>
      </c>
      <c r="BW376" s="46" t="str">
        <f t="shared" si="526"/>
        <v xml:space="preserve"> </v>
      </c>
      <c r="BY376" s="52"/>
      <c r="BZ376" s="293"/>
      <c r="CA376" s="46">
        <f t="shared" si="527"/>
        <v>4038.4712100840338</v>
      </c>
      <c r="CB376" s="46">
        <f t="shared" si="528"/>
        <v>5085.92</v>
      </c>
      <c r="CC376" s="46">
        <f t="shared" si="529"/>
        <v>-1047.4487899159662</v>
      </c>
      <c r="CD376" s="297"/>
    </row>
    <row r="377" spans="1:82" s="45" customFormat="1" ht="12" customHeight="1">
      <c r="A377" s="284">
        <v>44</v>
      </c>
      <c r="B377" s="170" t="s">
        <v>485</v>
      </c>
      <c r="C377" s="295"/>
      <c r="D377" s="295"/>
      <c r="E377" s="296"/>
      <c r="F377" s="296"/>
      <c r="G377" s="286">
        <f t="shared" si="498"/>
        <v>2170943.58</v>
      </c>
      <c r="H377" s="280">
        <f t="shared" si="499"/>
        <v>0</v>
      </c>
      <c r="I377" s="289">
        <v>0</v>
      </c>
      <c r="J377" s="289">
        <v>0</v>
      </c>
      <c r="K377" s="289">
        <v>0</v>
      </c>
      <c r="L377" s="289">
        <v>0</v>
      </c>
      <c r="M377" s="289">
        <v>0</v>
      </c>
      <c r="N377" s="280">
        <v>0</v>
      </c>
      <c r="O377" s="280">
        <v>0</v>
      </c>
      <c r="P377" s="280">
        <v>0</v>
      </c>
      <c r="Q377" s="280">
        <v>0</v>
      </c>
      <c r="R377" s="280">
        <v>0</v>
      </c>
      <c r="S377" s="280">
        <v>0</v>
      </c>
      <c r="T377" s="290">
        <v>0</v>
      </c>
      <c r="U377" s="280">
        <v>0</v>
      </c>
      <c r="V377" s="296" t="s">
        <v>105</v>
      </c>
      <c r="W377" s="57">
        <v>533.4</v>
      </c>
      <c r="X377" s="280">
        <f t="shared" si="500"/>
        <v>2073251.12</v>
      </c>
      <c r="Y377" s="57">
        <v>0</v>
      </c>
      <c r="Z377" s="57">
        <v>0</v>
      </c>
      <c r="AA377" s="57">
        <v>0</v>
      </c>
      <c r="AB377" s="57">
        <v>0</v>
      </c>
      <c r="AC377" s="57">
        <v>0</v>
      </c>
      <c r="AD377" s="57">
        <v>0</v>
      </c>
      <c r="AE377" s="57">
        <v>0</v>
      </c>
      <c r="AF377" s="57">
        <v>0</v>
      </c>
      <c r="AG377" s="57">
        <v>0</v>
      </c>
      <c r="AH377" s="57">
        <v>0</v>
      </c>
      <c r="AI377" s="57">
        <v>0</v>
      </c>
      <c r="AJ377" s="57">
        <f t="shared" si="501"/>
        <v>65128.31</v>
      </c>
      <c r="AK377" s="57">
        <f t="shared" si="502"/>
        <v>32564.15</v>
      </c>
      <c r="AL377" s="57">
        <v>0</v>
      </c>
      <c r="AN377" s="46">
        <f>I377/'Приложение 1'!I375</f>
        <v>0</v>
      </c>
      <c r="AO377" s="46" t="e">
        <f t="shared" si="503"/>
        <v>#DIV/0!</v>
      </c>
      <c r="AP377" s="46" t="e">
        <f t="shared" si="504"/>
        <v>#DIV/0!</v>
      </c>
      <c r="AQ377" s="46" t="e">
        <f t="shared" si="505"/>
        <v>#DIV/0!</v>
      </c>
      <c r="AR377" s="46" t="e">
        <f t="shared" si="506"/>
        <v>#DIV/0!</v>
      </c>
      <c r="AS377" s="46" t="e">
        <f t="shared" si="507"/>
        <v>#DIV/0!</v>
      </c>
      <c r="AT377" s="46" t="e">
        <f t="shared" si="508"/>
        <v>#DIV/0!</v>
      </c>
      <c r="AU377" s="46">
        <f t="shared" si="509"/>
        <v>3886.8599925009376</v>
      </c>
      <c r="AV377" s="46" t="e">
        <f t="shared" si="510"/>
        <v>#DIV/0!</v>
      </c>
      <c r="AW377" s="46" t="e">
        <f t="shared" si="511"/>
        <v>#DIV/0!</v>
      </c>
      <c r="AX377" s="46" t="e">
        <f t="shared" si="512"/>
        <v>#DIV/0!</v>
      </c>
      <c r="AY377" s="52">
        <f t="shared" si="513"/>
        <v>0</v>
      </c>
      <c r="AZ377" s="46">
        <v>823.21</v>
      </c>
      <c r="BA377" s="46">
        <v>2105.13</v>
      </c>
      <c r="BB377" s="46">
        <v>2608.0100000000002</v>
      </c>
      <c r="BC377" s="46">
        <v>902.03</v>
      </c>
      <c r="BD377" s="46">
        <v>1781.42</v>
      </c>
      <c r="BE377" s="46">
        <v>1188.47</v>
      </c>
      <c r="BF377" s="46">
        <v>2445034.0299999998</v>
      </c>
      <c r="BG377" s="46">
        <f t="shared" si="514"/>
        <v>5070.2</v>
      </c>
      <c r="BH377" s="46">
        <v>1206.3800000000001</v>
      </c>
      <c r="BI377" s="46">
        <v>3444.44</v>
      </c>
      <c r="BJ377" s="46">
        <v>7006.73</v>
      </c>
      <c r="BK377" s="46">
        <f t="shared" si="497"/>
        <v>1689105.94</v>
      </c>
      <c r="BL377" s="46" t="str">
        <f t="shared" si="515"/>
        <v xml:space="preserve"> </v>
      </c>
      <c r="BM377" s="46" t="e">
        <f t="shared" si="516"/>
        <v>#DIV/0!</v>
      </c>
      <c r="BN377" s="46" t="e">
        <f t="shared" si="517"/>
        <v>#DIV/0!</v>
      </c>
      <c r="BO377" s="46" t="e">
        <f t="shared" si="518"/>
        <v>#DIV/0!</v>
      </c>
      <c r="BP377" s="46" t="e">
        <f t="shared" si="519"/>
        <v>#DIV/0!</v>
      </c>
      <c r="BQ377" s="46" t="e">
        <f t="shared" si="520"/>
        <v>#DIV/0!</v>
      </c>
      <c r="BR377" s="46" t="e">
        <f t="shared" si="521"/>
        <v>#DIV/0!</v>
      </c>
      <c r="BS377" s="46" t="str">
        <f t="shared" si="522"/>
        <v xml:space="preserve"> </v>
      </c>
      <c r="BT377" s="46" t="e">
        <f t="shared" si="523"/>
        <v>#DIV/0!</v>
      </c>
      <c r="BU377" s="46" t="e">
        <f t="shared" si="524"/>
        <v>#DIV/0!</v>
      </c>
      <c r="BV377" s="46" t="e">
        <f t="shared" si="525"/>
        <v>#DIV/0!</v>
      </c>
      <c r="BW377" s="46" t="str">
        <f t="shared" si="526"/>
        <v xml:space="preserve"> </v>
      </c>
      <c r="BY377" s="52"/>
      <c r="BZ377" s="293"/>
      <c r="CA377" s="46">
        <f t="shared" si="527"/>
        <v>4070.0104611923512</v>
      </c>
      <c r="CB377" s="46">
        <f t="shared" si="528"/>
        <v>5298.36</v>
      </c>
      <c r="CC377" s="46">
        <f t="shared" si="529"/>
        <v>-1228.3495388076485</v>
      </c>
      <c r="CD377" s="297"/>
    </row>
    <row r="378" spans="1:82" s="45" customFormat="1" ht="12" customHeight="1">
      <c r="A378" s="284">
        <v>45</v>
      </c>
      <c r="B378" s="170" t="s">
        <v>486</v>
      </c>
      <c r="C378" s="295"/>
      <c r="D378" s="295"/>
      <c r="E378" s="296"/>
      <c r="F378" s="296"/>
      <c r="G378" s="286">
        <f t="shared" si="498"/>
        <v>4558411.7300000004</v>
      </c>
      <c r="H378" s="280">
        <f t="shared" si="499"/>
        <v>0</v>
      </c>
      <c r="I378" s="289">
        <v>0</v>
      </c>
      <c r="J378" s="289">
        <v>0</v>
      </c>
      <c r="K378" s="289">
        <v>0</v>
      </c>
      <c r="L378" s="289">
        <v>0</v>
      </c>
      <c r="M378" s="289">
        <v>0</v>
      </c>
      <c r="N378" s="280">
        <v>0</v>
      </c>
      <c r="O378" s="280">
        <v>0</v>
      </c>
      <c r="P378" s="280">
        <v>0</v>
      </c>
      <c r="Q378" s="280">
        <v>0</v>
      </c>
      <c r="R378" s="280">
        <v>0</v>
      </c>
      <c r="S378" s="280">
        <v>0</v>
      </c>
      <c r="T378" s="290">
        <v>0</v>
      </c>
      <c r="U378" s="280">
        <v>0</v>
      </c>
      <c r="V378" s="296" t="s">
        <v>105</v>
      </c>
      <c r="W378" s="57">
        <v>1120</v>
      </c>
      <c r="X378" s="280">
        <f t="shared" si="500"/>
        <v>4353283.2</v>
      </c>
      <c r="Y378" s="57">
        <v>0</v>
      </c>
      <c r="Z378" s="57">
        <v>0</v>
      </c>
      <c r="AA378" s="57">
        <v>0</v>
      </c>
      <c r="AB378" s="57">
        <v>0</v>
      </c>
      <c r="AC378" s="57">
        <v>0</v>
      </c>
      <c r="AD378" s="57">
        <v>0</v>
      </c>
      <c r="AE378" s="57">
        <v>0</v>
      </c>
      <c r="AF378" s="57">
        <v>0</v>
      </c>
      <c r="AG378" s="57">
        <v>0</v>
      </c>
      <c r="AH378" s="57">
        <v>0</v>
      </c>
      <c r="AI378" s="57">
        <v>0</v>
      </c>
      <c r="AJ378" s="57">
        <f t="shared" si="501"/>
        <v>136752.35</v>
      </c>
      <c r="AK378" s="57">
        <f t="shared" si="502"/>
        <v>68376.179999999993</v>
      </c>
      <c r="AL378" s="57">
        <v>0</v>
      </c>
      <c r="AN378" s="46">
        <f>I378/'Приложение 1'!I376</f>
        <v>0</v>
      </c>
      <c r="AO378" s="46" t="e">
        <f t="shared" si="503"/>
        <v>#DIV/0!</v>
      </c>
      <c r="AP378" s="46" t="e">
        <f t="shared" si="504"/>
        <v>#DIV/0!</v>
      </c>
      <c r="AQ378" s="46" t="e">
        <f t="shared" si="505"/>
        <v>#DIV/0!</v>
      </c>
      <c r="AR378" s="46" t="e">
        <f t="shared" si="506"/>
        <v>#DIV/0!</v>
      </c>
      <c r="AS378" s="46" t="e">
        <f t="shared" si="507"/>
        <v>#DIV/0!</v>
      </c>
      <c r="AT378" s="46" t="e">
        <f t="shared" si="508"/>
        <v>#DIV/0!</v>
      </c>
      <c r="AU378" s="46">
        <f t="shared" si="509"/>
        <v>3886.86</v>
      </c>
      <c r="AV378" s="46" t="e">
        <f t="shared" si="510"/>
        <v>#DIV/0!</v>
      </c>
      <c r="AW378" s="46" t="e">
        <f t="shared" si="511"/>
        <v>#DIV/0!</v>
      </c>
      <c r="AX378" s="46" t="e">
        <f t="shared" si="512"/>
        <v>#DIV/0!</v>
      </c>
      <c r="AY378" s="52">
        <f t="shared" si="513"/>
        <v>0</v>
      </c>
      <c r="AZ378" s="46">
        <v>823.21</v>
      </c>
      <c r="BA378" s="46">
        <v>2105.13</v>
      </c>
      <c r="BB378" s="46">
        <v>2608.0100000000002</v>
      </c>
      <c r="BC378" s="46">
        <v>902.03</v>
      </c>
      <c r="BD378" s="46">
        <v>1781.42</v>
      </c>
      <c r="BE378" s="46">
        <v>1188.47</v>
      </c>
      <c r="BF378" s="46">
        <v>2445034.0299999998</v>
      </c>
      <c r="BG378" s="46">
        <f t="shared" si="514"/>
        <v>5070.2</v>
      </c>
      <c r="BH378" s="46">
        <v>1206.3800000000001</v>
      </c>
      <c r="BI378" s="46">
        <v>3444.44</v>
      </c>
      <c r="BJ378" s="46">
        <v>7006.73</v>
      </c>
      <c r="BK378" s="46">
        <f t="shared" si="497"/>
        <v>1689105.94</v>
      </c>
      <c r="BL378" s="46" t="str">
        <f t="shared" si="515"/>
        <v xml:space="preserve"> </v>
      </c>
      <c r="BM378" s="46" t="e">
        <f t="shared" si="516"/>
        <v>#DIV/0!</v>
      </c>
      <c r="BN378" s="46" t="e">
        <f t="shared" si="517"/>
        <v>#DIV/0!</v>
      </c>
      <c r="BO378" s="46" t="e">
        <f t="shared" si="518"/>
        <v>#DIV/0!</v>
      </c>
      <c r="BP378" s="46" t="e">
        <f t="shared" si="519"/>
        <v>#DIV/0!</v>
      </c>
      <c r="BQ378" s="46" t="e">
        <f t="shared" si="520"/>
        <v>#DIV/0!</v>
      </c>
      <c r="BR378" s="46" t="e">
        <f t="shared" si="521"/>
        <v>#DIV/0!</v>
      </c>
      <c r="BS378" s="46" t="str">
        <f t="shared" si="522"/>
        <v xml:space="preserve"> </v>
      </c>
      <c r="BT378" s="46" t="e">
        <f t="shared" si="523"/>
        <v>#DIV/0!</v>
      </c>
      <c r="BU378" s="46" t="e">
        <f t="shared" si="524"/>
        <v>#DIV/0!</v>
      </c>
      <c r="BV378" s="46" t="e">
        <f t="shared" si="525"/>
        <v>#DIV/0!</v>
      </c>
      <c r="BW378" s="46" t="str">
        <f t="shared" si="526"/>
        <v xml:space="preserve"> </v>
      </c>
      <c r="BY378" s="52"/>
      <c r="BZ378" s="293"/>
      <c r="CA378" s="46">
        <f t="shared" si="527"/>
        <v>4070.0104732142863</v>
      </c>
      <c r="CB378" s="46">
        <f t="shared" si="528"/>
        <v>5298.36</v>
      </c>
      <c r="CC378" s="46">
        <f t="shared" si="529"/>
        <v>-1228.3495267857134</v>
      </c>
      <c r="CD378" s="297"/>
    </row>
    <row r="379" spans="1:82" s="45" customFormat="1" ht="12" customHeight="1">
      <c r="A379" s="284">
        <v>46</v>
      </c>
      <c r="B379" s="170" t="s">
        <v>477</v>
      </c>
      <c r="C379" s="295"/>
      <c r="D379" s="295"/>
      <c r="E379" s="296"/>
      <c r="F379" s="296"/>
      <c r="G379" s="286">
        <f t="shared" si="498"/>
        <v>2867314.56</v>
      </c>
      <c r="H379" s="280">
        <f t="shared" si="499"/>
        <v>0</v>
      </c>
      <c r="I379" s="289">
        <v>0</v>
      </c>
      <c r="J379" s="289">
        <v>0</v>
      </c>
      <c r="K379" s="289">
        <v>0</v>
      </c>
      <c r="L379" s="289">
        <v>0</v>
      </c>
      <c r="M379" s="289">
        <v>0</v>
      </c>
      <c r="N379" s="280">
        <v>0</v>
      </c>
      <c r="O379" s="280">
        <v>0</v>
      </c>
      <c r="P379" s="280">
        <v>0</v>
      </c>
      <c r="Q379" s="280">
        <v>0</v>
      </c>
      <c r="R379" s="280">
        <v>0</v>
      </c>
      <c r="S379" s="280">
        <v>0</v>
      </c>
      <c r="T379" s="290">
        <v>0</v>
      </c>
      <c r="U379" s="280">
        <v>0</v>
      </c>
      <c r="V379" s="296" t="s">
        <v>106</v>
      </c>
      <c r="W379" s="57">
        <v>710</v>
      </c>
      <c r="X379" s="280">
        <f t="shared" si="500"/>
        <v>2738285.4</v>
      </c>
      <c r="Y379" s="57">
        <v>0</v>
      </c>
      <c r="Z379" s="57">
        <v>0</v>
      </c>
      <c r="AA379" s="57">
        <v>0</v>
      </c>
      <c r="AB379" s="57">
        <v>0</v>
      </c>
      <c r="AC379" s="57">
        <v>0</v>
      </c>
      <c r="AD379" s="57">
        <v>0</v>
      </c>
      <c r="AE379" s="57">
        <v>0</v>
      </c>
      <c r="AF379" s="57">
        <v>0</v>
      </c>
      <c r="AG379" s="57">
        <v>0</v>
      </c>
      <c r="AH379" s="57">
        <v>0</v>
      </c>
      <c r="AI379" s="57">
        <v>0</v>
      </c>
      <c r="AJ379" s="57">
        <f t="shared" si="501"/>
        <v>86019.44</v>
      </c>
      <c r="AK379" s="57">
        <f t="shared" si="502"/>
        <v>43009.72</v>
      </c>
      <c r="AL379" s="57">
        <v>0</v>
      </c>
      <c r="AN379" s="46">
        <f>I379/'Приложение 1'!I377</f>
        <v>0</v>
      </c>
      <c r="AO379" s="46" t="e">
        <f t="shared" si="503"/>
        <v>#DIV/0!</v>
      </c>
      <c r="AP379" s="46" t="e">
        <f t="shared" si="504"/>
        <v>#DIV/0!</v>
      </c>
      <c r="AQ379" s="46" t="e">
        <f t="shared" si="505"/>
        <v>#DIV/0!</v>
      </c>
      <c r="AR379" s="46" t="e">
        <f t="shared" si="506"/>
        <v>#DIV/0!</v>
      </c>
      <c r="AS379" s="46" t="e">
        <f t="shared" si="507"/>
        <v>#DIV/0!</v>
      </c>
      <c r="AT379" s="46" t="e">
        <f t="shared" si="508"/>
        <v>#DIV/0!</v>
      </c>
      <c r="AU379" s="46">
        <f t="shared" si="509"/>
        <v>3856.74</v>
      </c>
      <c r="AV379" s="46" t="e">
        <f t="shared" si="510"/>
        <v>#DIV/0!</v>
      </c>
      <c r="AW379" s="46" t="e">
        <f t="shared" si="511"/>
        <v>#DIV/0!</v>
      </c>
      <c r="AX379" s="46" t="e">
        <f t="shared" si="512"/>
        <v>#DIV/0!</v>
      </c>
      <c r="AY379" s="52">
        <f t="shared" si="513"/>
        <v>0</v>
      </c>
      <c r="AZ379" s="46">
        <v>823.21</v>
      </c>
      <c r="BA379" s="46">
        <v>2105.13</v>
      </c>
      <c r="BB379" s="46">
        <v>2608.0100000000002</v>
      </c>
      <c r="BC379" s="46">
        <v>902.03</v>
      </c>
      <c r="BD379" s="46">
        <v>1781.42</v>
      </c>
      <c r="BE379" s="46">
        <v>1188.47</v>
      </c>
      <c r="BF379" s="46">
        <v>2445034.0299999998</v>
      </c>
      <c r="BG379" s="46">
        <f t="shared" si="514"/>
        <v>4866.91</v>
      </c>
      <c r="BH379" s="46">
        <v>1206.3800000000001</v>
      </c>
      <c r="BI379" s="46">
        <v>3444.44</v>
      </c>
      <c r="BJ379" s="46">
        <v>7006.73</v>
      </c>
      <c r="BK379" s="46">
        <f t="shared" si="497"/>
        <v>1689105.94</v>
      </c>
      <c r="BL379" s="46" t="str">
        <f t="shared" si="515"/>
        <v xml:space="preserve"> </v>
      </c>
      <c r="BM379" s="46" t="e">
        <f t="shared" si="516"/>
        <v>#DIV/0!</v>
      </c>
      <c r="BN379" s="46" t="e">
        <f t="shared" si="517"/>
        <v>#DIV/0!</v>
      </c>
      <c r="BO379" s="46" t="e">
        <f t="shared" si="518"/>
        <v>#DIV/0!</v>
      </c>
      <c r="BP379" s="46" t="e">
        <f t="shared" si="519"/>
        <v>#DIV/0!</v>
      </c>
      <c r="BQ379" s="46" t="e">
        <f t="shared" si="520"/>
        <v>#DIV/0!</v>
      </c>
      <c r="BR379" s="46" t="e">
        <f t="shared" si="521"/>
        <v>#DIV/0!</v>
      </c>
      <c r="BS379" s="46" t="str">
        <f t="shared" si="522"/>
        <v xml:space="preserve"> </v>
      </c>
      <c r="BT379" s="46" t="e">
        <f t="shared" si="523"/>
        <v>#DIV/0!</v>
      </c>
      <c r="BU379" s="46" t="e">
        <f t="shared" si="524"/>
        <v>#DIV/0!</v>
      </c>
      <c r="BV379" s="46" t="e">
        <f t="shared" si="525"/>
        <v>#DIV/0!</v>
      </c>
      <c r="BW379" s="46" t="str">
        <f t="shared" si="526"/>
        <v xml:space="preserve"> </v>
      </c>
      <c r="BY379" s="52"/>
      <c r="BZ379" s="293"/>
      <c r="CA379" s="46">
        <f t="shared" si="527"/>
        <v>4038.4712112676057</v>
      </c>
      <c r="CB379" s="46">
        <f t="shared" si="528"/>
        <v>5085.92</v>
      </c>
      <c r="CC379" s="46">
        <f t="shared" si="529"/>
        <v>-1047.4487887323944</v>
      </c>
      <c r="CD379" s="297"/>
    </row>
    <row r="380" spans="1:82" s="45" customFormat="1" ht="12" customHeight="1">
      <c r="A380" s="284">
        <v>47</v>
      </c>
      <c r="B380" s="170" t="s">
        <v>487</v>
      </c>
      <c r="C380" s="295"/>
      <c r="D380" s="295"/>
      <c r="E380" s="296"/>
      <c r="F380" s="296"/>
      <c r="G380" s="286">
        <f t="shared" si="498"/>
        <v>3695569.51</v>
      </c>
      <c r="H380" s="280">
        <f t="shared" si="499"/>
        <v>0</v>
      </c>
      <c r="I380" s="289">
        <v>0</v>
      </c>
      <c r="J380" s="289">
        <v>0</v>
      </c>
      <c r="K380" s="289">
        <v>0</v>
      </c>
      <c r="L380" s="289">
        <v>0</v>
      </c>
      <c r="M380" s="289">
        <v>0</v>
      </c>
      <c r="N380" s="280">
        <v>0</v>
      </c>
      <c r="O380" s="280">
        <v>0</v>
      </c>
      <c r="P380" s="280">
        <v>0</v>
      </c>
      <c r="Q380" s="280">
        <v>0</v>
      </c>
      <c r="R380" s="280">
        <v>0</v>
      </c>
      <c r="S380" s="280">
        <v>0</v>
      </c>
      <c r="T380" s="290">
        <v>0</v>
      </c>
      <c r="U380" s="280">
        <v>0</v>
      </c>
      <c r="V380" s="296" t="s">
        <v>105</v>
      </c>
      <c r="W380" s="57">
        <v>908</v>
      </c>
      <c r="X380" s="280">
        <f t="shared" si="500"/>
        <v>3529268.88</v>
      </c>
      <c r="Y380" s="57">
        <v>0</v>
      </c>
      <c r="Z380" s="57">
        <v>0</v>
      </c>
      <c r="AA380" s="57">
        <v>0</v>
      </c>
      <c r="AB380" s="57">
        <v>0</v>
      </c>
      <c r="AC380" s="57">
        <v>0</v>
      </c>
      <c r="AD380" s="57">
        <v>0</v>
      </c>
      <c r="AE380" s="57">
        <v>0</v>
      </c>
      <c r="AF380" s="57">
        <v>0</v>
      </c>
      <c r="AG380" s="57">
        <v>0</v>
      </c>
      <c r="AH380" s="57">
        <v>0</v>
      </c>
      <c r="AI380" s="57">
        <v>0</v>
      </c>
      <c r="AJ380" s="57">
        <f t="shared" si="501"/>
        <v>110867.09</v>
      </c>
      <c r="AK380" s="57">
        <f t="shared" si="502"/>
        <v>55433.54</v>
      </c>
      <c r="AL380" s="57">
        <v>0</v>
      </c>
      <c r="AN380" s="46">
        <f>I380/'Приложение 1'!I378</f>
        <v>0</v>
      </c>
      <c r="AO380" s="46" t="e">
        <f t="shared" si="503"/>
        <v>#DIV/0!</v>
      </c>
      <c r="AP380" s="46" t="e">
        <f t="shared" si="504"/>
        <v>#DIV/0!</v>
      </c>
      <c r="AQ380" s="46" t="e">
        <f t="shared" si="505"/>
        <v>#DIV/0!</v>
      </c>
      <c r="AR380" s="46" t="e">
        <f t="shared" si="506"/>
        <v>#DIV/0!</v>
      </c>
      <c r="AS380" s="46" t="e">
        <f t="shared" si="507"/>
        <v>#DIV/0!</v>
      </c>
      <c r="AT380" s="46" t="e">
        <f t="shared" si="508"/>
        <v>#DIV/0!</v>
      </c>
      <c r="AU380" s="46">
        <f t="shared" si="509"/>
        <v>3886.8599999999997</v>
      </c>
      <c r="AV380" s="46" t="e">
        <f t="shared" si="510"/>
        <v>#DIV/0!</v>
      </c>
      <c r="AW380" s="46" t="e">
        <f t="shared" si="511"/>
        <v>#DIV/0!</v>
      </c>
      <c r="AX380" s="46" t="e">
        <f t="shared" si="512"/>
        <v>#DIV/0!</v>
      </c>
      <c r="AY380" s="52">
        <f t="shared" si="513"/>
        <v>0</v>
      </c>
      <c r="AZ380" s="46">
        <v>823.21</v>
      </c>
      <c r="BA380" s="46">
        <v>2105.13</v>
      </c>
      <c r="BB380" s="46">
        <v>2608.0100000000002</v>
      </c>
      <c r="BC380" s="46">
        <v>902.03</v>
      </c>
      <c r="BD380" s="46">
        <v>1781.42</v>
      </c>
      <c r="BE380" s="46">
        <v>1188.47</v>
      </c>
      <c r="BF380" s="46">
        <v>2445034.0299999998</v>
      </c>
      <c r="BG380" s="46">
        <f t="shared" si="514"/>
        <v>5070.2</v>
      </c>
      <c r="BH380" s="46">
        <v>1206.3800000000001</v>
      </c>
      <c r="BI380" s="46">
        <v>3444.44</v>
      </c>
      <c r="BJ380" s="46">
        <v>7006.73</v>
      </c>
      <c r="BK380" s="46">
        <f t="shared" si="497"/>
        <v>1689105.94</v>
      </c>
      <c r="BL380" s="46" t="str">
        <f t="shared" si="515"/>
        <v xml:space="preserve"> </v>
      </c>
      <c r="BM380" s="46" t="e">
        <f t="shared" si="516"/>
        <v>#DIV/0!</v>
      </c>
      <c r="BN380" s="46" t="e">
        <f t="shared" si="517"/>
        <v>#DIV/0!</v>
      </c>
      <c r="BO380" s="46" t="e">
        <f t="shared" si="518"/>
        <v>#DIV/0!</v>
      </c>
      <c r="BP380" s="46" t="e">
        <f t="shared" si="519"/>
        <v>#DIV/0!</v>
      </c>
      <c r="BQ380" s="46" t="e">
        <f t="shared" si="520"/>
        <v>#DIV/0!</v>
      </c>
      <c r="BR380" s="46" t="e">
        <f t="shared" si="521"/>
        <v>#DIV/0!</v>
      </c>
      <c r="BS380" s="46" t="str">
        <f t="shared" si="522"/>
        <v xml:space="preserve"> </v>
      </c>
      <c r="BT380" s="46" t="e">
        <f t="shared" si="523"/>
        <v>#DIV/0!</v>
      </c>
      <c r="BU380" s="46" t="e">
        <f t="shared" si="524"/>
        <v>#DIV/0!</v>
      </c>
      <c r="BV380" s="46" t="e">
        <f t="shared" si="525"/>
        <v>#DIV/0!</v>
      </c>
      <c r="BW380" s="46" t="str">
        <f t="shared" si="526"/>
        <v xml:space="preserve"> </v>
      </c>
      <c r="BY380" s="52"/>
      <c r="BZ380" s="293"/>
      <c r="CA380" s="46">
        <f t="shared" si="527"/>
        <v>4070.0104735682817</v>
      </c>
      <c r="CB380" s="46">
        <f t="shared" si="528"/>
        <v>5298.36</v>
      </c>
      <c r="CC380" s="46">
        <f t="shared" si="529"/>
        <v>-1228.349526431718</v>
      </c>
      <c r="CD380" s="297"/>
    </row>
    <row r="381" spans="1:82" s="45" customFormat="1" ht="12" customHeight="1">
      <c r="A381" s="284">
        <v>48</v>
      </c>
      <c r="B381" s="170" t="s">
        <v>488</v>
      </c>
      <c r="C381" s="295"/>
      <c r="D381" s="295"/>
      <c r="E381" s="296"/>
      <c r="F381" s="296"/>
      <c r="G381" s="286">
        <f t="shared" si="498"/>
        <v>3663009.42</v>
      </c>
      <c r="H381" s="280">
        <f t="shared" si="499"/>
        <v>0</v>
      </c>
      <c r="I381" s="289">
        <v>0</v>
      </c>
      <c r="J381" s="289">
        <v>0</v>
      </c>
      <c r="K381" s="289">
        <v>0</v>
      </c>
      <c r="L381" s="289">
        <v>0</v>
      </c>
      <c r="M381" s="289">
        <v>0</v>
      </c>
      <c r="N381" s="280">
        <v>0</v>
      </c>
      <c r="O381" s="280">
        <v>0</v>
      </c>
      <c r="P381" s="280">
        <v>0</v>
      </c>
      <c r="Q381" s="280">
        <v>0</v>
      </c>
      <c r="R381" s="280">
        <v>0</v>
      </c>
      <c r="S381" s="280">
        <v>0</v>
      </c>
      <c r="T381" s="290">
        <v>0</v>
      </c>
      <c r="U381" s="280">
        <v>0</v>
      </c>
      <c r="V381" s="296" t="s">
        <v>105</v>
      </c>
      <c r="W381" s="57">
        <v>900</v>
      </c>
      <c r="X381" s="280">
        <f t="shared" si="500"/>
        <v>3498174</v>
      </c>
      <c r="Y381" s="57">
        <v>0</v>
      </c>
      <c r="Z381" s="57">
        <v>0</v>
      </c>
      <c r="AA381" s="57">
        <v>0</v>
      </c>
      <c r="AB381" s="57">
        <v>0</v>
      </c>
      <c r="AC381" s="57">
        <v>0</v>
      </c>
      <c r="AD381" s="57">
        <v>0</v>
      </c>
      <c r="AE381" s="57">
        <v>0</v>
      </c>
      <c r="AF381" s="57">
        <v>0</v>
      </c>
      <c r="AG381" s="57">
        <v>0</v>
      </c>
      <c r="AH381" s="57">
        <v>0</v>
      </c>
      <c r="AI381" s="57">
        <v>0</v>
      </c>
      <c r="AJ381" s="57">
        <f t="shared" si="501"/>
        <v>109890.28</v>
      </c>
      <c r="AK381" s="57">
        <f t="shared" si="502"/>
        <v>54945.14</v>
      </c>
      <c r="AL381" s="57">
        <v>0</v>
      </c>
      <c r="AN381" s="46">
        <f>I381/'Приложение 1'!I379</f>
        <v>0</v>
      </c>
      <c r="AO381" s="46" t="e">
        <f t="shared" si="503"/>
        <v>#DIV/0!</v>
      </c>
      <c r="AP381" s="46" t="e">
        <f t="shared" si="504"/>
        <v>#DIV/0!</v>
      </c>
      <c r="AQ381" s="46" t="e">
        <f t="shared" si="505"/>
        <v>#DIV/0!</v>
      </c>
      <c r="AR381" s="46" t="e">
        <f t="shared" si="506"/>
        <v>#DIV/0!</v>
      </c>
      <c r="AS381" s="46" t="e">
        <f t="shared" si="507"/>
        <v>#DIV/0!</v>
      </c>
      <c r="AT381" s="46" t="e">
        <f t="shared" si="508"/>
        <v>#DIV/0!</v>
      </c>
      <c r="AU381" s="46">
        <f t="shared" si="509"/>
        <v>3886.86</v>
      </c>
      <c r="AV381" s="46" t="e">
        <f t="shared" si="510"/>
        <v>#DIV/0!</v>
      </c>
      <c r="AW381" s="46" t="e">
        <f t="shared" si="511"/>
        <v>#DIV/0!</v>
      </c>
      <c r="AX381" s="46" t="e">
        <f t="shared" si="512"/>
        <v>#DIV/0!</v>
      </c>
      <c r="AY381" s="52">
        <f t="shared" si="513"/>
        <v>0</v>
      </c>
      <c r="AZ381" s="46">
        <v>823.21</v>
      </c>
      <c r="BA381" s="46">
        <v>2105.13</v>
      </c>
      <c r="BB381" s="46">
        <v>2608.0100000000002</v>
      </c>
      <c r="BC381" s="46">
        <v>902.03</v>
      </c>
      <c r="BD381" s="46">
        <v>1781.42</v>
      </c>
      <c r="BE381" s="46">
        <v>1188.47</v>
      </c>
      <c r="BF381" s="46">
        <v>2445034.0299999998</v>
      </c>
      <c r="BG381" s="46">
        <f t="shared" si="514"/>
        <v>5070.2</v>
      </c>
      <c r="BH381" s="46">
        <v>1206.3800000000001</v>
      </c>
      <c r="BI381" s="46">
        <v>3444.44</v>
      </c>
      <c r="BJ381" s="46">
        <v>7006.73</v>
      </c>
      <c r="BK381" s="46">
        <f t="shared" si="497"/>
        <v>1689105.94</v>
      </c>
      <c r="BL381" s="46" t="str">
        <f t="shared" si="515"/>
        <v xml:space="preserve"> </v>
      </c>
      <c r="BM381" s="46" t="e">
        <f t="shared" si="516"/>
        <v>#DIV/0!</v>
      </c>
      <c r="BN381" s="46" t="e">
        <f t="shared" si="517"/>
        <v>#DIV/0!</v>
      </c>
      <c r="BO381" s="46" t="e">
        <f t="shared" si="518"/>
        <v>#DIV/0!</v>
      </c>
      <c r="BP381" s="46" t="e">
        <f t="shared" si="519"/>
        <v>#DIV/0!</v>
      </c>
      <c r="BQ381" s="46" t="e">
        <f t="shared" si="520"/>
        <v>#DIV/0!</v>
      </c>
      <c r="BR381" s="46" t="e">
        <f t="shared" si="521"/>
        <v>#DIV/0!</v>
      </c>
      <c r="BS381" s="46" t="str">
        <f t="shared" si="522"/>
        <v xml:space="preserve"> </v>
      </c>
      <c r="BT381" s="46" t="e">
        <f t="shared" si="523"/>
        <v>#DIV/0!</v>
      </c>
      <c r="BU381" s="46" t="e">
        <f t="shared" si="524"/>
        <v>#DIV/0!</v>
      </c>
      <c r="BV381" s="46" t="e">
        <f t="shared" si="525"/>
        <v>#DIV/0!</v>
      </c>
      <c r="BW381" s="46" t="str">
        <f t="shared" si="526"/>
        <v xml:space="preserve"> </v>
      </c>
      <c r="BY381" s="52"/>
      <c r="BZ381" s="293"/>
      <c r="CA381" s="46">
        <f t="shared" si="527"/>
        <v>4070.0104666666666</v>
      </c>
      <c r="CB381" s="46">
        <f t="shared" si="528"/>
        <v>5298.36</v>
      </c>
      <c r="CC381" s="46">
        <f t="shared" si="529"/>
        <v>-1228.3495333333331</v>
      </c>
      <c r="CD381" s="297"/>
    </row>
    <row r="382" spans="1:82" s="45" customFormat="1" ht="12" customHeight="1">
      <c r="A382" s="284">
        <v>49</v>
      </c>
      <c r="B382" s="170" t="s">
        <v>489</v>
      </c>
      <c r="C382" s="295"/>
      <c r="D382" s="295"/>
      <c r="E382" s="296"/>
      <c r="F382" s="296"/>
      <c r="G382" s="286">
        <f t="shared" si="498"/>
        <v>4110710.58</v>
      </c>
      <c r="H382" s="280">
        <f t="shared" si="499"/>
        <v>0</v>
      </c>
      <c r="I382" s="289">
        <v>0</v>
      </c>
      <c r="J382" s="289">
        <v>0</v>
      </c>
      <c r="K382" s="289">
        <v>0</v>
      </c>
      <c r="L382" s="289">
        <v>0</v>
      </c>
      <c r="M382" s="289">
        <v>0</v>
      </c>
      <c r="N382" s="280">
        <v>0</v>
      </c>
      <c r="O382" s="280">
        <v>0</v>
      </c>
      <c r="P382" s="280">
        <v>0</v>
      </c>
      <c r="Q382" s="280">
        <v>0</v>
      </c>
      <c r="R382" s="280">
        <v>0</v>
      </c>
      <c r="S382" s="280">
        <v>0</v>
      </c>
      <c r="T382" s="290">
        <v>0</v>
      </c>
      <c r="U382" s="280">
        <v>0</v>
      </c>
      <c r="V382" s="296" t="s">
        <v>105</v>
      </c>
      <c r="W382" s="57">
        <v>1010</v>
      </c>
      <c r="X382" s="280">
        <f t="shared" si="500"/>
        <v>3925728.6</v>
      </c>
      <c r="Y382" s="57">
        <v>0</v>
      </c>
      <c r="Z382" s="57">
        <v>0</v>
      </c>
      <c r="AA382" s="57">
        <v>0</v>
      </c>
      <c r="AB382" s="57">
        <v>0</v>
      </c>
      <c r="AC382" s="57">
        <v>0</v>
      </c>
      <c r="AD382" s="57">
        <v>0</v>
      </c>
      <c r="AE382" s="57">
        <v>0</v>
      </c>
      <c r="AF382" s="57">
        <v>0</v>
      </c>
      <c r="AG382" s="57">
        <v>0</v>
      </c>
      <c r="AH382" s="57">
        <v>0</v>
      </c>
      <c r="AI382" s="57">
        <v>0</v>
      </c>
      <c r="AJ382" s="57">
        <f t="shared" si="501"/>
        <v>123321.32</v>
      </c>
      <c r="AK382" s="57">
        <f t="shared" si="502"/>
        <v>61660.66</v>
      </c>
      <c r="AL382" s="57">
        <v>0</v>
      </c>
      <c r="AN382" s="46">
        <f>I382/'Приложение 1'!I380</f>
        <v>0</v>
      </c>
      <c r="AO382" s="46" t="e">
        <f t="shared" si="503"/>
        <v>#DIV/0!</v>
      </c>
      <c r="AP382" s="46" t="e">
        <f t="shared" si="504"/>
        <v>#DIV/0!</v>
      </c>
      <c r="AQ382" s="46" t="e">
        <f t="shared" si="505"/>
        <v>#DIV/0!</v>
      </c>
      <c r="AR382" s="46" t="e">
        <f t="shared" si="506"/>
        <v>#DIV/0!</v>
      </c>
      <c r="AS382" s="46" t="e">
        <f t="shared" si="507"/>
        <v>#DIV/0!</v>
      </c>
      <c r="AT382" s="46" t="e">
        <f t="shared" si="508"/>
        <v>#DIV/0!</v>
      </c>
      <c r="AU382" s="46">
        <f t="shared" si="509"/>
        <v>3886.86</v>
      </c>
      <c r="AV382" s="46" t="e">
        <f t="shared" si="510"/>
        <v>#DIV/0!</v>
      </c>
      <c r="AW382" s="46" t="e">
        <f t="shared" si="511"/>
        <v>#DIV/0!</v>
      </c>
      <c r="AX382" s="46" t="e">
        <f t="shared" si="512"/>
        <v>#DIV/0!</v>
      </c>
      <c r="AY382" s="52">
        <f t="shared" si="513"/>
        <v>0</v>
      </c>
      <c r="AZ382" s="46">
        <v>823.21</v>
      </c>
      <c r="BA382" s="46">
        <v>2105.13</v>
      </c>
      <c r="BB382" s="46">
        <v>2608.0100000000002</v>
      </c>
      <c r="BC382" s="46">
        <v>902.03</v>
      </c>
      <c r="BD382" s="46">
        <v>1781.42</v>
      </c>
      <c r="BE382" s="46">
        <v>1188.47</v>
      </c>
      <c r="BF382" s="46">
        <v>2445034.0299999998</v>
      </c>
      <c r="BG382" s="46">
        <f t="shared" si="514"/>
        <v>5070.2</v>
      </c>
      <c r="BH382" s="46">
        <v>1206.3800000000001</v>
      </c>
      <c r="BI382" s="46">
        <v>3444.44</v>
      </c>
      <c r="BJ382" s="46">
        <v>7006.73</v>
      </c>
      <c r="BK382" s="46">
        <f t="shared" si="497"/>
        <v>1689105.94</v>
      </c>
      <c r="BL382" s="46" t="str">
        <f t="shared" si="515"/>
        <v xml:space="preserve"> </v>
      </c>
      <c r="BM382" s="46" t="e">
        <f t="shared" si="516"/>
        <v>#DIV/0!</v>
      </c>
      <c r="BN382" s="46" t="e">
        <f t="shared" si="517"/>
        <v>#DIV/0!</v>
      </c>
      <c r="BO382" s="46" t="e">
        <f t="shared" si="518"/>
        <v>#DIV/0!</v>
      </c>
      <c r="BP382" s="46" t="e">
        <f t="shared" si="519"/>
        <v>#DIV/0!</v>
      </c>
      <c r="BQ382" s="46" t="e">
        <f t="shared" si="520"/>
        <v>#DIV/0!</v>
      </c>
      <c r="BR382" s="46" t="e">
        <f t="shared" si="521"/>
        <v>#DIV/0!</v>
      </c>
      <c r="BS382" s="46" t="str">
        <f t="shared" si="522"/>
        <v xml:space="preserve"> </v>
      </c>
      <c r="BT382" s="46" t="e">
        <f t="shared" si="523"/>
        <v>#DIV/0!</v>
      </c>
      <c r="BU382" s="46" t="e">
        <f t="shared" si="524"/>
        <v>#DIV/0!</v>
      </c>
      <c r="BV382" s="46" t="e">
        <f t="shared" si="525"/>
        <v>#DIV/0!</v>
      </c>
      <c r="BW382" s="46" t="str">
        <f t="shared" si="526"/>
        <v xml:space="preserve"> </v>
      </c>
      <c r="BY382" s="52"/>
      <c r="BZ382" s="293"/>
      <c r="CA382" s="46">
        <f t="shared" si="527"/>
        <v>4070.0104752475249</v>
      </c>
      <c r="CB382" s="46">
        <f t="shared" si="528"/>
        <v>5298.36</v>
      </c>
      <c r="CC382" s="46">
        <f t="shared" si="529"/>
        <v>-1228.3495247524747</v>
      </c>
      <c r="CD382" s="297"/>
    </row>
    <row r="383" spans="1:82" s="45" customFormat="1" ht="12" customHeight="1">
      <c r="A383" s="284">
        <v>50</v>
      </c>
      <c r="B383" s="170" t="s">
        <v>490</v>
      </c>
      <c r="C383" s="295"/>
      <c r="D383" s="295"/>
      <c r="E383" s="296"/>
      <c r="F383" s="296"/>
      <c r="G383" s="286">
        <f t="shared" si="498"/>
        <v>5311363.66</v>
      </c>
      <c r="H383" s="280">
        <f t="shared" si="499"/>
        <v>0</v>
      </c>
      <c r="I383" s="289">
        <v>0</v>
      </c>
      <c r="J383" s="289">
        <v>0</v>
      </c>
      <c r="K383" s="289">
        <v>0</v>
      </c>
      <c r="L383" s="289">
        <v>0</v>
      </c>
      <c r="M383" s="289">
        <v>0</v>
      </c>
      <c r="N383" s="280">
        <v>0</v>
      </c>
      <c r="O383" s="280">
        <v>0</v>
      </c>
      <c r="P383" s="280">
        <v>0</v>
      </c>
      <c r="Q383" s="280">
        <v>0</v>
      </c>
      <c r="R383" s="280">
        <v>0</v>
      </c>
      <c r="S383" s="280">
        <v>0</v>
      </c>
      <c r="T383" s="290">
        <v>0</v>
      </c>
      <c r="U383" s="280">
        <v>0</v>
      </c>
      <c r="V383" s="296" t="s">
        <v>105</v>
      </c>
      <c r="W383" s="57">
        <v>1305</v>
      </c>
      <c r="X383" s="280">
        <f t="shared" si="500"/>
        <v>5072352.3</v>
      </c>
      <c r="Y383" s="57">
        <v>0</v>
      </c>
      <c r="Z383" s="57">
        <v>0</v>
      </c>
      <c r="AA383" s="57">
        <v>0</v>
      </c>
      <c r="AB383" s="57">
        <v>0</v>
      </c>
      <c r="AC383" s="57">
        <v>0</v>
      </c>
      <c r="AD383" s="57">
        <v>0</v>
      </c>
      <c r="AE383" s="57">
        <v>0</v>
      </c>
      <c r="AF383" s="57">
        <v>0</v>
      </c>
      <c r="AG383" s="57">
        <v>0</v>
      </c>
      <c r="AH383" s="57">
        <v>0</v>
      </c>
      <c r="AI383" s="57">
        <v>0</v>
      </c>
      <c r="AJ383" s="57">
        <f t="shared" si="501"/>
        <v>159340.91</v>
      </c>
      <c r="AK383" s="57">
        <f t="shared" si="502"/>
        <v>79670.45</v>
      </c>
      <c r="AL383" s="57">
        <v>0</v>
      </c>
      <c r="AN383" s="46">
        <f>I383/'Приложение 1'!I381</f>
        <v>0</v>
      </c>
      <c r="AO383" s="46" t="e">
        <f t="shared" si="503"/>
        <v>#DIV/0!</v>
      </c>
      <c r="AP383" s="46" t="e">
        <f t="shared" si="504"/>
        <v>#DIV/0!</v>
      </c>
      <c r="AQ383" s="46" t="e">
        <f t="shared" si="505"/>
        <v>#DIV/0!</v>
      </c>
      <c r="AR383" s="46" t="e">
        <f t="shared" si="506"/>
        <v>#DIV/0!</v>
      </c>
      <c r="AS383" s="46" t="e">
        <f t="shared" si="507"/>
        <v>#DIV/0!</v>
      </c>
      <c r="AT383" s="46" t="e">
        <f t="shared" si="508"/>
        <v>#DIV/0!</v>
      </c>
      <c r="AU383" s="46">
        <f t="shared" si="509"/>
        <v>3886.8599999999997</v>
      </c>
      <c r="AV383" s="46" t="e">
        <f t="shared" si="510"/>
        <v>#DIV/0!</v>
      </c>
      <c r="AW383" s="46" t="e">
        <f t="shared" si="511"/>
        <v>#DIV/0!</v>
      </c>
      <c r="AX383" s="46" t="e">
        <f t="shared" si="512"/>
        <v>#DIV/0!</v>
      </c>
      <c r="AY383" s="52">
        <f t="shared" si="513"/>
        <v>0</v>
      </c>
      <c r="AZ383" s="46">
        <v>823.21</v>
      </c>
      <c r="BA383" s="46">
        <v>2105.13</v>
      </c>
      <c r="BB383" s="46">
        <v>2608.0100000000002</v>
      </c>
      <c r="BC383" s="46">
        <v>902.03</v>
      </c>
      <c r="BD383" s="46">
        <v>1781.42</v>
      </c>
      <c r="BE383" s="46">
        <v>1188.47</v>
      </c>
      <c r="BF383" s="46">
        <v>2445034.0299999998</v>
      </c>
      <c r="BG383" s="46">
        <f t="shared" si="514"/>
        <v>5070.2</v>
      </c>
      <c r="BH383" s="46">
        <v>1206.3800000000001</v>
      </c>
      <c r="BI383" s="46">
        <v>3444.44</v>
      </c>
      <c r="BJ383" s="46">
        <v>7006.73</v>
      </c>
      <c r="BK383" s="46">
        <f t="shared" si="497"/>
        <v>1689105.94</v>
      </c>
      <c r="BL383" s="46" t="str">
        <f t="shared" si="515"/>
        <v xml:space="preserve"> </v>
      </c>
      <c r="BM383" s="46" t="e">
        <f t="shared" si="516"/>
        <v>#DIV/0!</v>
      </c>
      <c r="BN383" s="46" t="e">
        <f t="shared" si="517"/>
        <v>#DIV/0!</v>
      </c>
      <c r="BO383" s="46" t="e">
        <f t="shared" si="518"/>
        <v>#DIV/0!</v>
      </c>
      <c r="BP383" s="46" t="e">
        <f t="shared" si="519"/>
        <v>#DIV/0!</v>
      </c>
      <c r="BQ383" s="46" t="e">
        <f t="shared" si="520"/>
        <v>#DIV/0!</v>
      </c>
      <c r="BR383" s="46" t="e">
        <f t="shared" si="521"/>
        <v>#DIV/0!</v>
      </c>
      <c r="BS383" s="46" t="str">
        <f t="shared" si="522"/>
        <v xml:space="preserve"> </v>
      </c>
      <c r="BT383" s="46" t="e">
        <f t="shared" si="523"/>
        <v>#DIV/0!</v>
      </c>
      <c r="BU383" s="46" t="e">
        <f t="shared" si="524"/>
        <v>#DIV/0!</v>
      </c>
      <c r="BV383" s="46" t="e">
        <f t="shared" si="525"/>
        <v>#DIV/0!</v>
      </c>
      <c r="BW383" s="46" t="str">
        <f t="shared" si="526"/>
        <v xml:space="preserve"> </v>
      </c>
      <c r="BY383" s="52"/>
      <c r="BZ383" s="293"/>
      <c r="CA383" s="46">
        <f t="shared" si="527"/>
        <v>4070.0104674329505</v>
      </c>
      <c r="CB383" s="46">
        <f t="shared" si="528"/>
        <v>5298.36</v>
      </c>
      <c r="CC383" s="46">
        <f t="shared" si="529"/>
        <v>-1228.3495325670492</v>
      </c>
      <c r="CD383" s="297"/>
    </row>
    <row r="384" spans="1:82" s="45" customFormat="1" ht="12" customHeight="1">
      <c r="A384" s="284">
        <v>51</v>
      </c>
      <c r="B384" s="170" t="s">
        <v>491</v>
      </c>
      <c r="C384" s="295"/>
      <c r="D384" s="295"/>
      <c r="E384" s="296"/>
      <c r="F384" s="296"/>
      <c r="G384" s="286">
        <f>ROUND(H384+U384+X384+Z384+AB384+AD384+AF384+AH384+AI384+AJ384+AK384+AL384,2)</f>
        <v>4565859.29</v>
      </c>
      <c r="H384" s="280">
        <f t="shared" si="499"/>
        <v>0</v>
      </c>
      <c r="I384" s="289">
        <v>0</v>
      </c>
      <c r="J384" s="289">
        <v>0</v>
      </c>
      <c r="K384" s="289">
        <v>0</v>
      </c>
      <c r="L384" s="289">
        <v>0</v>
      </c>
      <c r="M384" s="289">
        <v>0</v>
      </c>
      <c r="N384" s="280">
        <v>0</v>
      </c>
      <c r="O384" s="280">
        <v>0</v>
      </c>
      <c r="P384" s="280">
        <v>0</v>
      </c>
      <c r="Q384" s="280">
        <v>0</v>
      </c>
      <c r="R384" s="280">
        <v>0</v>
      </c>
      <c r="S384" s="280">
        <v>0</v>
      </c>
      <c r="T384" s="284">
        <v>2</v>
      </c>
      <c r="U384" s="280">
        <f>ROUND(T384*2180197.81,2)</f>
        <v>4360395.62</v>
      </c>
      <c r="V384" s="296"/>
      <c r="W384" s="57">
        <v>0</v>
      </c>
      <c r="X384" s="280">
        <f t="shared" si="500"/>
        <v>0</v>
      </c>
      <c r="Y384" s="57">
        <v>0</v>
      </c>
      <c r="Z384" s="57">
        <v>0</v>
      </c>
      <c r="AA384" s="57">
        <v>0</v>
      </c>
      <c r="AB384" s="57">
        <v>0</v>
      </c>
      <c r="AC384" s="57">
        <v>0</v>
      </c>
      <c r="AD384" s="57">
        <v>0</v>
      </c>
      <c r="AE384" s="57">
        <v>0</v>
      </c>
      <c r="AF384" s="57">
        <v>0</v>
      </c>
      <c r="AG384" s="57">
        <v>0</v>
      </c>
      <c r="AH384" s="57">
        <v>0</v>
      </c>
      <c r="AI384" s="57">
        <v>0</v>
      </c>
      <c r="AJ384" s="57">
        <f>ROUND(U384/95.5*3,2)</f>
        <v>136975.78</v>
      </c>
      <c r="AK384" s="57">
        <f>ROUND(U384/95.5*1.5,2)</f>
        <v>68487.89</v>
      </c>
      <c r="AL384" s="57">
        <v>0</v>
      </c>
      <c r="AN384" s="46">
        <f>I384/'Приложение 1'!I382</f>
        <v>0</v>
      </c>
      <c r="AO384" s="46" t="e">
        <f t="shared" si="503"/>
        <v>#DIV/0!</v>
      </c>
      <c r="AP384" s="46" t="e">
        <f t="shared" si="504"/>
        <v>#DIV/0!</v>
      </c>
      <c r="AQ384" s="46" t="e">
        <f t="shared" si="505"/>
        <v>#DIV/0!</v>
      </c>
      <c r="AR384" s="46" t="e">
        <f t="shared" si="506"/>
        <v>#DIV/0!</v>
      </c>
      <c r="AS384" s="46" t="e">
        <f t="shared" si="507"/>
        <v>#DIV/0!</v>
      </c>
      <c r="AT384" s="46">
        <f t="shared" si="508"/>
        <v>2180197.81</v>
      </c>
      <c r="AU384" s="46" t="e">
        <f t="shared" si="509"/>
        <v>#DIV/0!</v>
      </c>
      <c r="AV384" s="46" t="e">
        <f t="shared" si="510"/>
        <v>#DIV/0!</v>
      </c>
      <c r="AW384" s="46" t="e">
        <f t="shared" si="511"/>
        <v>#DIV/0!</v>
      </c>
      <c r="AX384" s="46" t="e">
        <f t="shared" si="512"/>
        <v>#DIV/0!</v>
      </c>
      <c r="AY384" s="52">
        <f t="shared" si="513"/>
        <v>0</v>
      </c>
      <c r="AZ384" s="46">
        <v>823.21</v>
      </c>
      <c r="BA384" s="46">
        <v>2105.13</v>
      </c>
      <c r="BB384" s="46">
        <v>2608.0100000000002</v>
      </c>
      <c r="BC384" s="46">
        <v>902.03</v>
      </c>
      <c r="BD384" s="46">
        <v>1781.42</v>
      </c>
      <c r="BE384" s="46">
        <v>1188.47</v>
      </c>
      <c r="BF384" s="46">
        <v>2445034.0299999998</v>
      </c>
      <c r="BG384" s="46">
        <f t="shared" si="514"/>
        <v>4866.91</v>
      </c>
      <c r="BH384" s="46">
        <v>1206.3800000000001</v>
      </c>
      <c r="BI384" s="46">
        <v>3444.44</v>
      </c>
      <c r="BJ384" s="46">
        <v>7006.73</v>
      </c>
      <c r="BK384" s="46">
        <f t="shared" si="497"/>
        <v>1689105.94</v>
      </c>
      <c r="BL384" s="46" t="str">
        <f t="shared" si="515"/>
        <v xml:space="preserve"> </v>
      </c>
      <c r="BM384" s="46" t="e">
        <f t="shared" si="516"/>
        <v>#DIV/0!</v>
      </c>
      <c r="BN384" s="46" t="e">
        <f t="shared" si="517"/>
        <v>#DIV/0!</v>
      </c>
      <c r="BO384" s="46" t="e">
        <f t="shared" si="518"/>
        <v>#DIV/0!</v>
      </c>
      <c r="BP384" s="46" t="e">
        <f t="shared" si="519"/>
        <v>#DIV/0!</v>
      </c>
      <c r="BQ384" s="46" t="e">
        <f t="shared" si="520"/>
        <v>#DIV/0!</v>
      </c>
      <c r="BR384" s="46" t="str">
        <f t="shared" si="521"/>
        <v xml:space="preserve"> </v>
      </c>
      <c r="BS384" s="46" t="e">
        <f t="shared" si="522"/>
        <v>#DIV/0!</v>
      </c>
      <c r="BT384" s="46" t="e">
        <f t="shared" si="523"/>
        <v>#DIV/0!</v>
      </c>
      <c r="BU384" s="46" t="e">
        <f t="shared" si="524"/>
        <v>#DIV/0!</v>
      </c>
      <c r="BV384" s="46" t="e">
        <f t="shared" si="525"/>
        <v>#DIV/0!</v>
      </c>
      <c r="BW384" s="46" t="str">
        <f t="shared" si="526"/>
        <v xml:space="preserve"> </v>
      </c>
      <c r="BY384" s="52"/>
      <c r="BZ384" s="293"/>
      <c r="CA384" s="46" t="e">
        <f t="shared" si="527"/>
        <v>#DIV/0!</v>
      </c>
      <c r="CB384" s="46">
        <f t="shared" si="528"/>
        <v>5085.92</v>
      </c>
      <c r="CC384" s="46" t="e">
        <f t="shared" si="529"/>
        <v>#DIV/0!</v>
      </c>
      <c r="CD384" s="297"/>
    </row>
    <row r="385" spans="1:82" s="45" customFormat="1" ht="12" customHeight="1">
      <c r="A385" s="284">
        <v>52</v>
      </c>
      <c r="B385" s="170" t="s">
        <v>583</v>
      </c>
      <c r="C385" s="295"/>
      <c r="D385" s="295"/>
      <c r="E385" s="296"/>
      <c r="F385" s="296"/>
      <c r="G385" s="286">
        <f>ROUND(H385+U385+X385+Z385+AB385+AD385+AF385+AH385+AI385+AJ385+AK385+AL385,2)</f>
        <v>3956050.18</v>
      </c>
      <c r="H385" s="280">
        <f>I385+K385+M385+O385+Q385+S385</f>
        <v>0</v>
      </c>
      <c r="I385" s="289">
        <v>0</v>
      </c>
      <c r="J385" s="289">
        <v>0</v>
      </c>
      <c r="K385" s="289">
        <v>0</v>
      </c>
      <c r="L385" s="289">
        <v>0</v>
      </c>
      <c r="M385" s="289">
        <v>0</v>
      </c>
      <c r="N385" s="280">
        <v>0</v>
      </c>
      <c r="O385" s="280">
        <v>0</v>
      </c>
      <c r="P385" s="280">
        <v>0</v>
      </c>
      <c r="Q385" s="280">
        <v>0</v>
      </c>
      <c r="R385" s="280">
        <v>0</v>
      </c>
      <c r="S385" s="280">
        <v>0</v>
      </c>
      <c r="T385" s="290">
        <v>0</v>
      </c>
      <c r="U385" s="280">
        <v>0</v>
      </c>
      <c r="V385" s="296" t="s">
        <v>105</v>
      </c>
      <c r="W385" s="57">
        <v>972</v>
      </c>
      <c r="X385" s="280">
        <f>ROUND(IF(V385="СК",3856.74,3886.86)*W385,2)</f>
        <v>3778027.92</v>
      </c>
      <c r="Y385" s="57">
        <v>0</v>
      </c>
      <c r="Z385" s="57">
        <v>0</v>
      </c>
      <c r="AA385" s="57">
        <v>0</v>
      </c>
      <c r="AB385" s="57">
        <v>0</v>
      </c>
      <c r="AC385" s="57">
        <v>0</v>
      </c>
      <c r="AD385" s="57">
        <v>0</v>
      </c>
      <c r="AE385" s="57">
        <v>0</v>
      </c>
      <c r="AF385" s="57">
        <v>0</v>
      </c>
      <c r="AG385" s="57">
        <v>0</v>
      </c>
      <c r="AH385" s="57">
        <v>0</v>
      </c>
      <c r="AI385" s="57">
        <v>0</v>
      </c>
      <c r="AJ385" s="57">
        <f>ROUND(X385/95.5*3,2)</f>
        <v>118681.51</v>
      </c>
      <c r="AK385" s="57">
        <f>ROUND(X385/95.5*1.5,2)</f>
        <v>59340.75</v>
      </c>
      <c r="AL385" s="57">
        <v>0</v>
      </c>
      <c r="AN385" s="46">
        <f>I385/'Приложение 1'!I383</f>
        <v>0</v>
      </c>
      <c r="AO385" s="46" t="e">
        <f t="shared" si="503"/>
        <v>#DIV/0!</v>
      </c>
      <c r="AP385" s="46" t="e">
        <f t="shared" si="504"/>
        <v>#DIV/0!</v>
      </c>
      <c r="AQ385" s="46" t="e">
        <f t="shared" si="505"/>
        <v>#DIV/0!</v>
      </c>
      <c r="AR385" s="46" t="e">
        <f t="shared" si="506"/>
        <v>#DIV/0!</v>
      </c>
      <c r="AS385" s="46" t="e">
        <f t="shared" si="507"/>
        <v>#DIV/0!</v>
      </c>
      <c r="AT385" s="46" t="e">
        <f t="shared" si="508"/>
        <v>#DIV/0!</v>
      </c>
      <c r="AU385" s="46">
        <f t="shared" si="509"/>
        <v>3886.86</v>
      </c>
      <c r="AV385" s="46" t="e">
        <f t="shared" si="510"/>
        <v>#DIV/0!</v>
      </c>
      <c r="AW385" s="46" t="e">
        <f t="shared" si="511"/>
        <v>#DIV/0!</v>
      </c>
      <c r="AX385" s="46" t="e">
        <f t="shared" si="512"/>
        <v>#DIV/0!</v>
      </c>
      <c r="AY385" s="52">
        <f t="shared" si="513"/>
        <v>0</v>
      </c>
      <c r="AZ385" s="46">
        <v>823.21</v>
      </c>
      <c r="BA385" s="46">
        <v>2105.13</v>
      </c>
      <c r="BB385" s="46">
        <v>2608.0100000000002</v>
      </c>
      <c r="BC385" s="46">
        <v>902.03</v>
      </c>
      <c r="BD385" s="46">
        <v>1781.42</v>
      </c>
      <c r="BE385" s="46">
        <v>1188.47</v>
      </c>
      <c r="BF385" s="46">
        <v>2445034.0299999998</v>
      </c>
      <c r="BG385" s="46">
        <f t="shared" si="514"/>
        <v>5070.2</v>
      </c>
      <c r="BH385" s="46">
        <v>1206.3800000000001</v>
      </c>
      <c r="BI385" s="46">
        <v>3444.44</v>
      </c>
      <c r="BJ385" s="46">
        <v>7006.73</v>
      </c>
      <c r="BK385" s="46">
        <f t="shared" si="497"/>
        <v>1689105.94</v>
      </c>
      <c r="BL385" s="46" t="str">
        <f t="shared" si="515"/>
        <v xml:space="preserve"> </v>
      </c>
      <c r="BM385" s="46" t="e">
        <f t="shared" si="516"/>
        <v>#DIV/0!</v>
      </c>
      <c r="BN385" s="46" t="e">
        <f t="shared" si="517"/>
        <v>#DIV/0!</v>
      </c>
      <c r="BO385" s="46" t="e">
        <f t="shared" si="518"/>
        <v>#DIV/0!</v>
      </c>
      <c r="BP385" s="46" t="e">
        <f t="shared" si="519"/>
        <v>#DIV/0!</v>
      </c>
      <c r="BQ385" s="46" t="e">
        <f t="shared" si="520"/>
        <v>#DIV/0!</v>
      </c>
      <c r="BR385" s="46" t="e">
        <f t="shared" si="521"/>
        <v>#DIV/0!</v>
      </c>
      <c r="BS385" s="46" t="str">
        <f t="shared" si="522"/>
        <v xml:space="preserve"> </v>
      </c>
      <c r="BT385" s="46" t="e">
        <f t="shared" si="523"/>
        <v>#DIV/0!</v>
      </c>
      <c r="BU385" s="46" t="e">
        <f t="shared" si="524"/>
        <v>#DIV/0!</v>
      </c>
      <c r="BV385" s="46" t="e">
        <f t="shared" si="525"/>
        <v>#DIV/0!</v>
      </c>
      <c r="BW385" s="46" t="str">
        <f t="shared" si="526"/>
        <v xml:space="preserve"> </v>
      </c>
      <c r="BY385" s="52"/>
      <c r="BZ385" s="293"/>
      <c r="CA385" s="46">
        <f t="shared" si="527"/>
        <v>4070.010473251029</v>
      </c>
      <c r="CB385" s="46">
        <f t="shared" si="528"/>
        <v>5298.36</v>
      </c>
      <c r="CC385" s="46">
        <f t="shared" si="529"/>
        <v>-1228.3495267489707</v>
      </c>
    </row>
    <row r="386" spans="1:82" s="45" customFormat="1" ht="12" customHeight="1">
      <c r="A386" s="284">
        <v>53</v>
      </c>
      <c r="B386" s="170" t="s">
        <v>492</v>
      </c>
      <c r="C386" s="295"/>
      <c r="D386" s="295"/>
      <c r="E386" s="296"/>
      <c r="F386" s="296"/>
      <c r="G386" s="286">
        <f t="shared" si="498"/>
        <v>2652871.7400000002</v>
      </c>
      <c r="H386" s="280">
        <f t="shared" si="499"/>
        <v>0</v>
      </c>
      <c r="I386" s="289">
        <v>0</v>
      </c>
      <c r="J386" s="289">
        <v>0</v>
      </c>
      <c r="K386" s="289">
        <v>0</v>
      </c>
      <c r="L386" s="289">
        <v>0</v>
      </c>
      <c r="M386" s="289">
        <v>0</v>
      </c>
      <c r="N386" s="280">
        <v>0</v>
      </c>
      <c r="O386" s="280">
        <v>0</v>
      </c>
      <c r="P386" s="280">
        <v>0</v>
      </c>
      <c r="Q386" s="280">
        <v>0</v>
      </c>
      <c r="R386" s="280">
        <v>0</v>
      </c>
      <c r="S386" s="280">
        <v>0</v>
      </c>
      <c r="T386" s="290">
        <v>0</v>
      </c>
      <c r="U386" s="280">
        <v>0</v>
      </c>
      <c r="V386" s="296" t="s">
        <v>106</v>
      </c>
      <c r="W386" s="57">
        <v>656.9</v>
      </c>
      <c r="X386" s="280">
        <f t="shared" si="500"/>
        <v>2533492.5099999998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  <c r="AD386" s="57">
        <v>0</v>
      </c>
      <c r="AE386" s="57">
        <v>0</v>
      </c>
      <c r="AF386" s="57">
        <v>0</v>
      </c>
      <c r="AG386" s="57">
        <v>0</v>
      </c>
      <c r="AH386" s="57">
        <v>0</v>
      </c>
      <c r="AI386" s="57">
        <v>0</v>
      </c>
      <c r="AJ386" s="57">
        <f t="shared" si="501"/>
        <v>79586.149999999994</v>
      </c>
      <c r="AK386" s="57">
        <f t="shared" si="502"/>
        <v>39793.08</v>
      </c>
      <c r="AL386" s="57">
        <v>0</v>
      </c>
      <c r="AN386" s="46">
        <f>I386/'Приложение 1'!I384</f>
        <v>0</v>
      </c>
      <c r="AO386" s="46" t="e">
        <f t="shared" si="503"/>
        <v>#DIV/0!</v>
      </c>
      <c r="AP386" s="46" t="e">
        <f t="shared" si="504"/>
        <v>#DIV/0!</v>
      </c>
      <c r="AQ386" s="46" t="e">
        <f t="shared" si="505"/>
        <v>#DIV/0!</v>
      </c>
      <c r="AR386" s="46" t="e">
        <f t="shared" si="506"/>
        <v>#DIV/0!</v>
      </c>
      <c r="AS386" s="46" t="e">
        <f t="shared" si="507"/>
        <v>#DIV/0!</v>
      </c>
      <c r="AT386" s="46" t="e">
        <f t="shared" si="508"/>
        <v>#DIV/0!</v>
      </c>
      <c r="AU386" s="46">
        <f t="shared" si="509"/>
        <v>3856.7400060892069</v>
      </c>
      <c r="AV386" s="46" t="e">
        <f t="shared" si="510"/>
        <v>#DIV/0!</v>
      </c>
      <c r="AW386" s="46" t="e">
        <f t="shared" si="511"/>
        <v>#DIV/0!</v>
      </c>
      <c r="AX386" s="46" t="e">
        <f t="shared" si="512"/>
        <v>#DIV/0!</v>
      </c>
      <c r="AY386" s="52">
        <f t="shared" si="513"/>
        <v>0</v>
      </c>
      <c r="AZ386" s="46">
        <v>823.21</v>
      </c>
      <c r="BA386" s="46">
        <v>2105.13</v>
      </c>
      <c r="BB386" s="46">
        <v>2608.0100000000002</v>
      </c>
      <c r="BC386" s="46">
        <v>902.03</v>
      </c>
      <c r="BD386" s="46">
        <v>1781.42</v>
      </c>
      <c r="BE386" s="46">
        <v>1188.47</v>
      </c>
      <c r="BF386" s="46">
        <v>2445034.0299999998</v>
      </c>
      <c r="BG386" s="46">
        <f t="shared" si="514"/>
        <v>4866.91</v>
      </c>
      <c r="BH386" s="46">
        <v>1206.3800000000001</v>
      </c>
      <c r="BI386" s="46">
        <v>3444.44</v>
      </c>
      <c r="BJ386" s="46">
        <v>7006.73</v>
      </c>
      <c r="BK386" s="46">
        <f t="shared" si="497"/>
        <v>1689105.94</v>
      </c>
      <c r="BL386" s="46" t="str">
        <f t="shared" si="515"/>
        <v xml:space="preserve"> </v>
      </c>
      <c r="BM386" s="46" t="e">
        <f t="shared" si="516"/>
        <v>#DIV/0!</v>
      </c>
      <c r="BN386" s="46" t="e">
        <f t="shared" si="517"/>
        <v>#DIV/0!</v>
      </c>
      <c r="BO386" s="46" t="e">
        <f t="shared" si="518"/>
        <v>#DIV/0!</v>
      </c>
      <c r="BP386" s="46" t="e">
        <f t="shared" si="519"/>
        <v>#DIV/0!</v>
      </c>
      <c r="BQ386" s="46" t="e">
        <f t="shared" si="520"/>
        <v>#DIV/0!</v>
      </c>
      <c r="BR386" s="46" t="e">
        <f t="shared" si="521"/>
        <v>#DIV/0!</v>
      </c>
      <c r="BS386" s="46" t="str">
        <f t="shared" si="522"/>
        <v xml:space="preserve"> </v>
      </c>
      <c r="BT386" s="46" t="e">
        <f t="shared" si="523"/>
        <v>#DIV/0!</v>
      </c>
      <c r="BU386" s="46" t="e">
        <f t="shared" si="524"/>
        <v>#DIV/0!</v>
      </c>
      <c r="BV386" s="46" t="e">
        <f t="shared" si="525"/>
        <v>#DIV/0!</v>
      </c>
      <c r="BW386" s="46" t="str">
        <f t="shared" si="526"/>
        <v xml:space="preserve"> </v>
      </c>
      <c r="BY386" s="52"/>
      <c r="BZ386" s="293"/>
      <c r="CA386" s="46">
        <f t="shared" si="527"/>
        <v>4038.4712132744717</v>
      </c>
      <c r="CB386" s="46">
        <f t="shared" si="528"/>
        <v>5085.92</v>
      </c>
      <c r="CC386" s="46">
        <f t="shared" si="529"/>
        <v>-1047.4487867255284</v>
      </c>
      <c r="CD386" s="297"/>
    </row>
    <row r="387" spans="1:82" s="45" customFormat="1" ht="12" customHeight="1">
      <c r="A387" s="284">
        <v>54</v>
      </c>
      <c r="B387" s="170" t="s">
        <v>494</v>
      </c>
      <c r="C387" s="295"/>
      <c r="D387" s="295"/>
      <c r="E387" s="296"/>
      <c r="F387" s="296"/>
      <c r="G387" s="286">
        <f t="shared" si="498"/>
        <v>3796162.93</v>
      </c>
      <c r="H387" s="280">
        <f t="shared" si="499"/>
        <v>0</v>
      </c>
      <c r="I387" s="289">
        <v>0</v>
      </c>
      <c r="J387" s="289">
        <v>0</v>
      </c>
      <c r="K387" s="289">
        <v>0</v>
      </c>
      <c r="L387" s="289">
        <v>0</v>
      </c>
      <c r="M387" s="289">
        <v>0</v>
      </c>
      <c r="N387" s="280">
        <v>0</v>
      </c>
      <c r="O387" s="280">
        <v>0</v>
      </c>
      <c r="P387" s="280">
        <v>0</v>
      </c>
      <c r="Q387" s="280">
        <v>0</v>
      </c>
      <c r="R387" s="280">
        <v>0</v>
      </c>
      <c r="S387" s="280">
        <v>0</v>
      </c>
      <c r="T387" s="290">
        <v>0</v>
      </c>
      <c r="U387" s="280">
        <v>0</v>
      </c>
      <c r="V387" s="296" t="s">
        <v>106</v>
      </c>
      <c r="W387" s="57">
        <v>940</v>
      </c>
      <c r="X387" s="280">
        <f t="shared" si="500"/>
        <v>3625335.6</v>
      </c>
      <c r="Y387" s="57">
        <v>0</v>
      </c>
      <c r="Z387" s="57">
        <v>0</v>
      </c>
      <c r="AA387" s="57">
        <v>0</v>
      </c>
      <c r="AB387" s="57">
        <v>0</v>
      </c>
      <c r="AC387" s="57">
        <v>0</v>
      </c>
      <c r="AD387" s="57">
        <v>0</v>
      </c>
      <c r="AE387" s="57">
        <v>0</v>
      </c>
      <c r="AF387" s="57">
        <v>0</v>
      </c>
      <c r="AG387" s="57">
        <v>0</v>
      </c>
      <c r="AH387" s="57">
        <v>0</v>
      </c>
      <c r="AI387" s="57">
        <v>0</v>
      </c>
      <c r="AJ387" s="57">
        <f t="shared" si="501"/>
        <v>113884.89</v>
      </c>
      <c r="AK387" s="57">
        <f t="shared" si="502"/>
        <v>56942.44</v>
      </c>
      <c r="AL387" s="57">
        <v>0</v>
      </c>
      <c r="AN387" s="46">
        <f>I387/'Приложение 1'!I385</f>
        <v>0</v>
      </c>
      <c r="AO387" s="46" t="e">
        <f t="shared" si="503"/>
        <v>#DIV/0!</v>
      </c>
      <c r="AP387" s="46" t="e">
        <f t="shared" si="504"/>
        <v>#DIV/0!</v>
      </c>
      <c r="AQ387" s="46" t="e">
        <f t="shared" si="505"/>
        <v>#DIV/0!</v>
      </c>
      <c r="AR387" s="46" t="e">
        <f t="shared" si="506"/>
        <v>#DIV/0!</v>
      </c>
      <c r="AS387" s="46" t="e">
        <f t="shared" si="507"/>
        <v>#DIV/0!</v>
      </c>
      <c r="AT387" s="46" t="e">
        <f t="shared" si="508"/>
        <v>#DIV/0!</v>
      </c>
      <c r="AU387" s="46">
        <f t="shared" si="509"/>
        <v>3856.7400000000002</v>
      </c>
      <c r="AV387" s="46" t="e">
        <f t="shared" si="510"/>
        <v>#DIV/0!</v>
      </c>
      <c r="AW387" s="46" t="e">
        <f t="shared" si="511"/>
        <v>#DIV/0!</v>
      </c>
      <c r="AX387" s="46" t="e">
        <f t="shared" si="512"/>
        <v>#DIV/0!</v>
      </c>
      <c r="AY387" s="52">
        <f t="shared" si="513"/>
        <v>0</v>
      </c>
      <c r="AZ387" s="46">
        <v>823.21</v>
      </c>
      <c r="BA387" s="46">
        <v>2105.13</v>
      </c>
      <c r="BB387" s="46">
        <v>2608.0100000000002</v>
      </c>
      <c r="BC387" s="46">
        <v>902.03</v>
      </c>
      <c r="BD387" s="46">
        <v>1781.42</v>
      </c>
      <c r="BE387" s="46">
        <v>1188.47</v>
      </c>
      <c r="BF387" s="46">
        <v>2445034.0299999998</v>
      </c>
      <c r="BG387" s="46">
        <f t="shared" si="514"/>
        <v>4866.91</v>
      </c>
      <c r="BH387" s="46">
        <v>1206.3800000000001</v>
      </c>
      <c r="BI387" s="46">
        <v>3444.44</v>
      </c>
      <c r="BJ387" s="46">
        <v>7006.73</v>
      </c>
      <c r="BK387" s="46">
        <f t="shared" si="497"/>
        <v>1689105.94</v>
      </c>
      <c r="BL387" s="46" t="str">
        <f t="shared" si="515"/>
        <v xml:space="preserve"> </v>
      </c>
      <c r="BM387" s="46" t="e">
        <f t="shared" si="516"/>
        <v>#DIV/0!</v>
      </c>
      <c r="BN387" s="46" t="e">
        <f t="shared" si="517"/>
        <v>#DIV/0!</v>
      </c>
      <c r="BO387" s="46" t="e">
        <f t="shared" si="518"/>
        <v>#DIV/0!</v>
      </c>
      <c r="BP387" s="46" t="e">
        <f t="shared" si="519"/>
        <v>#DIV/0!</v>
      </c>
      <c r="BQ387" s="46" t="e">
        <f t="shared" si="520"/>
        <v>#DIV/0!</v>
      </c>
      <c r="BR387" s="46" t="e">
        <f t="shared" si="521"/>
        <v>#DIV/0!</v>
      </c>
      <c r="BS387" s="46" t="str">
        <f t="shared" si="522"/>
        <v xml:space="preserve"> </v>
      </c>
      <c r="BT387" s="46" t="e">
        <f t="shared" si="523"/>
        <v>#DIV/0!</v>
      </c>
      <c r="BU387" s="46" t="e">
        <f t="shared" si="524"/>
        <v>#DIV/0!</v>
      </c>
      <c r="BV387" s="46" t="e">
        <f t="shared" si="525"/>
        <v>#DIV/0!</v>
      </c>
      <c r="BW387" s="46" t="str">
        <f t="shared" si="526"/>
        <v xml:space="preserve"> </v>
      </c>
      <c r="BY387" s="52"/>
      <c r="BZ387" s="293"/>
      <c r="CA387" s="46">
        <f t="shared" si="527"/>
        <v>4038.4712021276596</v>
      </c>
      <c r="CB387" s="46">
        <f t="shared" si="528"/>
        <v>5085.92</v>
      </c>
      <c r="CC387" s="46">
        <f t="shared" si="529"/>
        <v>-1047.4487978723405</v>
      </c>
      <c r="CD387" s="297"/>
    </row>
    <row r="388" spans="1:82" s="45" customFormat="1" ht="12" customHeight="1">
      <c r="A388" s="284">
        <v>55</v>
      </c>
      <c r="B388" s="170" t="s">
        <v>495</v>
      </c>
      <c r="C388" s="295"/>
      <c r="D388" s="295"/>
      <c r="E388" s="296"/>
      <c r="F388" s="296"/>
      <c r="G388" s="286">
        <f t="shared" si="498"/>
        <v>3788085.99</v>
      </c>
      <c r="H388" s="280">
        <f t="shared" si="499"/>
        <v>0</v>
      </c>
      <c r="I388" s="289">
        <v>0</v>
      </c>
      <c r="J388" s="289">
        <v>0</v>
      </c>
      <c r="K388" s="289">
        <v>0</v>
      </c>
      <c r="L388" s="289">
        <v>0</v>
      </c>
      <c r="M388" s="289">
        <v>0</v>
      </c>
      <c r="N388" s="280">
        <v>0</v>
      </c>
      <c r="O388" s="280">
        <v>0</v>
      </c>
      <c r="P388" s="280">
        <v>0</v>
      </c>
      <c r="Q388" s="280">
        <v>0</v>
      </c>
      <c r="R388" s="280">
        <v>0</v>
      </c>
      <c r="S388" s="280">
        <v>0</v>
      </c>
      <c r="T388" s="290">
        <v>0</v>
      </c>
      <c r="U388" s="280">
        <v>0</v>
      </c>
      <c r="V388" s="296" t="s">
        <v>106</v>
      </c>
      <c r="W388" s="57">
        <v>938</v>
      </c>
      <c r="X388" s="280">
        <f t="shared" si="500"/>
        <v>3617622.12</v>
      </c>
      <c r="Y388" s="57">
        <v>0</v>
      </c>
      <c r="Z388" s="57">
        <v>0</v>
      </c>
      <c r="AA388" s="57">
        <v>0</v>
      </c>
      <c r="AB388" s="57">
        <v>0</v>
      </c>
      <c r="AC388" s="57">
        <v>0</v>
      </c>
      <c r="AD388" s="57">
        <v>0</v>
      </c>
      <c r="AE388" s="57">
        <v>0</v>
      </c>
      <c r="AF388" s="57">
        <v>0</v>
      </c>
      <c r="AG388" s="57">
        <v>0</v>
      </c>
      <c r="AH388" s="57">
        <v>0</v>
      </c>
      <c r="AI388" s="57">
        <v>0</v>
      </c>
      <c r="AJ388" s="57">
        <f t="shared" si="501"/>
        <v>113642.58</v>
      </c>
      <c r="AK388" s="57">
        <f t="shared" si="502"/>
        <v>56821.29</v>
      </c>
      <c r="AL388" s="57">
        <v>0</v>
      </c>
      <c r="AN388" s="46">
        <f>I388/'Приложение 1'!I386</f>
        <v>0</v>
      </c>
      <c r="AO388" s="46" t="e">
        <f t="shared" si="503"/>
        <v>#DIV/0!</v>
      </c>
      <c r="AP388" s="46" t="e">
        <f t="shared" si="504"/>
        <v>#DIV/0!</v>
      </c>
      <c r="AQ388" s="46" t="e">
        <f t="shared" si="505"/>
        <v>#DIV/0!</v>
      </c>
      <c r="AR388" s="46" t="e">
        <f t="shared" si="506"/>
        <v>#DIV/0!</v>
      </c>
      <c r="AS388" s="46" t="e">
        <f t="shared" si="507"/>
        <v>#DIV/0!</v>
      </c>
      <c r="AT388" s="46" t="e">
        <f t="shared" si="508"/>
        <v>#DIV/0!</v>
      </c>
      <c r="AU388" s="46">
        <f t="shared" si="509"/>
        <v>3856.7400000000002</v>
      </c>
      <c r="AV388" s="46" t="e">
        <f t="shared" si="510"/>
        <v>#DIV/0!</v>
      </c>
      <c r="AW388" s="46" t="e">
        <f t="shared" si="511"/>
        <v>#DIV/0!</v>
      </c>
      <c r="AX388" s="46" t="e">
        <f t="shared" si="512"/>
        <v>#DIV/0!</v>
      </c>
      <c r="AY388" s="52">
        <f t="shared" si="513"/>
        <v>0</v>
      </c>
      <c r="AZ388" s="46">
        <v>823.21</v>
      </c>
      <c r="BA388" s="46">
        <v>2105.13</v>
      </c>
      <c r="BB388" s="46">
        <v>2608.0100000000002</v>
      </c>
      <c r="BC388" s="46">
        <v>902.03</v>
      </c>
      <c r="BD388" s="46">
        <v>1781.42</v>
      </c>
      <c r="BE388" s="46">
        <v>1188.47</v>
      </c>
      <c r="BF388" s="46">
        <v>2445034.0299999998</v>
      </c>
      <c r="BG388" s="46">
        <f t="shared" si="514"/>
        <v>4866.91</v>
      </c>
      <c r="BH388" s="46">
        <v>1206.3800000000001</v>
      </c>
      <c r="BI388" s="46">
        <v>3444.44</v>
      </c>
      <c r="BJ388" s="46">
        <v>7006.73</v>
      </c>
      <c r="BK388" s="46">
        <f t="shared" si="497"/>
        <v>1689105.94</v>
      </c>
      <c r="BL388" s="46" t="str">
        <f t="shared" si="515"/>
        <v xml:space="preserve"> </v>
      </c>
      <c r="BM388" s="46" t="e">
        <f t="shared" si="516"/>
        <v>#DIV/0!</v>
      </c>
      <c r="BN388" s="46" t="e">
        <f t="shared" si="517"/>
        <v>#DIV/0!</v>
      </c>
      <c r="BO388" s="46" t="e">
        <f t="shared" si="518"/>
        <v>#DIV/0!</v>
      </c>
      <c r="BP388" s="46" t="e">
        <f t="shared" si="519"/>
        <v>#DIV/0!</v>
      </c>
      <c r="BQ388" s="46" t="e">
        <f t="shared" si="520"/>
        <v>#DIV/0!</v>
      </c>
      <c r="BR388" s="46" t="e">
        <f t="shared" si="521"/>
        <v>#DIV/0!</v>
      </c>
      <c r="BS388" s="46" t="str">
        <f t="shared" si="522"/>
        <v xml:space="preserve"> </v>
      </c>
      <c r="BT388" s="46" t="e">
        <f t="shared" si="523"/>
        <v>#DIV/0!</v>
      </c>
      <c r="BU388" s="46" t="e">
        <f t="shared" si="524"/>
        <v>#DIV/0!</v>
      </c>
      <c r="BV388" s="46" t="e">
        <f t="shared" si="525"/>
        <v>#DIV/0!</v>
      </c>
      <c r="BW388" s="46" t="str">
        <f t="shared" si="526"/>
        <v xml:space="preserve"> </v>
      </c>
      <c r="BY388" s="52"/>
      <c r="BZ388" s="293"/>
      <c r="CA388" s="46">
        <f t="shared" si="527"/>
        <v>4038.4712046908317</v>
      </c>
      <c r="CB388" s="46">
        <f t="shared" si="528"/>
        <v>5085.92</v>
      </c>
      <c r="CC388" s="46">
        <f t="shared" si="529"/>
        <v>-1047.4487953091684</v>
      </c>
      <c r="CD388" s="297"/>
    </row>
    <row r="389" spans="1:82" s="45" customFormat="1" ht="12" customHeight="1">
      <c r="A389" s="284">
        <v>56</v>
      </c>
      <c r="B389" s="170" t="s">
        <v>497</v>
      </c>
      <c r="C389" s="295"/>
      <c r="D389" s="295"/>
      <c r="E389" s="296"/>
      <c r="F389" s="296"/>
      <c r="G389" s="286">
        <f t="shared" si="498"/>
        <v>4871802.54</v>
      </c>
      <c r="H389" s="280">
        <f t="shared" si="499"/>
        <v>0</v>
      </c>
      <c r="I389" s="289">
        <v>0</v>
      </c>
      <c r="J389" s="289">
        <v>0</v>
      </c>
      <c r="K389" s="289">
        <v>0</v>
      </c>
      <c r="L389" s="289">
        <v>0</v>
      </c>
      <c r="M389" s="289">
        <v>0</v>
      </c>
      <c r="N389" s="280">
        <v>0</v>
      </c>
      <c r="O389" s="280">
        <v>0</v>
      </c>
      <c r="P389" s="280">
        <v>0</v>
      </c>
      <c r="Q389" s="280">
        <v>0</v>
      </c>
      <c r="R389" s="280">
        <v>0</v>
      </c>
      <c r="S389" s="280">
        <v>0</v>
      </c>
      <c r="T389" s="290">
        <v>0</v>
      </c>
      <c r="U389" s="280">
        <v>0</v>
      </c>
      <c r="V389" s="296" t="s">
        <v>105</v>
      </c>
      <c r="W389" s="57">
        <v>1197</v>
      </c>
      <c r="X389" s="280">
        <f t="shared" si="500"/>
        <v>4652571.42</v>
      </c>
      <c r="Y389" s="57">
        <v>0</v>
      </c>
      <c r="Z389" s="57">
        <v>0</v>
      </c>
      <c r="AA389" s="57">
        <v>0</v>
      </c>
      <c r="AB389" s="57">
        <v>0</v>
      </c>
      <c r="AC389" s="57">
        <v>0</v>
      </c>
      <c r="AD389" s="57">
        <v>0</v>
      </c>
      <c r="AE389" s="57">
        <v>0</v>
      </c>
      <c r="AF389" s="57">
        <v>0</v>
      </c>
      <c r="AG389" s="57">
        <v>0</v>
      </c>
      <c r="AH389" s="57">
        <v>0</v>
      </c>
      <c r="AI389" s="57">
        <v>0</v>
      </c>
      <c r="AJ389" s="57">
        <f t="shared" si="501"/>
        <v>146154.07999999999</v>
      </c>
      <c r="AK389" s="57">
        <f t="shared" si="502"/>
        <v>73077.039999999994</v>
      </c>
      <c r="AL389" s="57">
        <v>0</v>
      </c>
      <c r="AN389" s="46">
        <f>I389/'Приложение 1'!I387</f>
        <v>0</v>
      </c>
      <c r="AO389" s="46" t="e">
        <f t="shared" si="503"/>
        <v>#DIV/0!</v>
      </c>
      <c r="AP389" s="46" t="e">
        <f t="shared" si="504"/>
        <v>#DIV/0!</v>
      </c>
      <c r="AQ389" s="46" t="e">
        <f t="shared" si="505"/>
        <v>#DIV/0!</v>
      </c>
      <c r="AR389" s="46" t="e">
        <f t="shared" si="506"/>
        <v>#DIV/0!</v>
      </c>
      <c r="AS389" s="46" t="e">
        <f t="shared" si="507"/>
        <v>#DIV/0!</v>
      </c>
      <c r="AT389" s="46" t="e">
        <f t="shared" si="508"/>
        <v>#DIV/0!</v>
      </c>
      <c r="AU389" s="46">
        <f t="shared" si="509"/>
        <v>3886.86</v>
      </c>
      <c r="AV389" s="46" t="e">
        <f t="shared" si="510"/>
        <v>#DIV/0!</v>
      </c>
      <c r="AW389" s="46" t="e">
        <f t="shared" si="511"/>
        <v>#DIV/0!</v>
      </c>
      <c r="AX389" s="46" t="e">
        <f t="shared" si="512"/>
        <v>#DIV/0!</v>
      </c>
      <c r="AY389" s="52">
        <f t="shared" si="513"/>
        <v>0</v>
      </c>
      <c r="AZ389" s="46">
        <v>823.21</v>
      </c>
      <c r="BA389" s="46">
        <v>2105.13</v>
      </c>
      <c r="BB389" s="46">
        <v>2608.0100000000002</v>
      </c>
      <c r="BC389" s="46">
        <v>902.03</v>
      </c>
      <c r="BD389" s="46">
        <v>1781.42</v>
      </c>
      <c r="BE389" s="46">
        <v>1188.47</v>
      </c>
      <c r="BF389" s="46">
        <v>2445034.0299999998</v>
      </c>
      <c r="BG389" s="46">
        <f t="shared" si="514"/>
        <v>5070.2</v>
      </c>
      <c r="BH389" s="46">
        <v>1206.3800000000001</v>
      </c>
      <c r="BI389" s="46">
        <v>3444.44</v>
      </c>
      <c r="BJ389" s="46">
        <v>7006.73</v>
      </c>
      <c r="BK389" s="46">
        <f t="shared" si="497"/>
        <v>1689105.94</v>
      </c>
      <c r="BL389" s="46" t="str">
        <f t="shared" si="515"/>
        <v xml:space="preserve"> </v>
      </c>
      <c r="BM389" s="46" t="e">
        <f t="shared" si="516"/>
        <v>#DIV/0!</v>
      </c>
      <c r="BN389" s="46" t="e">
        <f t="shared" si="517"/>
        <v>#DIV/0!</v>
      </c>
      <c r="BO389" s="46" t="e">
        <f t="shared" si="518"/>
        <v>#DIV/0!</v>
      </c>
      <c r="BP389" s="46" t="e">
        <f t="shared" si="519"/>
        <v>#DIV/0!</v>
      </c>
      <c r="BQ389" s="46" t="e">
        <f t="shared" si="520"/>
        <v>#DIV/0!</v>
      </c>
      <c r="BR389" s="46" t="e">
        <f t="shared" si="521"/>
        <v>#DIV/0!</v>
      </c>
      <c r="BS389" s="46" t="str">
        <f t="shared" si="522"/>
        <v xml:space="preserve"> </v>
      </c>
      <c r="BT389" s="46" t="e">
        <f t="shared" si="523"/>
        <v>#DIV/0!</v>
      </c>
      <c r="BU389" s="46" t="e">
        <f t="shared" si="524"/>
        <v>#DIV/0!</v>
      </c>
      <c r="BV389" s="46" t="e">
        <f t="shared" si="525"/>
        <v>#DIV/0!</v>
      </c>
      <c r="BW389" s="46" t="str">
        <f t="shared" si="526"/>
        <v xml:space="preserve"> </v>
      </c>
      <c r="BY389" s="52"/>
      <c r="BZ389" s="293"/>
      <c r="CA389" s="46">
        <f t="shared" si="527"/>
        <v>4070.0104761904763</v>
      </c>
      <c r="CB389" s="46">
        <f t="shared" si="528"/>
        <v>5298.36</v>
      </c>
      <c r="CC389" s="46">
        <f t="shared" si="529"/>
        <v>-1228.3495238095234</v>
      </c>
      <c r="CD389" s="297"/>
    </row>
    <row r="390" spans="1:82" s="45" customFormat="1" ht="12" customHeight="1">
      <c r="A390" s="284">
        <v>57</v>
      </c>
      <c r="B390" s="170" t="s">
        <v>498</v>
      </c>
      <c r="C390" s="295"/>
      <c r="D390" s="295"/>
      <c r="E390" s="296"/>
      <c r="F390" s="296"/>
      <c r="G390" s="286">
        <f t="shared" si="498"/>
        <v>5577128.7300000004</v>
      </c>
      <c r="H390" s="280">
        <f t="shared" si="499"/>
        <v>0</v>
      </c>
      <c r="I390" s="289">
        <v>0</v>
      </c>
      <c r="J390" s="289">
        <v>0</v>
      </c>
      <c r="K390" s="289">
        <v>0</v>
      </c>
      <c r="L390" s="289">
        <v>0</v>
      </c>
      <c r="M390" s="289">
        <v>0</v>
      </c>
      <c r="N390" s="280">
        <v>0</v>
      </c>
      <c r="O390" s="280">
        <v>0</v>
      </c>
      <c r="P390" s="280">
        <v>0</v>
      </c>
      <c r="Q390" s="280">
        <v>0</v>
      </c>
      <c r="R390" s="280">
        <v>0</v>
      </c>
      <c r="S390" s="280">
        <v>0</v>
      </c>
      <c r="T390" s="290">
        <v>0</v>
      </c>
      <c r="U390" s="280">
        <v>0</v>
      </c>
      <c r="V390" s="296" t="s">
        <v>106</v>
      </c>
      <c r="W390" s="57">
        <v>1381</v>
      </c>
      <c r="X390" s="280">
        <f t="shared" si="500"/>
        <v>5326157.9400000004</v>
      </c>
      <c r="Y390" s="57">
        <v>0</v>
      </c>
      <c r="Z390" s="57">
        <v>0</v>
      </c>
      <c r="AA390" s="57">
        <v>0</v>
      </c>
      <c r="AB390" s="57">
        <v>0</v>
      </c>
      <c r="AC390" s="57">
        <v>0</v>
      </c>
      <c r="AD390" s="57">
        <v>0</v>
      </c>
      <c r="AE390" s="57">
        <v>0</v>
      </c>
      <c r="AF390" s="57">
        <v>0</v>
      </c>
      <c r="AG390" s="57">
        <v>0</v>
      </c>
      <c r="AH390" s="57">
        <v>0</v>
      </c>
      <c r="AI390" s="57">
        <v>0</v>
      </c>
      <c r="AJ390" s="57">
        <f t="shared" si="501"/>
        <v>167313.85999999999</v>
      </c>
      <c r="AK390" s="57">
        <f t="shared" si="502"/>
        <v>83656.929999999993</v>
      </c>
      <c r="AL390" s="57">
        <v>0</v>
      </c>
      <c r="AN390" s="46">
        <f>I390/'Приложение 1'!I388</f>
        <v>0</v>
      </c>
      <c r="AO390" s="46" t="e">
        <f t="shared" si="503"/>
        <v>#DIV/0!</v>
      </c>
      <c r="AP390" s="46" t="e">
        <f t="shared" si="504"/>
        <v>#DIV/0!</v>
      </c>
      <c r="AQ390" s="46" t="e">
        <f t="shared" si="505"/>
        <v>#DIV/0!</v>
      </c>
      <c r="AR390" s="46" t="e">
        <f t="shared" si="506"/>
        <v>#DIV/0!</v>
      </c>
      <c r="AS390" s="46" t="e">
        <f t="shared" si="507"/>
        <v>#DIV/0!</v>
      </c>
      <c r="AT390" s="46" t="e">
        <f t="shared" si="508"/>
        <v>#DIV/0!</v>
      </c>
      <c r="AU390" s="46">
        <f t="shared" si="509"/>
        <v>3856.7400000000002</v>
      </c>
      <c r="AV390" s="46" t="e">
        <f t="shared" si="510"/>
        <v>#DIV/0!</v>
      </c>
      <c r="AW390" s="46" t="e">
        <f t="shared" si="511"/>
        <v>#DIV/0!</v>
      </c>
      <c r="AX390" s="46" t="e">
        <f t="shared" si="512"/>
        <v>#DIV/0!</v>
      </c>
      <c r="AY390" s="52">
        <f t="shared" si="513"/>
        <v>0</v>
      </c>
      <c r="AZ390" s="46">
        <v>823.21</v>
      </c>
      <c r="BA390" s="46">
        <v>2105.13</v>
      </c>
      <c r="BB390" s="46">
        <v>2608.0100000000002</v>
      </c>
      <c r="BC390" s="46">
        <v>902.03</v>
      </c>
      <c r="BD390" s="46">
        <v>1781.42</v>
      </c>
      <c r="BE390" s="46">
        <v>1188.47</v>
      </c>
      <c r="BF390" s="46">
        <v>2445034.0299999998</v>
      </c>
      <c r="BG390" s="46">
        <f t="shared" si="514"/>
        <v>4866.91</v>
      </c>
      <c r="BH390" s="46">
        <v>1206.3800000000001</v>
      </c>
      <c r="BI390" s="46">
        <v>3444.44</v>
      </c>
      <c r="BJ390" s="46">
        <v>7006.73</v>
      </c>
      <c r="BK390" s="46">
        <f t="shared" si="497"/>
        <v>1689105.94</v>
      </c>
      <c r="BL390" s="46" t="str">
        <f t="shared" si="515"/>
        <v xml:space="preserve"> </v>
      </c>
      <c r="BM390" s="46" t="e">
        <f t="shared" si="516"/>
        <v>#DIV/0!</v>
      </c>
      <c r="BN390" s="46" t="e">
        <f t="shared" si="517"/>
        <v>#DIV/0!</v>
      </c>
      <c r="BO390" s="46" t="e">
        <f t="shared" si="518"/>
        <v>#DIV/0!</v>
      </c>
      <c r="BP390" s="46" t="e">
        <f t="shared" si="519"/>
        <v>#DIV/0!</v>
      </c>
      <c r="BQ390" s="46" t="e">
        <f t="shared" si="520"/>
        <v>#DIV/0!</v>
      </c>
      <c r="BR390" s="46" t="e">
        <f t="shared" si="521"/>
        <v>#DIV/0!</v>
      </c>
      <c r="BS390" s="46" t="str">
        <f t="shared" si="522"/>
        <v xml:space="preserve"> </v>
      </c>
      <c r="BT390" s="46" t="e">
        <f t="shared" si="523"/>
        <v>#DIV/0!</v>
      </c>
      <c r="BU390" s="46" t="e">
        <f t="shared" si="524"/>
        <v>#DIV/0!</v>
      </c>
      <c r="BV390" s="46" t="e">
        <f t="shared" si="525"/>
        <v>#DIV/0!</v>
      </c>
      <c r="BW390" s="46" t="str">
        <f t="shared" si="526"/>
        <v xml:space="preserve"> </v>
      </c>
      <c r="BY390" s="52"/>
      <c r="BZ390" s="293"/>
      <c r="CA390" s="46">
        <f t="shared" si="527"/>
        <v>4038.4712020275165</v>
      </c>
      <c r="CB390" s="46">
        <f t="shared" si="528"/>
        <v>5085.92</v>
      </c>
      <c r="CC390" s="46">
        <f t="shared" si="529"/>
        <v>-1047.4487979724836</v>
      </c>
      <c r="CD390" s="297"/>
    </row>
    <row r="391" spans="1:82" s="45" customFormat="1" ht="12" customHeight="1">
      <c r="A391" s="284">
        <v>58</v>
      </c>
      <c r="B391" s="170" t="s">
        <v>499</v>
      </c>
      <c r="C391" s="295"/>
      <c r="D391" s="295"/>
      <c r="E391" s="296"/>
      <c r="F391" s="296"/>
      <c r="G391" s="286">
        <f t="shared" si="498"/>
        <v>3638662.56</v>
      </c>
      <c r="H391" s="280">
        <f t="shared" si="499"/>
        <v>0</v>
      </c>
      <c r="I391" s="289">
        <v>0</v>
      </c>
      <c r="J391" s="289">
        <v>0</v>
      </c>
      <c r="K391" s="289">
        <v>0</v>
      </c>
      <c r="L391" s="289">
        <v>0</v>
      </c>
      <c r="M391" s="289">
        <v>0</v>
      </c>
      <c r="N391" s="280">
        <v>0</v>
      </c>
      <c r="O391" s="280">
        <v>0</v>
      </c>
      <c r="P391" s="280">
        <v>0</v>
      </c>
      <c r="Q391" s="280">
        <v>0</v>
      </c>
      <c r="R391" s="280">
        <v>0</v>
      </c>
      <c r="S391" s="280">
        <v>0</v>
      </c>
      <c r="T391" s="290">
        <v>0</v>
      </c>
      <c r="U391" s="280">
        <v>0</v>
      </c>
      <c r="V391" s="296" t="s">
        <v>106</v>
      </c>
      <c r="W391" s="57">
        <v>901</v>
      </c>
      <c r="X391" s="280">
        <f t="shared" si="500"/>
        <v>3474922.74</v>
      </c>
      <c r="Y391" s="57">
        <v>0</v>
      </c>
      <c r="Z391" s="57">
        <v>0</v>
      </c>
      <c r="AA391" s="57">
        <v>0</v>
      </c>
      <c r="AB391" s="57">
        <v>0</v>
      </c>
      <c r="AC391" s="57">
        <v>0</v>
      </c>
      <c r="AD391" s="57">
        <v>0</v>
      </c>
      <c r="AE391" s="57">
        <v>0</v>
      </c>
      <c r="AF391" s="57">
        <v>0</v>
      </c>
      <c r="AG391" s="57">
        <v>0</v>
      </c>
      <c r="AH391" s="57">
        <v>0</v>
      </c>
      <c r="AI391" s="57">
        <v>0</v>
      </c>
      <c r="AJ391" s="57">
        <f t="shared" si="501"/>
        <v>109159.88</v>
      </c>
      <c r="AK391" s="57">
        <f t="shared" si="502"/>
        <v>54579.94</v>
      </c>
      <c r="AL391" s="57">
        <v>0</v>
      </c>
      <c r="AN391" s="46">
        <f>I391/'Приложение 1'!I389</f>
        <v>0</v>
      </c>
      <c r="AO391" s="46" t="e">
        <f t="shared" si="503"/>
        <v>#DIV/0!</v>
      </c>
      <c r="AP391" s="46" t="e">
        <f t="shared" si="504"/>
        <v>#DIV/0!</v>
      </c>
      <c r="AQ391" s="46" t="e">
        <f t="shared" si="505"/>
        <v>#DIV/0!</v>
      </c>
      <c r="AR391" s="46" t="e">
        <f t="shared" si="506"/>
        <v>#DIV/0!</v>
      </c>
      <c r="AS391" s="46" t="e">
        <f t="shared" si="507"/>
        <v>#DIV/0!</v>
      </c>
      <c r="AT391" s="46" t="e">
        <f t="shared" si="508"/>
        <v>#DIV/0!</v>
      </c>
      <c r="AU391" s="46">
        <f t="shared" si="509"/>
        <v>3856.7400000000002</v>
      </c>
      <c r="AV391" s="46" t="e">
        <f t="shared" si="510"/>
        <v>#DIV/0!</v>
      </c>
      <c r="AW391" s="46" t="e">
        <f t="shared" si="511"/>
        <v>#DIV/0!</v>
      </c>
      <c r="AX391" s="46" t="e">
        <f t="shared" si="512"/>
        <v>#DIV/0!</v>
      </c>
      <c r="AY391" s="52">
        <f t="shared" si="513"/>
        <v>0</v>
      </c>
      <c r="AZ391" s="46">
        <v>823.21</v>
      </c>
      <c r="BA391" s="46">
        <v>2105.13</v>
      </c>
      <c r="BB391" s="46">
        <v>2608.0100000000002</v>
      </c>
      <c r="BC391" s="46">
        <v>902.03</v>
      </c>
      <c r="BD391" s="46">
        <v>1781.42</v>
      </c>
      <c r="BE391" s="46">
        <v>1188.47</v>
      </c>
      <c r="BF391" s="46">
        <v>2445034.0299999998</v>
      </c>
      <c r="BG391" s="46">
        <f t="shared" si="514"/>
        <v>4866.91</v>
      </c>
      <c r="BH391" s="46">
        <v>1206.3800000000001</v>
      </c>
      <c r="BI391" s="46">
        <v>3444.44</v>
      </c>
      <c r="BJ391" s="46">
        <v>7006.73</v>
      </c>
      <c r="BK391" s="46">
        <f t="shared" si="497"/>
        <v>1689105.94</v>
      </c>
      <c r="BL391" s="46" t="str">
        <f t="shared" si="515"/>
        <v xml:space="preserve"> </v>
      </c>
      <c r="BM391" s="46" t="e">
        <f t="shared" si="516"/>
        <v>#DIV/0!</v>
      </c>
      <c r="BN391" s="46" t="e">
        <f t="shared" si="517"/>
        <v>#DIV/0!</v>
      </c>
      <c r="BO391" s="46" t="e">
        <f t="shared" si="518"/>
        <v>#DIV/0!</v>
      </c>
      <c r="BP391" s="46" t="e">
        <f t="shared" si="519"/>
        <v>#DIV/0!</v>
      </c>
      <c r="BQ391" s="46" t="e">
        <f t="shared" si="520"/>
        <v>#DIV/0!</v>
      </c>
      <c r="BR391" s="46" t="e">
        <f t="shared" si="521"/>
        <v>#DIV/0!</v>
      </c>
      <c r="BS391" s="46" t="str">
        <f t="shared" si="522"/>
        <v xml:space="preserve"> </v>
      </c>
      <c r="BT391" s="46" t="e">
        <f t="shared" si="523"/>
        <v>#DIV/0!</v>
      </c>
      <c r="BU391" s="46" t="e">
        <f t="shared" si="524"/>
        <v>#DIV/0!</v>
      </c>
      <c r="BV391" s="46" t="e">
        <f t="shared" si="525"/>
        <v>#DIV/0!</v>
      </c>
      <c r="BW391" s="46" t="str">
        <f t="shared" si="526"/>
        <v xml:space="preserve"> </v>
      </c>
      <c r="BY391" s="52"/>
      <c r="BZ391" s="293"/>
      <c r="CA391" s="46">
        <f t="shared" si="527"/>
        <v>4038.4712097669258</v>
      </c>
      <c r="CB391" s="46">
        <f t="shared" si="528"/>
        <v>5085.92</v>
      </c>
      <c r="CC391" s="46">
        <f t="shared" si="529"/>
        <v>-1047.4487902330743</v>
      </c>
      <c r="CD391" s="297"/>
    </row>
    <row r="392" spans="1:82" s="45" customFormat="1" ht="12" customHeight="1">
      <c r="A392" s="284">
        <v>59</v>
      </c>
      <c r="B392" s="170" t="s">
        <v>500</v>
      </c>
      <c r="C392" s="295"/>
      <c r="D392" s="295"/>
      <c r="E392" s="296"/>
      <c r="F392" s="296"/>
      <c r="G392" s="286">
        <f t="shared" si="498"/>
        <v>2499813.6800000002</v>
      </c>
      <c r="H392" s="280">
        <f t="shared" si="499"/>
        <v>0</v>
      </c>
      <c r="I392" s="289">
        <v>0</v>
      </c>
      <c r="J392" s="289">
        <v>0</v>
      </c>
      <c r="K392" s="289">
        <v>0</v>
      </c>
      <c r="L392" s="289">
        <v>0</v>
      </c>
      <c r="M392" s="289">
        <v>0</v>
      </c>
      <c r="N392" s="280">
        <v>0</v>
      </c>
      <c r="O392" s="280">
        <v>0</v>
      </c>
      <c r="P392" s="280">
        <v>0</v>
      </c>
      <c r="Q392" s="280">
        <v>0</v>
      </c>
      <c r="R392" s="280">
        <v>0</v>
      </c>
      <c r="S392" s="280">
        <v>0</v>
      </c>
      <c r="T392" s="290">
        <v>0</v>
      </c>
      <c r="U392" s="280">
        <v>0</v>
      </c>
      <c r="V392" s="296" t="s">
        <v>106</v>
      </c>
      <c r="W392" s="57">
        <v>619</v>
      </c>
      <c r="X392" s="280">
        <f t="shared" si="500"/>
        <v>2387322.06</v>
      </c>
      <c r="Y392" s="57">
        <v>0</v>
      </c>
      <c r="Z392" s="57">
        <v>0</v>
      </c>
      <c r="AA392" s="57">
        <v>0</v>
      </c>
      <c r="AB392" s="57">
        <v>0</v>
      </c>
      <c r="AC392" s="57">
        <v>0</v>
      </c>
      <c r="AD392" s="57">
        <v>0</v>
      </c>
      <c r="AE392" s="57">
        <v>0</v>
      </c>
      <c r="AF392" s="57">
        <v>0</v>
      </c>
      <c r="AG392" s="57">
        <v>0</v>
      </c>
      <c r="AH392" s="57">
        <v>0</v>
      </c>
      <c r="AI392" s="57">
        <v>0</v>
      </c>
      <c r="AJ392" s="57">
        <f t="shared" si="501"/>
        <v>74994.41</v>
      </c>
      <c r="AK392" s="57">
        <f t="shared" si="502"/>
        <v>37497.21</v>
      </c>
      <c r="AL392" s="57">
        <v>0</v>
      </c>
      <c r="AN392" s="46">
        <f>I392/'Приложение 1'!I390</f>
        <v>0</v>
      </c>
      <c r="AO392" s="46" t="e">
        <f t="shared" si="503"/>
        <v>#DIV/0!</v>
      </c>
      <c r="AP392" s="46" t="e">
        <f t="shared" si="504"/>
        <v>#DIV/0!</v>
      </c>
      <c r="AQ392" s="46" t="e">
        <f t="shared" si="505"/>
        <v>#DIV/0!</v>
      </c>
      <c r="AR392" s="46" t="e">
        <f t="shared" si="506"/>
        <v>#DIV/0!</v>
      </c>
      <c r="AS392" s="46" t="e">
        <f t="shared" si="507"/>
        <v>#DIV/0!</v>
      </c>
      <c r="AT392" s="46" t="e">
        <f t="shared" si="508"/>
        <v>#DIV/0!</v>
      </c>
      <c r="AU392" s="46">
        <f t="shared" si="509"/>
        <v>3856.7400000000002</v>
      </c>
      <c r="AV392" s="46" t="e">
        <f t="shared" si="510"/>
        <v>#DIV/0!</v>
      </c>
      <c r="AW392" s="46" t="e">
        <f t="shared" si="511"/>
        <v>#DIV/0!</v>
      </c>
      <c r="AX392" s="46" t="e">
        <f t="shared" si="512"/>
        <v>#DIV/0!</v>
      </c>
      <c r="AY392" s="52">
        <f t="shared" si="513"/>
        <v>0</v>
      </c>
      <c r="AZ392" s="46">
        <v>823.21</v>
      </c>
      <c r="BA392" s="46">
        <v>2105.13</v>
      </c>
      <c r="BB392" s="46">
        <v>2608.0100000000002</v>
      </c>
      <c r="BC392" s="46">
        <v>902.03</v>
      </c>
      <c r="BD392" s="46">
        <v>1781.42</v>
      </c>
      <c r="BE392" s="46">
        <v>1188.47</v>
      </c>
      <c r="BF392" s="46">
        <v>2445034.0299999998</v>
      </c>
      <c r="BG392" s="46">
        <f t="shared" si="514"/>
        <v>4866.91</v>
      </c>
      <c r="BH392" s="46">
        <v>1206.3800000000001</v>
      </c>
      <c r="BI392" s="46">
        <v>3444.44</v>
      </c>
      <c r="BJ392" s="46">
        <v>7006.73</v>
      </c>
      <c r="BK392" s="46">
        <f t="shared" si="497"/>
        <v>1689105.94</v>
      </c>
      <c r="BL392" s="46" t="str">
        <f t="shared" si="515"/>
        <v xml:space="preserve"> </v>
      </c>
      <c r="BM392" s="46" t="e">
        <f t="shared" si="516"/>
        <v>#DIV/0!</v>
      </c>
      <c r="BN392" s="46" t="e">
        <f t="shared" si="517"/>
        <v>#DIV/0!</v>
      </c>
      <c r="BO392" s="46" t="e">
        <f t="shared" si="518"/>
        <v>#DIV/0!</v>
      </c>
      <c r="BP392" s="46" t="e">
        <f t="shared" si="519"/>
        <v>#DIV/0!</v>
      </c>
      <c r="BQ392" s="46" t="e">
        <f t="shared" si="520"/>
        <v>#DIV/0!</v>
      </c>
      <c r="BR392" s="46" t="e">
        <f t="shared" si="521"/>
        <v>#DIV/0!</v>
      </c>
      <c r="BS392" s="46" t="str">
        <f t="shared" si="522"/>
        <v xml:space="preserve"> </v>
      </c>
      <c r="BT392" s="46" t="e">
        <f t="shared" si="523"/>
        <v>#DIV/0!</v>
      </c>
      <c r="BU392" s="46" t="e">
        <f t="shared" si="524"/>
        <v>#DIV/0!</v>
      </c>
      <c r="BV392" s="46" t="e">
        <f t="shared" si="525"/>
        <v>#DIV/0!</v>
      </c>
      <c r="BW392" s="46" t="str">
        <f t="shared" si="526"/>
        <v xml:space="preserve"> </v>
      </c>
      <c r="BY392" s="52"/>
      <c r="BZ392" s="293"/>
      <c r="CA392" s="46">
        <f t="shared" si="527"/>
        <v>4038.4712116316641</v>
      </c>
      <c r="CB392" s="46">
        <f t="shared" si="528"/>
        <v>5085.92</v>
      </c>
      <c r="CC392" s="46">
        <f t="shared" si="529"/>
        <v>-1047.448788368336</v>
      </c>
      <c r="CD392" s="297"/>
    </row>
    <row r="393" spans="1:82" s="45" customFormat="1" ht="12" customHeight="1">
      <c r="A393" s="284">
        <v>60</v>
      </c>
      <c r="B393" s="170" t="s">
        <v>501</v>
      </c>
      <c r="C393" s="295"/>
      <c r="D393" s="295"/>
      <c r="E393" s="296"/>
      <c r="F393" s="296"/>
      <c r="G393" s="286">
        <f t="shared" si="498"/>
        <v>3634624.08</v>
      </c>
      <c r="H393" s="280">
        <f t="shared" si="499"/>
        <v>0</v>
      </c>
      <c r="I393" s="289">
        <v>0</v>
      </c>
      <c r="J393" s="289">
        <v>0</v>
      </c>
      <c r="K393" s="289">
        <v>0</v>
      </c>
      <c r="L393" s="289">
        <v>0</v>
      </c>
      <c r="M393" s="289">
        <v>0</v>
      </c>
      <c r="N393" s="280">
        <v>0</v>
      </c>
      <c r="O393" s="280">
        <v>0</v>
      </c>
      <c r="P393" s="280">
        <v>0</v>
      </c>
      <c r="Q393" s="280">
        <v>0</v>
      </c>
      <c r="R393" s="280">
        <v>0</v>
      </c>
      <c r="S393" s="280">
        <v>0</v>
      </c>
      <c r="T393" s="290">
        <v>0</v>
      </c>
      <c r="U393" s="280">
        <v>0</v>
      </c>
      <c r="V393" s="296" t="s">
        <v>106</v>
      </c>
      <c r="W393" s="57">
        <v>900</v>
      </c>
      <c r="X393" s="280">
        <f t="shared" si="500"/>
        <v>3471066</v>
      </c>
      <c r="Y393" s="57">
        <v>0</v>
      </c>
      <c r="Z393" s="57">
        <v>0</v>
      </c>
      <c r="AA393" s="57">
        <v>0</v>
      </c>
      <c r="AB393" s="57">
        <v>0</v>
      </c>
      <c r="AC393" s="57">
        <v>0</v>
      </c>
      <c r="AD393" s="57">
        <v>0</v>
      </c>
      <c r="AE393" s="57">
        <v>0</v>
      </c>
      <c r="AF393" s="57">
        <v>0</v>
      </c>
      <c r="AG393" s="57">
        <v>0</v>
      </c>
      <c r="AH393" s="57">
        <v>0</v>
      </c>
      <c r="AI393" s="57">
        <v>0</v>
      </c>
      <c r="AJ393" s="57">
        <f t="shared" si="501"/>
        <v>109038.72</v>
      </c>
      <c r="AK393" s="57">
        <f t="shared" si="502"/>
        <v>54519.360000000001</v>
      </c>
      <c r="AL393" s="57">
        <v>0</v>
      </c>
      <c r="AN393" s="46">
        <f>I393/'Приложение 1'!I391</f>
        <v>0</v>
      </c>
      <c r="AO393" s="46" t="e">
        <f t="shared" si="503"/>
        <v>#DIV/0!</v>
      </c>
      <c r="AP393" s="46" t="e">
        <f t="shared" si="504"/>
        <v>#DIV/0!</v>
      </c>
      <c r="AQ393" s="46" t="e">
        <f t="shared" si="505"/>
        <v>#DIV/0!</v>
      </c>
      <c r="AR393" s="46" t="e">
        <f t="shared" si="506"/>
        <v>#DIV/0!</v>
      </c>
      <c r="AS393" s="46" t="e">
        <f t="shared" si="507"/>
        <v>#DIV/0!</v>
      </c>
      <c r="AT393" s="46" t="e">
        <f t="shared" si="508"/>
        <v>#DIV/0!</v>
      </c>
      <c r="AU393" s="46">
        <f t="shared" si="509"/>
        <v>3856.74</v>
      </c>
      <c r="AV393" s="46" t="e">
        <f t="shared" si="510"/>
        <v>#DIV/0!</v>
      </c>
      <c r="AW393" s="46" t="e">
        <f t="shared" si="511"/>
        <v>#DIV/0!</v>
      </c>
      <c r="AX393" s="46" t="e">
        <f t="shared" si="512"/>
        <v>#DIV/0!</v>
      </c>
      <c r="AY393" s="52">
        <f t="shared" si="513"/>
        <v>0</v>
      </c>
      <c r="AZ393" s="46">
        <v>823.21</v>
      </c>
      <c r="BA393" s="46">
        <v>2105.13</v>
      </c>
      <c r="BB393" s="46">
        <v>2608.0100000000002</v>
      </c>
      <c r="BC393" s="46">
        <v>902.03</v>
      </c>
      <c r="BD393" s="46">
        <v>1781.42</v>
      </c>
      <c r="BE393" s="46">
        <v>1188.47</v>
      </c>
      <c r="BF393" s="46">
        <v>2445034.0299999998</v>
      </c>
      <c r="BG393" s="46">
        <f t="shared" si="514"/>
        <v>4866.91</v>
      </c>
      <c r="BH393" s="46">
        <v>1206.3800000000001</v>
      </c>
      <c r="BI393" s="46">
        <v>3444.44</v>
      </c>
      <c r="BJ393" s="46">
        <v>7006.73</v>
      </c>
      <c r="BK393" s="46">
        <f t="shared" si="497"/>
        <v>1689105.94</v>
      </c>
      <c r="BL393" s="46" t="str">
        <f t="shared" si="515"/>
        <v xml:space="preserve"> </v>
      </c>
      <c r="BM393" s="46" t="e">
        <f t="shared" si="516"/>
        <v>#DIV/0!</v>
      </c>
      <c r="BN393" s="46" t="e">
        <f t="shared" si="517"/>
        <v>#DIV/0!</v>
      </c>
      <c r="BO393" s="46" t="e">
        <f t="shared" si="518"/>
        <v>#DIV/0!</v>
      </c>
      <c r="BP393" s="46" t="e">
        <f t="shared" si="519"/>
        <v>#DIV/0!</v>
      </c>
      <c r="BQ393" s="46" t="e">
        <f t="shared" si="520"/>
        <v>#DIV/0!</v>
      </c>
      <c r="BR393" s="46" t="e">
        <f t="shared" si="521"/>
        <v>#DIV/0!</v>
      </c>
      <c r="BS393" s="46" t="str">
        <f t="shared" si="522"/>
        <v xml:space="preserve"> </v>
      </c>
      <c r="BT393" s="46" t="e">
        <f t="shared" si="523"/>
        <v>#DIV/0!</v>
      </c>
      <c r="BU393" s="46" t="e">
        <f t="shared" si="524"/>
        <v>#DIV/0!</v>
      </c>
      <c r="BV393" s="46" t="e">
        <f t="shared" si="525"/>
        <v>#DIV/0!</v>
      </c>
      <c r="BW393" s="46" t="str">
        <f t="shared" si="526"/>
        <v xml:space="preserve"> </v>
      </c>
      <c r="BY393" s="52"/>
      <c r="BZ393" s="293"/>
      <c r="CA393" s="46">
        <f t="shared" si="527"/>
        <v>4038.4712</v>
      </c>
      <c r="CB393" s="46">
        <f t="shared" si="528"/>
        <v>5085.92</v>
      </c>
      <c r="CC393" s="46">
        <f t="shared" si="529"/>
        <v>-1047.4488000000001</v>
      </c>
      <c r="CD393" s="297"/>
    </row>
    <row r="394" spans="1:82" s="45" customFormat="1" ht="12" customHeight="1">
      <c r="A394" s="284">
        <v>61</v>
      </c>
      <c r="B394" s="170" t="s">
        <v>502</v>
      </c>
      <c r="C394" s="295"/>
      <c r="D394" s="295"/>
      <c r="E394" s="296"/>
      <c r="F394" s="296"/>
      <c r="G394" s="286">
        <f t="shared" si="498"/>
        <v>2471544.38</v>
      </c>
      <c r="H394" s="280">
        <f t="shared" si="499"/>
        <v>0</v>
      </c>
      <c r="I394" s="289">
        <v>0</v>
      </c>
      <c r="J394" s="289">
        <v>0</v>
      </c>
      <c r="K394" s="289">
        <v>0</v>
      </c>
      <c r="L394" s="289">
        <v>0</v>
      </c>
      <c r="M394" s="289">
        <v>0</v>
      </c>
      <c r="N394" s="280">
        <v>0</v>
      </c>
      <c r="O394" s="280">
        <v>0</v>
      </c>
      <c r="P394" s="280">
        <v>0</v>
      </c>
      <c r="Q394" s="280">
        <v>0</v>
      </c>
      <c r="R394" s="280">
        <v>0</v>
      </c>
      <c r="S394" s="280">
        <v>0</v>
      </c>
      <c r="T394" s="290">
        <v>0</v>
      </c>
      <c r="U394" s="280">
        <v>0</v>
      </c>
      <c r="V394" s="296" t="s">
        <v>106</v>
      </c>
      <c r="W394" s="57">
        <v>612</v>
      </c>
      <c r="X394" s="280">
        <f t="shared" si="500"/>
        <v>2360324.88</v>
      </c>
      <c r="Y394" s="57">
        <v>0</v>
      </c>
      <c r="Z394" s="57">
        <v>0</v>
      </c>
      <c r="AA394" s="57">
        <v>0</v>
      </c>
      <c r="AB394" s="57">
        <v>0</v>
      </c>
      <c r="AC394" s="57">
        <v>0</v>
      </c>
      <c r="AD394" s="57">
        <v>0</v>
      </c>
      <c r="AE394" s="57">
        <v>0</v>
      </c>
      <c r="AF394" s="57">
        <v>0</v>
      </c>
      <c r="AG394" s="57">
        <v>0</v>
      </c>
      <c r="AH394" s="57">
        <v>0</v>
      </c>
      <c r="AI394" s="57">
        <v>0</v>
      </c>
      <c r="AJ394" s="57">
        <f t="shared" si="501"/>
        <v>74146.33</v>
      </c>
      <c r="AK394" s="57">
        <f t="shared" si="502"/>
        <v>37073.17</v>
      </c>
      <c r="AL394" s="57">
        <v>0</v>
      </c>
      <c r="AN394" s="46">
        <f>I394/'Приложение 1'!I392</f>
        <v>0</v>
      </c>
      <c r="AO394" s="46" t="e">
        <f t="shared" si="503"/>
        <v>#DIV/0!</v>
      </c>
      <c r="AP394" s="46" t="e">
        <f t="shared" si="504"/>
        <v>#DIV/0!</v>
      </c>
      <c r="AQ394" s="46" t="e">
        <f t="shared" si="505"/>
        <v>#DIV/0!</v>
      </c>
      <c r="AR394" s="46" t="e">
        <f t="shared" si="506"/>
        <v>#DIV/0!</v>
      </c>
      <c r="AS394" s="46" t="e">
        <f t="shared" si="507"/>
        <v>#DIV/0!</v>
      </c>
      <c r="AT394" s="46" t="e">
        <f t="shared" si="508"/>
        <v>#DIV/0!</v>
      </c>
      <c r="AU394" s="46">
        <f t="shared" si="509"/>
        <v>3856.74</v>
      </c>
      <c r="AV394" s="46" t="e">
        <f t="shared" si="510"/>
        <v>#DIV/0!</v>
      </c>
      <c r="AW394" s="46" t="e">
        <f t="shared" si="511"/>
        <v>#DIV/0!</v>
      </c>
      <c r="AX394" s="46" t="e">
        <f t="shared" si="512"/>
        <v>#DIV/0!</v>
      </c>
      <c r="AY394" s="52">
        <f t="shared" si="513"/>
        <v>0</v>
      </c>
      <c r="AZ394" s="46">
        <v>823.21</v>
      </c>
      <c r="BA394" s="46">
        <v>2105.13</v>
      </c>
      <c r="BB394" s="46">
        <v>2608.0100000000002</v>
      </c>
      <c r="BC394" s="46">
        <v>902.03</v>
      </c>
      <c r="BD394" s="46">
        <v>1781.42</v>
      </c>
      <c r="BE394" s="46">
        <v>1188.47</v>
      </c>
      <c r="BF394" s="46">
        <v>2445034.0299999998</v>
      </c>
      <c r="BG394" s="46">
        <f t="shared" si="514"/>
        <v>4866.91</v>
      </c>
      <c r="BH394" s="46">
        <v>1206.3800000000001</v>
      </c>
      <c r="BI394" s="46">
        <v>3444.44</v>
      </c>
      <c r="BJ394" s="46">
        <v>7006.73</v>
      </c>
      <c r="BK394" s="46">
        <f t="shared" si="497"/>
        <v>1689105.94</v>
      </c>
      <c r="BL394" s="46" t="str">
        <f t="shared" si="515"/>
        <v xml:space="preserve"> </v>
      </c>
      <c r="BM394" s="46" t="e">
        <f t="shared" si="516"/>
        <v>#DIV/0!</v>
      </c>
      <c r="BN394" s="46" t="e">
        <f t="shared" si="517"/>
        <v>#DIV/0!</v>
      </c>
      <c r="BO394" s="46" t="e">
        <f t="shared" si="518"/>
        <v>#DIV/0!</v>
      </c>
      <c r="BP394" s="46" t="e">
        <f t="shared" si="519"/>
        <v>#DIV/0!</v>
      </c>
      <c r="BQ394" s="46" t="e">
        <f t="shared" si="520"/>
        <v>#DIV/0!</v>
      </c>
      <c r="BR394" s="46" t="e">
        <f t="shared" si="521"/>
        <v>#DIV/0!</v>
      </c>
      <c r="BS394" s="46" t="str">
        <f t="shared" si="522"/>
        <v xml:space="preserve"> </v>
      </c>
      <c r="BT394" s="46" t="e">
        <f t="shared" si="523"/>
        <v>#DIV/0!</v>
      </c>
      <c r="BU394" s="46" t="e">
        <f t="shared" si="524"/>
        <v>#DIV/0!</v>
      </c>
      <c r="BV394" s="46" t="e">
        <f t="shared" si="525"/>
        <v>#DIV/0!</v>
      </c>
      <c r="BW394" s="46" t="str">
        <f t="shared" si="526"/>
        <v xml:space="preserve"> </v>
      </c>
      <c r="BY394" s="52"/>
      <c r="BZ394" s="293"/>
      <c r="CA394" s="46">
        <f t="shared" si="527"/>
        <v>4038.4712091503266</v>
      </c>
      <c r="CB394" s="46">
        <f t="shared" si="528"/>
        <v>5085.92</v>
      </c>
      <c r="CC394" s="46">
        <f t="shared" si="529"/>
        <v>-1047.4487908496735</v>
      </c>
      <c r="CD394" s="297"/>
    </row>
    <row r="395" spans="1:82" s="45" customFormat="1" ht="12" customHeight="1">
      <c r="A395" s="284">
        <v>62</v>
      </c>
      <c r="B395" s="170" t="s">
        <v>503</v>
      </c>
      <c r="C395" s="295"/>
      <c r="D395" s="295"/>
      <c r="E395" s="296"/>
      <c r="F395" s="296"/>
      <c r="G395" s="286">
        <f t="shared" si="498"/>
        <v>2314044</v>
      </c>
      <c r="H395" s="280">
        <f t="shared" si="499"/>
        <v>0</v>
      </c>
      <c r="I395" s="289">
        <v>0</v>
      </c>
      <c r="J395" s="289">
        <v>0</v>
      </c>
      <c r="K395" s="289">
        <v>0</v>
      </c>
      <c r="L395" s="289">
        <v>0</v>
      </c>
      <c r="M395" s="289">
        <v>0</v>
      </c>
      <c r="N395" s="280">
        <v>0</v>
      </c>
      <c r="O395" s="280">
        <v>0</v>
      </c>
      <c r="P395" s="280">
        <v>0</v>
      </c>
      <c r="Q395" s="280">
        <v>0</v>
      </c>
      <c r="R395" s="280">
        <v>0</v>
      </c>
      <c r="S395" s="280">
        <v>0</v>
      </c>
      <c r="T395" s="290">
        <v>0</v>
      </c>
      <c r="U395" s="280">
        <v>0</v>
      </c>
      <c r="V395" s="296" t="s">
        <v>106</v>
      </c>
      <c r="W395" s="57">
        <v>573</v>
      </c>
      <c r="X395" s="280">
        <f t="shared" si="500"/>
        <v>2209912.02</v>
      </c>
      <c r="Y395" s="57">
        <v>0</v>
      </c>
      <c r="Z395" s="57">
        <v>0</v>
      </c>
      <c r="AA395" s="57">
        <v>0</v>
      </c>
      <c r="AB395" s="57">
        <v>0</v>
      </c>
      <c r="AC395" s="57">
        <v>0</v>
      </c>
      <c r="AD395" s="57">
        <v>0</v>
      </c>
      <c r="AE395" s="57">
        <v>0</v>
      </c>
      <c r="AF395" s="57">
        <v>0</v>
      </c>
      <c r="AG395" s="57">
        <v>0</v>
      </c>
      <c r="AH395" s="57">
        <v>0</v>
      </c>
      <c r="AI395" s="57">
        <v>0</v>
      </c>
      <c r="AJ395" s="57">
        <f t="shared" si="501"/>
        <v>69421.320000000007</v>
      </c>
      <c r="AK395" s="57">
        <f t="shared" si="502"/>
        <v>34710.660000000003</v>
      </c>
      <c r="AL395" s="57">
        <v>0</v>
      </c>
      <c r="AN395" s="46">
        <f>I395/'Приложение 1'!I393</f>
        <v>0</v>
      </c>
      <c r="AO395" s="46" t="e">
        <f t="shared" si="503"/>
        <v>#DIV/0!</v>
      </c>
      <c r="AP395" s="46" t="e">
        <f t="shared" si="504"/>
        <v>#DIV/0!</v>
      </c>
      <c r="AQ395" s="46" t="e">
        <f t="shared" si="505"/>
        <v>#DIV/0!</v>
      </c>
      <c r="AR395" s="46" t="e">
        <f t="shared" si="506"/>
        <v>#DIV/0!</v>
      </c>
      <c r="AS395" s="46" t="e">
        <f t="shared" si="507"/>
        <v>#DIV/0!</v>
      </c>
      <c r="AT395" s="46" t="e">
        <f t="shared" si="508"/>
        <v>#DIV/0!</v>
      </c>
      <c r="AU395" s="46">
        <f t="shared" si="509"/>
        <v>3856.7400000000002</v>
      </c>
      <c r="AV395" s="46" t="e">
        <f t="shared" si="510"/>
        <v>#DIV/0!</v>
      </c>
      <c r="AW395" s="46" t="e">
        <f t="shared" si="511"/>
        <v>#DIV/0!</v>
      </c>
      <c r="AX395" s="46" t="e">
        <f t="shared" si="512"/>
        <v>#DIV/0!</v>
      </c>
      <c r="AY395" s="52">
        <f t="shared" si="513"/>
        <v>0</v>
      </c>
      <c r="AZ395" s="46">
        <v>823.21</v>
      </c>
      <c r="BA395" s="46">
        <v>2105.13</v>
      </c>
      <c r="BB395" s="46">
        <v>2608.0100000000002</v>
      </c>
      <c r="BC395" s="46">
        <v>902.03</v>
      </c>
      <c r="BD395" s="46">
        <v>1781.42</v>
      </c>
      <c r="BE395" s="46">
        <v>1188.47</v>
      </c>
      <c r="BF395" s="46">
        <v>2445034.0299999998</v>
      </c>
      <c r="BG395" s="46">
        <f t="shared" si="514"/>
        <v>4866.91</v>
      </c>
      <c r="BH395" s="46">
        <v>1206.3800000000001</v>
      </c>
      <c r="BI395" s="46">
        <v>3444.44</v>
      </c>
      <c r="BJ395" s="46">
        <v>7006.73</v>
      </c>
      <c r="BK395" s="46">
        <f t="shared" si="497"/>
        <v>1689105.94</v>
      </c>
      <c r="BL395" s="46" t="str">
        <f t="shared" si="515"/>
        <v xml:space="preserve"> </v>
      </c>
      <c r="BM395" s="46" t="e">
        <f t="shared" si="516"/>
        <v>#DIV/0!</v>
      </c>
      <c r="BN395" s="46" t="e">
        <f t="shared" si="517"/>
        <v>#DIV/0!</v>
      </c>
      <c r="BO395" s="46" t="e">
        <f t="shared" si="518"/>
        <v>#DIV/0!</v>
      </c>
      <c r="BP395" s="46" t="e">
        <f t="shared" si="519"/>
        <v>#DIV/0!</v>
      </c>
      <c r="BQ395" s="46" t="e">
        <f t="shared" si="520"/>
        <v>#DIV/0!</v>
      </c>
      <c r="BR395" s="46" t="e">
        <f t="shared" si="521"/>
        <v>#DIV/0!</v>
      </c>
      <c r="BS395" s="46" t="str">
        <f t="shared" si="522"/>
        <v xml:space="preserve"> </v>
      </c>
      <c r="BT395" s="46" t="e">
        <f t="shared" si="523"/>
        <v>#DIV/0!</v>
      </c>
      <c r="BU395" s="46" t="e">
        <f t="shared" si="524"/>
        <v>#DIV/0!</v>
      </c>
      <c r="BV395" s="46" t="e">
        <f t="shared" si="525"/>
        <v>#DIV/0!</v>
      </c>
      <c r="BW395" s="46" t="str">
        <f t="shared" si="526"/>
        <v xml:space="preserve"> </v>
      </c>
      <c r="BY395" s="52"/>
      <c r="BZ395" s="293"/>
      <c r="CA395" s="46">
        <f t="shared" si="527"/>
        <v>4038.4712041884818</v>
      </c>
      <c r="CB395" s="46">
        <f t="shared" si="528"/>
        <v>5085.92</v>
      </c>
      <c r="CC395" s="46">
        <f t="shared" si="529"/>
        <v>-1047.4487958115183</v>
      </c>
      <c r="CD395" s="297"/>
    </row>
    <row r="396" spans="1:82" s="45" customFormat="1" ht="12" customHeight="1">
      <c r="A396" s="284">
        <v>63</v>
      </c>
      <c r="B396" s="170" t="s">
        <v>506</v>
      </c>
      <c r="C396" s="295"/>
      <c r="D396" s="295"/>
      <c r="E396" s="296"/>
      <c r="F396" s="296"/>
      <c r="G396" s="286">
        <f t="shared" si="498"/>
        <v>4135394.52</v>
      </c>
      <c r="H396" s="280">
        <f t="shared" si="499"/>
        <v>0</v>
      </c>
      <c r="I396" s="289">
        <v>0</v>
      </c>
      <c r="J396" s="289">
        <v>0</v>
      </c>
      <c r="K396" s="289">
        <v>0</v>
      </c>
      <c r="L396" s="289">
        <v>0</v>
      </c>
      <c r="M396" s="289">
        <v>0</v>
      </c>
      <c r="N396" s="280">
        <v>0</v>
      </c>
      <c r="O396" s="280">
        <v>0</v>
      </c>
      <c r="P396" s="280">
        <v>0</v>
      </c>
      <c r="Q396" s="280">
        <v>0</v>
      </c>
      <c r="R396" s="280">
        <v>0</v>
      </c>
      <c r="S396" s="280">
        <v>0</v>
      </c>
      <c r="T396" s="290">
        <v>0</v>
      </c>
      <c r="U396" s="280">
        <v>0</v>
      </c>
      <c r="V396" s="296" t="s">
        <v>106</v>
      </c>
      <c r="W396" s="57">
        <v>1024</v>
      </c>
      <c r="X396" s="280">
        <f t="shared" si="500"/>
        <v>3949301.7599999998</v>
      </c>
      <c r="Y396" s="57">
        <v>0</v>
      </c>
      <c r="Z396" s="57">
        <v>0</v>
      </c>
      <c r="AA396" s="57">
        <v>0</v>
      </c>
      <c r="AB396" s="57">
        <v>0</v>
      </c>
      <c r="AC396" s="57">
        <v>0</v>
      </c>
      <c r="AD396" s="57">
        <v>0</v>
      </c>
      <c r="AE396" s="57">
        <v>0</v>
      </c>
      <c r="AF396" s="57">
        <v>0</v>
      </c>
      <c r="AG396" s="57">
        <v>0</v>
      </c>
      <c r="AH396" s="57">
        <v>0</v>
      </c>
      <c r="AI396" s="57">
        <v>0</v>
      </c>
      <c r="AJ396" s="57">
        <f t="shared" si="501"/>
        <v>124061.84</v>
      </c>
      <c r="AK396" s="57">
        <f t="shared" si="502"/>
        <v>62030.92</v>
      </c>
      <c r="AL396" s="57">
        <v>0</v>
      </c>
      <c r="AN396" s="46">
        <f>I396/'Приложение 1'!I394</f>
        <v>0</v>
      </c>
      <c r="AO396" s="46" t="e">
        <f t="shared" si="503"/>
        <v>#DIV/0!</v>
      </c>
      <c r="AP396" s="46" t="e">
        <f t="shared" si="504"/>
        <v>#DIV/0!</v>
      </c>
      <c r="AQ396" s="46" t="e">
        <f t="shared" si="505"/>
        <v>#DIV/0!</v>
      </c>
      <c r="AR396" s="46" t="e">
        <f t="shared" si="506"/>
        <v>#DIV/0!</v>
      </c>
      <c r="AS396" s="46" t="e">
        <f t="shared" si="507"/>
        <v>#DIV/0!</v>
      </c>
      <c r="AT396" s="46" t="e">
        <f t="shared" si="508"/>
        <v>#DIV/0!</v>
      </c>
      <c r="AU396" s="46">
        <f t="shared" si="509"/>
        <v>3856.74</v>
      </c>
      <c r="AV396" s="46" t="e">
        <f t="shared" si="510"/>
        <v>#DIV/0!</v>
      </c>
      <c r="AW396" s="46" t="e">
        <f t="shared" si="511"/>
        <v>#DIV/0!</v>
      </c>
      <c r="AX396" s="46" t="e">
        <f t="shared" si="512"/>
        <v>#DIV/0!</v>
      </c>
      <c r="AY396" s="52">
        <f t="shared" si="513"/>
        <v>0</v>
      </c>
      <c r="AZ396" s="46">
        <v>823.21</v>
      </c>
      <c r="BA396" s="46">
        <v>2105.13</v>
      </c>
      <c r="BB396" s="46">
        <v>2608.0100000000002</v>
      </c>
      <c r="BC396" s="46">
        <v>902.03</v>
      </c>
      <c r="BD396" s="46">
        <v>1781.42</v>
      </c>
      <c r="BE396" s="46">
        <v>1188.47</v>
      </c>
      <c r="BF396" s="46">
        <v>2445034.0299999998</v>
      </c>
      <c r="BG396" s="46">
        <f t="shared" si="514"/>
        <v>4866.91</v>
      </c>
      <c r="BH396" s="46">
        <v>1206.3800000000001</v>
      </c>
      <c r="BI396" s="46">
        <v>3444.44</v>
      </c>
      <c r="BJ396" s="46">
        <v>7006.73</v>
      </c>
      <c r="BK396" s="46">
        <f t="shared" si="497"/>
        <v>1689105.94</v>
      </c>
      <c r="BL396" s="46" t="str">
        <f t="shared" si="515"/>
        <v xml:space="preserve"> </v>
      </c>
      <c r="BM396" s="46" t="e">
        <f t="shared" si="516"/>
        <v>#DIV/0!</v>
      </c>
      <c r="BN396" s="46" t="e">
        <f t="shared" si="517"/>
        <v>#DIV/0!</v>
      </c>
      <c r="BO396" s="46" t="e">
        <f t="shared" si="518"/>
        <v>#DIV/0!</v>
      </c>
      <c r="BP396" s="46" t="e">
        <f t="shared" si="519"/>
        <v>#DIV/0!</v>
      </c>
      <c r="BQ396" s="46" t="e">
        <f t="shared" si="520"/>
        <v>#DIV/0!</v>
      </c>
      <c r="BR396" s="46" t="e">
        <f t="shared" si="521"/>
        <v>#DIV/0!</v>
      </c>
      <c r="BS396" s="46" t="str">
        <f t="shared" si="522"/>
        <v xml:space="preserve"> </v>
      </c>
      <c r="BT396" s="46" t="e">
        <f t="shared" si="523"/>
        <v>#DIV/0!</v>
      </c>
      <c r="BU396" s="46" t="e">
        <f t="shared" si="524"/>
        <v>#DIV/0!</v>
      </c>
      <c r="BV396" s="46" t="e">
        <f t="shared" si="525"/>
        <v>#DIV/0!</v>
      </c>
      <c r="BW396" s="46" t="str">
        <f t="shared" si="526"/>
        <v xml:space="preserve"> </v>
      </c>
      <c r="BY396" s="52"/>
      <c r="BZ396" s="293"/>
      <c r="CA396" s="46">
        <f t="shared" si="527"/>
        <v>4038.4712109375</v>
      </c>
      <c r="CB396" s="46">
        <f t="shared" si="528"/>
        <v>5085.92</v>
      </c>
      <c r="CC396" s="46">
        <f t="shared" si="529"/>
        <v>-1047.4487890625001</v>
      </c>
      <c r="CD396" s="297"/>
    </row>
    <row r="397" spans="1:82" s="45" customFormat="1" ht="12" customHeight="1">
      <c r="A397" s="284">
        <v>64</v>
      </c>
      <c r="B397" s="170" t="s">
        <v>507</v>
      </c>
      <c r="C397" s="295"/>
      <c r="D397" s="295"/>
      <c r="E397" s="296"/>
      <c r="F397" s="296"/>
      <c r="G397" s="286">
        <f t="shared" si="498"/>
        <v>4692703.54</v>
      </c>
      <c r="H397" s="280">
        <f t="shared" si="499"/>
        <v>0</v>
      </c>
      <c r="I397" s="289">
        <v>0</v>
      </c>
      <c r="J397" s="289">
        <v>0</v>
      </c>
      <c r="K397" s="289">
        <v>0</v>
      </c>
      <c r="L397" s="289">
        <v>0</v>
      </c>
      <c r="M397" s="289">
        <v>0</v>
      </c>
      <c r="N397" s="280">
        <v>0</v>
      </c>
      <c r="O397" s="280">
        <v>0</v>
      </c>
      <c r="P397" s="280">
        <v>0</v>
      </c>
      <c r="Q397" s="280">
        <v>0</v>
      </c>
      <c r="R397" s="280">
        <v>0</v>
      </c>
      <c r="S397" s="280">
        <v>0</v>
      </c>
      <c r="T397" s="290">
        <v>0</v>
      </c>
      <c r="U397" s="280">
        <v>0</v>
      </c>
      <c r="V397" s="296" t="s">
        <v>106</v>
      </c>
      <c r="W397" s="57">
        <v>1162</v>
      </c>
      <c r="X397" s="280">
        <f t="shared" si="500"/>
        <v>4481531.88</v>
      </c>
      <c r="Y397" s="57">
        <v>0</v>
      </c>
      <c r="Z397" s="57">
        <v>0</v>
      </c>
      <c r="AA397" s="57">
        <v>0</v>
      </c>
      <c r="AB397" s="57">
        <v>0</v>
      </c>
      <c r="AC397" s="57">
        <v>0</v>
      </c>
      <c r="AD397" s="57">
        <v>0</v>
      </c>
      <c r="AE397" s="57">
        <v>0</v>
      </c>
      <c r="AF397" s="57">
        <v>0</v>
      </c>
      <c r="AG397" s="57">
        <v>0</v>
      </c>
      <c r="AH397" s="57">
        <v>0</v>
      </c>
      <c r="AI397" s="57">
        <v>0</v>
      </c>
      <c r="AJ397" s="57">
        <f t="shared" si="501"/>
        <v>140781.10999999999</v>
      </c>
      <c r="AK397" s="57">
        <f t="shared" si="502"/>
        <v>70390.55</v>
      </c>
      <c r="AL397" s="57">
        <v>0</v>
      </c>
      <c r="AN397" s="46">
        <f>I397/'Приложение 1'!I395</f>
        <v>0</v>
      </c>
      <c r="AO397" s="46" t="e">
        <f t="shared" si="503"/>
        <v>#DIV/0!</v>
      </c>
      <c r="AP397" s="46" t="e">
        <f t="shared" si="504"/>
        <v>#DIV/0!</v>
      </c>
      <c r="AQ397" s="46" t="e">
        <f t="shared" si="505"/>
        <v>#DIV/0!</v>
      </c>
      <c r="AR397" s="46" t="e">
        <f t="shared" si="506"/>
        <v>#DIV/0!</v>
      </c>
      <c r="AS397" s="46" t="e">
        <f t="shared" si="507"/>
        <v>#DIV/0!</v>
      </c>
      <c r="AT397" s="46" t="e">
        <f t="shared" si="508"/>
        <v>#DIV/0!</v>
      </c>
      <c r="AU397" s="46">
        <f t="shared" si="509"/>
        <v>3856.74</v>
      </c>
      <c r="AV397" s="46" t="e">
        <f t="shared" si="510"/>
        <v>#DIV/0!</v>
      </c>
      <c r="AW397" s="46" t="e">
        <f t="shared" si="511"/>
        <v>#DIV/0!</v>
      </c>
      <c r="AX397" s="46" t="e">
        <f t="shared" si="512"/>
        <v>#DIV/0!</v>
      </c>
      <c r="AY397" s="52">
        <f t="shared" si="513"/>
        <v>0</v>
      </c>
      <c r="AZ397" s="46">
        <v>823.21</v>
      </c>
      <c r="BA397" s="46">
        <v>2105.13</v>
      </c>
      <c r="BB397" s="46">
        <v>2608.0100000000002</v>
      </c>
      <c r="BC397" s="46">
        <v>902.03</v>
      </c>
      <c r="BD397" s="46">
        <v>1781.42</v>
      </c>
      <c r="BE397" s="46">
        <v>1188.47</v>
      </c>
      <c r="BF397" s="46">
        <v>2445034.0299999998</v>
      </c>
      <c r="BG397" s="46">
        <f t="shared" si="514"/>
        <v>4866.91</v>
      </c>
      <c r="BH397" s="46">
        <v>1206.3800000000001</v>
      </c>
      <c r="BI397" s="46">
        <v>3444.44</v>
      </c>
      <c r="BJ397" s="46">
        <v>7006.73</v>
      </c>
      <c r="BK397" s="46">
        <f t="shared" si="497"/>
        <v>1689105.94</v>
      </c>
      <c r="BL397" s="46" t="str">
        <f t="shared" si="515"/>
        <v xml:space="preserve"> </v>
      </c>
      <c r="BM397" s="46" t="e">
        <f t="shared" si="516"/>
        <v>#DIV/0!</v>
      </c>
      <c r="BN397" s="46" t="e">
        <f t="shared" si="517"/>
        <v>#DIV/0!</v>
      </c>
      <c r="BO397" s="46" t="e">
        <f t="shared" si="518"/>
        <v>#DIV/0!</v>
      </c>
      <c r="BP397" s="46" t="e">
        <f t="shared" si="519"/>
        <v>#DIV/0!</v>
      </c>
      <c r="BQ397" s="46" t="e">
        <f t="shared" si="520"/>
        <v>#DIV/0!</v>
      </c>
      <c r="BR397" s="46" t="e">
        <f t="shared" si="521"/>
        <v>#DIV/0!</v>
      </c>
      <c r="BS397" s="46" t="str">
        <f t="shared" si="522"/>
        <v xml:space="preserve"> </v>
      </c>
      <c r="BT397" s="46" t="e">
        <f t="shared" si="523"/>
        <v>#DIV/0!</v>
      </c>
      <c r="BU397" s="46" t="e">
        <f t="shared" si="524"/>
        <v>#DIV/0!</v>
      </c>
      <c r="BV397" s="46" t="e">
        <f t="shared" si="525"/>
        <v>#DIV/0!</v>
      </c>
      <c r="BW397" s="46" t="str">
        <f t="shared" si="526"/>
        <v xml:space="preserve"> </v>
      </c>
      <c r="BY397" s="52"/>
      <c r="BZ397" s="293"/>
      <c r="CA397" s="46">
        <f t="shared" si="527"/>
        <v>4038.4712048192773</v>
      </c>
      <c r="CB397" s="46">
        <f t="shared" si="528"/>
        <v>5085.92</v>
      </c>
      <c r="CC397" s="46">
        <f t="shared" si="529"/>
        <v>-1047.4487951807228</v>
      </c>
      <c r="CD397" s="297"/>
    </row>
    <row r="398" spans="1:82" s="45" customFormat="1" ht="12" customHeight="1">
      <c r="A398" s="284">
        <v>65</v>
      </c>
      <c r="B398" s="170" t="s">
        <v>508</v>
      </c>
      <c r="C398" s="295"/>
      <c r="D398" s="295"/>
      <c r="E398" s="296"/>
      <c r="F398" s="296"/>
      <c r="G398" s="286">
        <f t="shared" si="498"/>
        <v>2342313.2999999998</v>
      </c>
      <c r="H398" s="280">
        <f t="shared" si="499"/>
        <v>0</v>
      </c>
      <c r="I398" s="289">
        <v>0</v>
      </c>
      <c r="J398" s="289">
        <v>0</v>
      </c>
      <c r="K398" s="289">
        <v>0</v>
      </c>
      <c r="L398" s="289">
        <v>0</v>
      </c>
      <c r="M398" s="289">
        <v>0</v>
      </c>
      <c r="N398" s="280">
        <v>0</v>
      </c>
      <c r="O398" s="280">
        <v>0</v>
      </c>
      <c r="P398" s="280">
        <v>0</v>
      </c>
      <c r="Q398" s="280">
        <v>0</v>
      </c>
      <c r="R398" s="280">
        <v>0</v>
      </c>
      <c r="S398" s="280">
        <v>0</v>
      </c>
      <c r="T398" s="290">
        <v>0</v>
      </c>
      <c r="U398" s="280">
        <v>0</v>
      </c>
      <c r="V398" s="296" t="s">
        <v>106</v>
      </c>
      <c r="W398" s="57">
        <v>580</v>
      </c>
      <c r="X398" s="280">
        <f t="shared" si="500"/>
        <v>2236909.2000000002</v>
      </c>
      <c r="Y398" s="57">
        <v>0</v>
      </c>
      <c r="Z398" s="57">
        <v>0</v>
      </c>
      <c r="AA398" s="57">
        <v>0</v>
      </c>
      <c r="AB398" s="57">
        <v>0</v>
      </c>
      <c r="AC398" s="57">
        <v>0</v>
      </c>
      <c r="AD398" s="57">
        <v>0</v>
      </c>
      <c r="AE398" s="57">
        <v>0</v>
      </c>
      <c r="AF398" s="57">
        <v>0</v>
      </c>
      <c r="AG398" s="57">
        <v>0</v>
      </c>
      <c r="AH398" s="57">
        <v>0</v>
      </c>
      <c r="AI398" s="57">
        <v>0</v>
      </c>
      <c r="AJ398" s="57">
        <f t="shared" si="501"/>
        <v>70269.399999999994</v>
      </c>
      <c r="AK398" s="57">
        <f t="shared" si="502"/>
        <v>35134.699999999997</v>
      </c>
      <c r="AL398" s="57">
        <v>0</v>
      </c>
      <c r="AN398" s="46">
        <f>I398/'Приложение 1'!I396</f>
        <v>0</v>
      </c>
      <c r="AO398" s="46" t="e">
        <f t="shared" si="503"/>
        <v>#DIV/0!</v>
      </c>
      <c r="AP398" s="46" t="e">
        <f t="shared" si="504"/>
        <v>#DIV/0!</v>
      </c>
      <c r="AQ398" s="46" t="e">
        <f t="shared" si="505"/>
        <v>#DIV/0!</v>
      </c>
      <c r="AR398" s="46" t="e">
        <f t="shared" si="506"/>
        <v>#DIV/0!</v>
      </c>
      <c r="AS398" s="46" t="e">
        <f t="shared" si="507"/>
        <v>#DIV/0!</v>
      </c>
      <c r="AT398" s="46" t="e">
        <f t="shared" si="508"/>
        <v>#DIV/0!</v>
      </c>
      <c r="AU398" s="46">
        <f t="shared" si="509"/>
        <v>3856.7400000000002</v>
      </c>
      <c r="AV398" s="46" t="e">
        <f t="shared" si="510"/>
        <v>#DIV/0!</v>
      </c>
      <c r="AW398" s="46" t="e">
        <f t="shared" si="511"/>
        <v>#DIV/0!</v>
      </c>
      <c r="AX398" s="46" t="e">
        <f t="shared" si="512"/>
        <v>#DIV/0!</v>
      </c>
      <c r="AY398" s="52">
        <f t="shared" si="513"/>
        <v>0</v>
      </c>
      <c r="AZ398" s="46">
        <v>823.21</v>
      </c>
      <c r="BA398" s="46">
        <v>2105.13</v>
      </c>
      <c r="BB398" s="46">
        <v>2608.0100000000002</v>
      </c>
      <c r="BC398" s="46">
        <v>902.03</v>
      </c>
      <c r="BD398" s="46">
        <v>1781.42</v>
      </c>
      <c r="BE398" s="46">
        <v>1188.47</v>
      </c>
      <c r="BF398" s="46">
        <v>2445034.0299999998</v>
      </c>
      <c r="BG398" s="46">
        <f t="shared" si="514"/>
        <v>4866.91</v>
      </c>
      <c r="BH398" s="46">
        <v>1206.3800000000001</v>
      </c>
      <c r="BI398" s="46">
        <v>3444.44</v>
      </c>
      <c r="BJ398" s="46">
        <v>7006.73</v>
      </c>
      <c r="BK398" s="46">
        <f t="shared" si="497"/>
        <v>1689105.94</v>
      </c>
      <c r="BL398" s="46" t="str">
        <f t="shared" si="515"/>
        <v xml:space="preserve"> </v>
      </c>
      <c r="BM398" s="46" t="e">
        <f t="shared" si="516"/>
        <v>#DIV/0!</v>
      </c>
      <c r="BN398" s="46" t="e">
        <f t="shared" si="517"/>
        <v>#DIV/0!</v>
      </c>
      <c r="BO398" s="46" t="e">
        <f t="shared" si="518"/>
        <v>#DIV/0!</v>
      </c>
      <c r="BP398" s="46" t="e">
        <f t="shared" si="519"/>
        <v>#DIV/0!</v>
      </c>
      <c r="BQ398" s="46" t="e">
        <f t="shared" si="520"/>
        <v>#DIV/0!</v>
      </c>
      <c r="BR398" s="46" t="e">
        <f t="shared" si="521"/>
        <v>#DIV/0!</v>
      </c>
      <c r="BS398" s="46" t="str">
        <f t="shared" si="522"/>
        <v xml:space="preserve"> </v>
      </c>
      <c r="BT398" s="46" t="e">
        <f t="shared" si="523"/>
        <v>#DIV/0!</v>
      </c>
      <c r="BU398" s="46" t="e">
        <f t="shared" si="524"/>
        <v>#DIV/0!</v>
      </c>
      <c r="BV398" s="46" t="e">
        <f t="shared" si="525"/>
        <v>#DIV/0!</v>
      </c>
      <c r="BW398" s="46" t="str">
        <f t="shared" si="526"/>
        <v xml:space="preserve"> </v>
      </c>
      <c r="BY398" s="52"/>
      <c r="BZ398" s="293"/>
      <c r="CA398" s="46">
        <f t="shared" si="527"/>
        <v>4038.4712068965514</v>
      </c>
      <c r="CB398" s="46">
        <f t="shared" si="528"/>
        <v>5085.92</v>
      </c>
      <c r="CC398" s="46">
        <f t="shared" si="529"/>
        <v>-1047.4487931034487</v>
      </c>
      <c r="CD398" s="297"/>
    </row>
    <row r="399" spans="1:82" s="45" customFormat="1" ht="12" customHeight="1">
      <c r="A399" s="284">
        <v>66</v>
      </c>
      <c r="B399" s="170" t="s">
        <v>509</v>
      </c>
      <c r="C399" s="295"/>
      <c r="D399" s="295"/>
      <c r="E399" s="296"/>
      <c r="F399" s="296"/>
      <c r="G399" s="286">
        <f t="shared" si="498"/>
        <v>3956050.18</v>
      </c>
      <c r="H399" s="280">
        <f t="shared" si="499"/>
        <v>0</v>
      </c>
      <c r="I399" s="289">
        <v>0</v>
      </c>
      <c r="J399" s="289">
        <v>0</v>
      </c>
      <c r="K399" s="289">
        <v>0</v>
      </c>
      <c r="L399" s="289">
        <v>0</v>
      </c>
      <c r="M399" s="289">
        <v>0</v>
      </c>
      <c r="N399" s="280">
        <v>0</v>
      </c>
      <c r="O399" s="280">
        <v>0</v>
      </c>
      <c r="P399" s="280">
        <v>0</v>
      </c>
      <c r="Q399" s="280">
        <v>0</v>
      </c>
      <c r="R399" s="280">
        <v>0</v>
      </c>
      <c r="S399" s="280">
        <v>0</v>
      </c>
      <c r="T399" s="290">
        <v>0</v>
      </c>
      <c r="U399" s="280">
        <v>0</v>
      </c>
      <c r="V399" s="296" t="s">
        <v>105</v>
      </c>
      <c r="W399" s="57">
        <v>972</v>
      </c>
      <c r="X399" s="280">
        <f t="shared" si="500"/>
        <v>3778027.92</v>
      </c>
      <c r="Y399" s="57">
        <v>0</v>
      </c>
      <c r="Z399" s="57">
        <v>0</v>
      </c>
      <c r="AA399" s="57">
        <v>0</v>
      </c>
      <c r="AB399" s="57">
        <v>0</v>
      </c>
      <c r="AC399" s="57">
        <v>0</v>
      </c>
      <c r="AD399" s="57">
        <v>0</v>
      </c>
      <c r="AE399" s="57">
        <v>0</v>
      </c>
      <c r="AF399" s="57">
        <v>0</v>
      </c>
      <c r="AG399" s="57">
        <v>0</v>
      </c>
      <c r="AH399" s="57">
        <v>0</v>
      </c>
      <c r="AI399" s="57">
        <v>0</v>
      </c>
      <c r="AJ399" s="57">
        <f t="shared" si="501"/>
        <v>118681.51</v>
      </c>
      <c r="AK399" s="57">
        <f t="shared" si="502"/>
        <v>59340.75</v>
      </c>
      <c r="AL399" s="57">
        <v>0</v>
      </c>
      <c r="AN399" s="46">
        <f>I399/'Приложение 1'!I397</f>
        <v>0</v>
      </c>
      <c r="AO399" s="46" t="e">
        <f t="shared" si="503"/>
        <v>#DIV/0!</v>
      </c>
      <c r="AP399" s="46" t="e">
        <f t="shared" si="504"/>
        <v>#DIV/0!</v>
      </c>
      <c r="AQ399" s="46" t="e">
        <f t="shared" si="505"/>
        <v>#DIV/0!</v>
      </c>
      <c r="AR399" s="46" t="e">
        <f t="shared" si="506"/>
        <v>#DIV/0!</v>
      </c>
      <c r="AS399" s="46" t="e">
        <f t="shared" si="507"/>
        <v>#DIV/0!</v>
      </c>
      <c r="AT399" s="46" t="e">
        <f t="shared" si="508"/>
        <v>#DIV/0!</v>
      </c>
      <c r="AU399" s="46">
        <f t="shared" si="509"/>
        <v>3886.86</v>
      </c>
      <c r="AV399" s="46" t="e">
        <f t="shared" si="510"/>
        <v>#DIV/0!</v>
      </c>
      <c r="AW399" s="46" t="e">
        <f t="shared" si="511"/>
        <v>#DIV/0!</v>
      </c>
      <c r="AX399" s="46" t="e">
        <f t="shared" si="512"/>
        <v>#DIV/0!</v>
      </c>
      <c r="AY399" s="52">
        <f t="shared" si="513"/>
        <v>0</v>
      </c>
      <c r="AZ399" s="46">
        <v>823.21</v>
      </c>
      <c r="BA399" s="46">
        <v>2105.13</v>
      </c>
      <c r="BB399" s="46">
        <v>2608.0100000000002</v>
      </c>
      <c r="BC399" s="46">
        <v>902.03</v>
      </c>
      <c r="BD399" s="46">
        <v>1781.42</v>
      </c>
      <c r="BE399" s="46">
        <v>1188.47</v>
      </c>
      <c r="BF399" s="46">
        <v>2445034.0299999998</v>
      </c>
      <c r="BG399" s="46">
        <f t="shared" si="514"/>
        <v>5070.2</v>
      </c>
      <c r="BH399" s="46">
        <v>1206.3800000000001</v>
      </c>
      <c r="BI399" s="46">
        <v>3444.44</v>
      </c>
      <c r="BJ399" s="46">
        <v>7006.73</v>
      </c>
      <c r="BK399" s="46">
        <f t="shared" si="497"/>
        <v>1689105.94</v>
      </c>
      <c r="BL399" s="46" t="str">
        <f t="shared" si="515"/>
        <v xml:space="preserve"> </v>
      </c>
      <c r="BM399" s="46" t="e">
        <f t="shared" si="516"/>
        <v>#DIV/0!</v>
      </c>
      <c r="BN399" s="46" t="e">
        <f t="shared" si="517"/>
        <v>#DIV/0!</v>
      </c>
      <c r="BO399" s="46" t="e">
        <f t="shared" si="518"/>
        <v>#DIV/0!</v>
      </c>
      <c r="BP399" s="46" t="e">
        <f t="shared" si="519"/>
        <v>#DIV/0!</v>
      </c>
      <c r="BQ399" s="46" t="e">
        <f t="shared" si="520"/>
        <v>#DIV/0!</v>
      </c>
      <c r="BR399" s="46" t="e">
        <f t="shared" si="521"/>
        <v>#DIV/0!</v>
      </c>
      <c r="BS399" s="46" t="str">
        <f t="shared" si="522"/>
        <v xml:space="preserve"> </v>
      </c>
      <c r="BT399" s="46" t="e">
        <f t="shared" si="523"/>
        <v>#DIV/0!</v>
      </c>
      <c r="BU399" s="46" t="e">
        <f t="shared" si="524"/>
        <v>#DIV/0!</v>
      </c>
      <c r="BV399" s="46" t="e">
        <f t="shared" si="525"/>
        <v>#DIV/0!</v>
      </c>
      <c r="BW399" s="46" t="str">
        <f t="shared" si="526"/>
        <v xml:space="preserve"> </v>
      </c>
      <c r="BY399" s="52"/>
      <c r="BZ399" s="293"/>
      <c r="CA399" s="46">
        <f t="shared" si="527"/>
        <v>4070.010473251029</v>
      </c>
      <c r="CB399" s="46">
        <f t="shared" si="528"/>
        <v>5298.36</v>
      </c>
      <c r="CC399" s="46">
        <f t="shared" si="529"/>
        <v>-1228.3495267489707</v>
      </c>
      <c r="CD399" s="297"/>
    </row>
    <row r="400" spans="1:82" s="45" customFormat="1" ht="12" customHeight="1">
      <c r="A400" s="284">
        <v>67</v>
      </c>
      <c r="B400" s="170" t="s">
        <v>510</v>
      </c>
      <c r="C400" s="295"/>
      <c r="D400" s="295"/>
      <c r="E400" s="296"/>
      <c r="F400" s="296"/>
      <c r="G400" s="286">
        <f t="shared" si="498"/>
        <v>3295392.51</v>
      </c>
      <c r="H400" s="280">
        <f t="shared" si="499"/>
        <v>0</v>
      </c>
      <c r="I400" s="289">
        <v>0</v>
      </c>
      <c r="J400" s="289">
        <v>0</v>
      </c>
      <c r="K400" s="289">
        <v>0</v>
      </c>
      <c r="L400" s="289">
        <v>0</v>
      </c>
      <c r="M400" s="289">
        <v>0</v>
      </c>
      <c r="N400" s="280">
        <v>0</v>
      </c>
      <c r="O400" s="280">
        <v>0</v>
      </c>
      <c r="P400" s="280">
        <v>0</v>
      </c>
      <c r="Q400" s="280">
        <v>0</v>
      </c>
      <c r="R400" s="280">
        <v>0</v>
      </c>
      <c r="S400" s="280">
        <v>0</v>
      </c>
      <c r="T400" s="290">
        <v>0</v>
      </c>
      <c r="U400" s="280">
        <v>0</v>
      </c>
      <c r="V400" s="296" t="s">
        <v>106</v>
      </c>
      <c r="W400" s="57">
        <v>816</v>
      </c>
      <c r="X400" s="280">
        <f t="shared" si="500"/>
        <v>3147099.84</v>
      </c>
      <c r="Y400" s="57">
        <v>0</v>
      </c>
      <c r="Z400" s="57">
        <v>0</v>
      </c>
      <c r="AA400" s="57">
        <v>0</v>
      </c>
      <c r="AB400" s="57">
        <v>0</v>
      </c>
      <c r="AC400" s="57">
        <v>0</v>
      </c>
      <c r="AD400" s="57">
        <v>0</v>
      </c>
      <c r="AE400" s="57">
        <v>0</v>
      </c>
      <c r="AF400" s="57">
        <v>0</v>
      </c>
      <c r="AG400" s="57">
        <v>0</v>
      </c>
      <c r="AH400" s="57">
        <v>0</v>
      </c>
      <c r="AI400" s="57">
        <v>0</v>
      </c>
      <c r="AJ400" s="57">
        <f t="shared" si="501"/>
        <v>98861.78</v>
      </c>
      <c r="AK400" s="57">
        <f t="shared" si="502"/>
        <v>49430.89</v>
      </c>
      <c r="AL400" s="57">
        <v>0</v>
      </c>
      <c r="AN400" s="46">
        <f>I400/'Приложение 1'!I398</f>
        <v>0</v>
      </c>
      <c r="AO400" s="46" t="e">
        <f t="shared" si="503"/>
        <v>#DIV/0!</v>
      </c>
      <c r="AP400" s="46" t="e">
        <f t="shared" si="504"/>
        <v>#DIV/0!</v>
      </c>
      <c r="AQ400" s="46" t="e">
        <f t="shared" si="505"/>
        <v>#DIV/0!</v>
      </c>
      <c r="AR400" s="46" t="e">
        <f t="shared" si="506"/>
        <v>#DIV/0!</v>
      </c>
      <c r="AS400" s="46" t="e">
        <f t="shared" si="507"/>
        <v>#DIV/0!</v>
      </c>
      <c r="AT400" s="46" t="e">
        <f t="shared" si="508"/>
        <v>#DIV/0!</v>
      </c>
      <c r="AU400" s="46">
        <f t="shared" si="509"/>
        <v>3856.74</v>
      </c>
      <c r="AV400" s="46" t="e">
        <f t="shared" si="510"/>
        <v>#DIV/0!</v>
      </c>
      <c r="AW400" s="46" t="e">
        <f t="shared" si="511"/>
        <v>#DIV/0!</v>
      </c>
      <c r="AX400" s="46" t="e">
        <f t="shared" si="512"/>
        <v>#DIV/0!</v>
      </c>
      <c r="AY400" s="52">
        <f t="shared" si="513"/>
        <v>0</v>
      </c>
      <c r="AZ400" s="46">
        <v>823.21</v>
      </c>
      <c r="BA400" s="46">
        <v>2105.13</v>
      </c>
      <c r="BB400" s="46">
        <v>2608.0100000000002</v>
      </c>
      <c r="BC400" s="46">
        <v>902.03</v>
      </c>
      <c r="BD400" s="46">
        <v>1781.42</v>
      </c>
      <c r="BE400" s="46">
        <v>1188.47</v>
      </c>
      <c r="BF400" s="46">
        <v>2445034.0299999998</v>
      </c>
      <c r="BG400" s="46">
        <f t="shared" si="514"/>
        <v>4866.91</v>
      </c>
      <c r="BH400" s="46">
        <v>1206.3800000000001</v>
      </c>
      <c r="BI400" s="46">
        <v>3444.44</v>
      </c>
      <c r="BJ400" s="46">
        <v>7006.73</v>
      </c>
      <c r="BK400" s="46">
        <f t="shared" si="497"/>
        <v>1689105.94</v>
      </c>
      <c r="BL400" s="46" t="str">
        <f t="shared" si="515"/>
        <v xml:space="preserve"> </v>
      </c>
      <c r="BM400" s="46" t="e">
        <f t="shared" si="516"/>
        <v>#DIV/0!</v>
      </c>
      <c r="BN400" s="46" t="e">
        <f t="shared" si="517"/>
        <v>#DIV/0!</v>
      </c>
      <c r="BO400" s="46" t="e">
        <f t="shared" si="518"/>
        <v>#DIV/0!</v>
      </c>
      <c r="BP400" s="46" t="e">
        <f t="shared" si="519"/>
        <v>#DIV/0!</v>
      </c>
      <c r="BQ400" s="46" t="e">
        <f t="shared" si="520"/>
        <v>#DIV/0!</v>
      </c>
      <c r="BR400" s="46" t="e">
        <f t="shared" si="521"/>
        <v>#DIV/0!</v>
      </c>
      <c r="BS400" s="46" t="str">
        <f t="shared" si="522"/>
        <v xml:space="preserve"> </v>
      </c>
      <c r="BT400" s="46" t="e">
        <f t="shared" si="523"/>
        <v>#DIV/0!</v>
      </c>
      <c r="BU400" s="46" t="e">
        <f t="shared" si="524"/>
        <v>#DIV/0!</v>
      </c>
      <c r="BV400" s="46" t="e">
        <f t="shared" si="525"/>
        <v>#DIV/0!</v>
      </c>
      <c r="BW400" s="46" t="str">
        <f t="shared" si="526"/>
        <v xml:space="preserve"> </v>
      </c>
      <c r="BY400" s="52"/>
      <c r="BZ400" s="293"/>
      <c r="CA400" s="46">
        <f t="shared" si="527"/>
        <v>4038.4712132352938</v>
      </c>
      <c r="CB400" s="46">
        <f t="shared" si="528"/>
        <v>5085.92</v>
      </c>
      <c r="CC400" s="46">
        <f t="shared" si="529"/>
        <v>-1047.4487867647063</v>
      </c>
      <c r="CD400" s="297"/>
    </row>
    <row r="401" spans="1:82" s="45" customFormat="1" ht="12" customHeight="1">
      <c r="A401" s="284">
        <v>68</v>
      </c>
      <c r="B401" s="170" t="s">
        <v>511</v>
      </c>
      <c r="C401" s="295"/>
      <c r="D401" s="295"/>
      <c r="E401" s="296"/>
      <c r="F401" s="296"/>
      <c r="G401" s="286">
        <f t="shared" si="498"/>
        <v>4057800.44</v>
      </c>
      <c r="H401" s="280">
        <f t="shared" si="499"/>
        <v>0</v>
      </c>
      <c r="I401" s="289">
        <v>0</v>
      </c>
      <c r="J401" s="289">
        <v>0</v>
      </c>
      <c r="K401" s="289">
        <v>0</v>
      </c>
      <c r="L401" s="289">
        <v>0</v>
      </c>
      <c r="M401" s="289">
        <v>0</v>
      </c>
      <c r="N401" s="280">
        <v>0</v>
      </c>
      <c r="O401" s="280">
        <v>0</v>
      </c>
      <c r="P401" s="280">
        <v>0</v>
      </c>
      <c r="Q401" s="280">
        <v>0</v>
      </c>
      <c r="R401" s="280">
        <v>0</v>
      </c>
      <c r="S401" s="280">
        <v>0</v>
      </c>
      <c r="T401" s="290">
        <v>0</v>
      </c>
      <c r="U401" s="280">
        <v>0</v>
      </c>
      <c r="V401" s="296" t="s">
        <v>105</v>
      </c>
      <c r="W401" s="57">
        <v>997</v>
      </c>
      <c r="X401" s="280">
        <f t="shared" si="500"/>
        <v>3875199.42</v>
      </c>
      <c r="Y401" s="57">
        <v>0</v>
      </c>
      <c r="Z401" s="57">
        <v>0</v>
      </c>
      <c r="AA401" s="57">
        <v>0</v>
      </c>
      <c r="AB401" s="57">
        <v>0</v>
      </c>
      <c r="AC401" s="57">
        <v>0</v>
      </c>
      <c r="AD401" s="57">
        <v>0</v>
      </c>
      <c r="AE401" s="57">
        <v>0</v>
      </c>
      <c r="AF401" s="57">
        <v>0</v>
      </c>
      <c r="AG401" s="57">
        <v>0</v>
      </c>
      <c r="AH401" s="57">
        <v>0</v>
      </c>
      <c r="AI401" s="57">
        <v>0</v>
      </c>
      <c r="AJ401" s="57">
        <f t="shared" si="501"/>
        <v>121734.01</v>
      </c>
      <c r="AK401" s="57">
        <f t="shared" si="502"/>
        <v>60867.01</v>
      </c>
      <c r="AL401" s="57">
        <v>0</v>
      </c>
      <c r="AN401" s="46">
        <f>I401/'Приложение 1'!I399</f>
        <v>0</v>
      </c>
      <c r="AO401" s="46" t="e">
        <f t="shared" si="503"/>
        <v>#DIV/0!</v>
      </c>
      <c r="AP401" s="46" t="e">
        <f t="shared" si="504"/>
        <v>#DIV/0!</v>
      </c>
      <c r="AQ401" s="46" t="e">
        <f t="shared" si="505"/>
        <v>#DIV/0!</v>
      </c>
      <c r="AR401" s="46" t="e">
        <f t="shared" si="506"/>
        <v>#DIV/0!</v>
      </c>
      <c r="AS401" s="46" t="e">
        <f t="shared" si="507"/>
        <v>#DIV/0!</v>
      </c>
      <c r="AT401" s="46" t="e">
        <f t="shared" si="508"/>
        <v>#DIV/0!</v>
      </c>
      <c r="AU401" s="46">
        <f t="shared" si="509"/>
        <v>3886.86</v>
      </c>
      <c r="AV401" s="46" t="e">
        <f t="shared" si="510"/>
        <v>#DIV/0!</v>
      </c>
      <c r="AW401" s="46" t="e">
        <f t="shared" si="511"/>
        <v>#DIV/0!</v>
      </c>
      <c r="AX401" s="46" t="e">
        <f t="shared" si="512"/>
        <v>#DIV/0!</v>
      </c>
      <c r="AY401" s="52">
        <f t="shared" si="513"/>
        <v>0</v>
      </c>
      <c r="AZ401" s="46">
        <v>823.21</v>
      </c>
      <c r="BA401" s="46">
        <v>2105.13</v>
      </c>
      <c r="BB401" s="46">
        <v>2608.0100000000002</v>
      </c>
      <c r="BC401" s="46">
        <v>902.03</v>
      </c>
      <c r="BD401" s="46">
        <v>1781.42</v>
      </c>
      <c r="BE401" s="46">
        <v>1188.47</v>
      </c>
      <c r="BF401" s="46">
        <v>2445034.0299999998</v>
      </c>
      <c r="BG401" s="46">
        <f t="shared" si="514"/>
        <v>5070.2</v>
      </c>
      <c r="BH401" s="46">
        <v>1206.3800000000001</v>
      </c>
      <c r="BI401" s="46">
        <v>3444.44</v>
      </c>
      <c r="BJ401" s="46">
        <v>7006.73</v>
      </c>
      <c r="BK401" s="46">
        <f t="shared" si="497"/>
        <v>1689105.94</v>
      </c>
      <c r="BL401" s="46" t="str">
        <f t="shared" si="515"/>
        <v xml:space="preserve"> </v>
      </c>
      <c r="BM401" s="46" t="e">
        <f t="shared" si="516"/>
        <v>#DIV/0!</v>
      </c>
      <c r="BN401" s="46" t="e">
        <f t="shared" si="517"/>
        <v>#DIV/0!</v>
      </c>
      <c r="BO401" s="46" t="e">
        <f t="shared" si="518"/>
        <v>#DIV/0!</v>
      </c>
      <c r="BP401" s="46" t="e">
        <f t="shared" si="519"/>
        <v>#DIV/0!</v>
      </c>
      <c r="BQ401" s="46" t="e">
        <f t="shared" si="520"/>
        <v>#DIV/0!</v>
      </c>
      <c r="BR401" s="46" t="e">
        <f t="shared" si="521"/>
        <v>#DIV/0!</v>
      </c>
      <c r="BS401" s="46" t="str">
        <f t="shared" si="522"/>
        <v xml:space="preserve"> </v>
      </c>
      <c r="BT401" s="46" t="e">
        <f t="shared" si="523"/>
        <v>#DIV/0!</v>
      </c>
      <c r="BU401" s="46" t="e">
        <f t="shared" si="524"/>
        <v>#DIV/0!</v>
      </c>
      <c r="BV401" s="46" t="e">
        <f t="shared" si="525"/>
        <v>#DIV/0!</v>
      </c>
      <c r="BW401" s="46" t="str">
        <f t="shared" si="526"/>
        <v xml:space="preserve"> </v>
      </c>
      <c r="BY401" s="52"/>
      <c r="BZ401" s="293"/>
      <c r="CA401" s="46">
        <f t="shared" si="527"/>
        <v>4070.0104714142426</v>
      </c>
      <c r="CB401" s="46">
        <f t="shared" si="528"/>
        <v>5298.36</v>
      </c>
      <c r="CC401" s="46">
        <f t="shared" si="529"/>
        <v>-1228.3495285857571</v>
      </c>
      <c r="CD401" s="297"/>
    </row>
    <row r="402" spans="1:82" s="45" customFormat="1" ht="12" customHeight="1">
      <c r="A402" s="284">
        <v>69</v>
      </c>
      <c r="B402" s="170" t="s">
        <v>514</v>
      </c>
      <c r="C402" s="295"/>
      <c r="D402" s="295"/>
      <c r="E402" s="296"/>
      <c r="F402" s="296"/>
      <c r="G402" s="286">
        <f t="shared" ref="G402:G456" si="530">ROUND(H402+U402+X402+Z402+AB402+AD402+AF402+AH402+AI402+AJ402+AK402+AL402,2)</f>
        <v>4615972.59</v>
      </c>
      <c r="H402" s="280">
        <f t="shared" ref="H402:H456" si="531">I402+K402+M402+O402+Q402+S402</f>
        <v>0</v>
      </c>
      <c r="I402" s="289">
        <v>0</v>
      </c>
      <c r="J402" s="289">
        <v>0</v>
      </c>
      <c r="K402" s="289">
        <v>0</v>
      </c>
      <c r="L402" s="289">
        <v>0</v>
      </c>
      <c r="M402" s="289">
        <v>0</v>
      </c>
      <c r="N402" s="280">
        <v>0</v>
      </c>
      <c r="O402" s="280">
        <v>0</v>
      </c>
      <c r="P402" s="280">
        <v>0</v>
      </c>
      <c r="Q402" s="280">
        <v>0</v>
      </c>
      <c r="R402" s="280">
        <v>0</v>
      </c>
      <c r="S402" s="280">
        <v>0</v>
      </c>
      <c r="T402" s="290">
        <v>0</v>
      </c>
      <c r="U402" s="280">
        <v>0</v>
      </c>
      <c r="V402" s="296" t="s">
        <v>106</v>
      </c>
      <c r="W402" s="57">
        <v>1143</v>
      </c>
      <c r="X402" s="280">
        <f t="shared" ref="X402:X456" si="532">ROUND(IF(V402="СК",3856.74,3886.86)*W402,2)</f>
        <v>4408253.82</v>
      </c>
      <c r="Y402" s="57">
        <v>0</v>
      </c>
      <c r="Z402" s="57">
        <v>0</v>
      </c>
      <c r="AA402" s="57">
        <v>0</v>
      </c>
      <c r="AB402" s="57">
        <v>0</v>
      </c>
      <c r="AC402" s="57">
        <v>0</v>
      </c>
      <c r="AD402" s="57">
        <v>0</v>
      </c>
      <c r="AE402" s="57">
        <v>0</v>
      </c>
      <c r="AF402" s="57">
        <v>0</v>
      </c>
      <c r="AG402" s="57">
        <v>0</v>
      </c>
      <c r="AH402" s="57">
        <v>0</v>
      </c>
      <c r="AI402" s="57">
        <v>0</v>
      </c>
      <c r="AJ402" s="57">
        <f t="shared" ref="AJ402:AJ456" si="533">ROUND(X402/95.5*3,2)</f>
        <v>138479.18</v>
      </c>
      <c r="AK402" s="57">
        <f t="shared" ref="AK402:AK456" si="534">ROUND(X402/95.5*1.5,2)</f>
        <v>69239.59</v>
      </c>
      <c r="AL402" s="57">
        <v>0</v>
      </c>
      <c r="AN402" s="46">
        <f>I402/'Приложение 1'!I400</f>
        <v>0</v>
      </c>
      <c r="AO402" s="46" t="e">
        <f t="shared" si="503"/>
        <v>#DIV/0!</v>
      </c>
      <c r="AP402" s="46" t="e">
        <f t="shared" si="504"/>
        <v>#DIV/0!</v>
      </c>
      <c r="AQ402" s="46" t="e">
        <f t="shared" si="505"/>
        <v>#DIV/0!</v>
      </c>
      <c r="AR402" s="46" t="e">
        <f t="shared" si="506"/>
        <v>#DIV/0!</v>
      </c>
      <c r="AS402" s="46" t="e">
        <f t="shared" si="507"/>
        <v>#DIV/0!</v>
      </c>
      <c r="AT402" s="46" t="e">
        <f t="shared" si="508"/>
        <v>#DIV/0!</v>
      </c>
      <c r="AU402" s="46">
        <f t="shared" si="509"/>
        <v>3856.7400000000002</v>
      </c>
      <c r="AV402" s="46" t="e">
        <f t="shared" si="510"/>
        <v>#DIV/0!</v>
      </c>
      <c r="AW402" s="46" t="e">
        <f t="shared" si="511"/>
        <v>#DIV/0!</v>
      </c>
      <c r="AX402" s="46" t="e">
        <f t="shared" si="512"/>
        <v>#DIV/0!</v>
      </c>
      <c r="AY402" s="52">
        <f t="shared" si="513"/>
        <v>0</v>
      </c>
      <c r="AZ402" s="46">
        <v>823.21</v>
      </c>
      <c r="BA402" s="46">
        <v>2105.13</v>
      </c>
      <c r="BB402" s="46">
        <v>2608.0100000000002</v>
      </c>
      <c r="BC402" s="46">
        <v>902.03</v>
      </c>
      <c r="BD402" s="46">
        <v>1781.42</v>
      </c>
      <c r="BE402" s="46">
        <v>1188.47</v>
      </c>
      <c r="BF402" s="46">
        <v>2445034.0299999998</v>
      </c>
      <c r="BG402" s="46">
        <f t="shared" si="514"/>
        <v>4866.91</v>
      </c>
      <c r="BH402" s="46">
        <v>1206.3800000000001</v>
      </c>
      <c r="BI402" s="46">
        <v>3444.44</v>
      </c>
      <c r="BJ402" s="46">
        <v>7006.73</v>
      </c>
      <c r="BK402" s="46">
        <f t="shared" si="497"/>
        <v>1689105.94</v>
      </c>
      <c r="BL402" s="46" t="str">
        <f t="shared" si="515"/>
        <v xml:space="preserve"> </v>
      </c>
      <c r="BM402" s="46" t="e">
        <f t="shared" si="516"/>
        <v>#DIV/0!</v>
      </c>
      <c r="BN402" s="46" t="e">
        <f t="shared" si="517"/>
        <v>#DIV/0!</v>
      </c>
      <c r="BO402" s="46" t="e">
        <f t="shared" si="518"/>
        <v>#DIV/0!</v>
      </c>
      <c r="BP402" s="46" t="e">
        <f t="shared" si="519"/>
        <v>#DIV/0!</v>
      </c>
      <c r="BQ402" s="46" t="e">
        <f t="shared" si="520"/>
        <v>#DIV/0!</v>
      </c>
      <c r="BR402" s="46" t="e">
        <f t="shared" si="521"/>
        <v>#DIV/0!</v>
      </c>
      <c r="BS402" s="46" t="str">
        <f t="shared" si="522"/>
        <v xml:space="preserve"> </v>
      </c>
      <c r="BT402" s="46" t="e">
        <f t="shared" si="523"/>
        <v>#DIV/0!</v>
      </c>
      <c r="BU402" s="46" t="e">
        <f t="shared" si="524"/>
        <v>#DIV/0!</v>
      </c>
      <c r="BV402" s="46" t="e">
        <f t="shared" si="525"/>
        <v>#DIV/0!</v>
      </c>
      <c r="BW402" s="46" t="str">
        <f t="shared" si="526"/>
        <v xml:space="preserve"> </v>
      </c>
      <c r="BY402" s="52"/>
      <c r="BZ402" s="293"/>
      <c r="CA402" s="46">
        <f t="shared" si="527"/>
        <v>4038.4712073490814</v>
      </c>
      <c r="CB402" s="46">
        <f t="shared" si="528"/>
        <v>5085.92</v>
      </c>
      <c r="CC402" s="46">
        <f t="shared" si="529"/>
        <v>-1047.4487926509187</v>
      </c>
      <c r="CD402" s="297"/>
    </row>
    <row r="403" spans="1:82" s="45" customFormat="1" ht="12" customHeight="1">
      <c r="A403" s="284">
        <v>70</v>
      </c>
      <c r="B403" s="170" t="s">
        <v>515</v>
      </c>
      <c r="C403" s="295"/>
      <c r="D403" s="295"/>
      <c r="E403" s="296"/>
      <c r="F403" s="296"/>
      <c r="G403" s="286">
        <f t="shared" si="530"/>
        <v>4078150.49</v>
      </c>
      <c r="H403" s="280">
        <f t="shared" si="531"/>
        <v>0</v>
      </c>
      <c r="I403" s="289">
        <v>0</v>
      </c>
      <c r="J403" s="289">
        <v>0</v>
      </c>
      <c r="K403" s="289">
        <v>0</v>
      </c>
      <c r="L403" s="289">
        <v>0</v>
      </c>
      <c r="M403" s="289">
        <v>0</v>
      </c>
      <c r="N403" s="280">
        <v>0</v>
      </c>
      <c r="O403" s="280">
        <v>0</v>
      </c>
      <c r="P403" s="280">
        <v>0</v>
      </c>
      <c r="Q403" s="280">
        <v>0</v>
      </c>
      <c r="R403" s="280">
        <v>0</v>
      </c>
      <c r="S403" s="280">
        <v>0</v>
      </c>
      <c r="T403" s="290">
        <v>0</v>
      </c>
      <c r="U403" s="280">
        <v>0</v>
      </c>
      <c r="V403" s="296" t="s">
        <v>105</v>
      </c>
      <c r="W403" s="57">
        <v>1002</v>
      </c>
      <c r="X403" s="280">
        <f t="shared" si="532"/>
        <v>3894633.72</v>
      </c>
      <c r="Y403" s="57">
        <v>0</v>
      </c>
      <c r="Z403" s="57">
        <v>0</v>
      </c>
      <c r="AA403" s="57">
        <v>0</v>
      </c>
      <c r="AB403" s="57">
        <v>0</v>
      </c>
      <c r="AC403" s="57">
        <v>0</v>
      </c>
      <c r="AD403" s="57">
        <v>0</v>
      </c>
      <c r="AE403" s="57">
        <v>0</v>
      </c>
      <c r="AF403" s="57">
        <v>0</v>
      </c>
      <c r="AG403" s="57">
        <v>0</v>
      </c>
      <c r="AH403" s="57">
        <v>0</v>
      </c>
      <c r="AI403" s="57">
        <v>0</v>
      </c>
      <c r="AJ403" s="57">
        <f t="shared" si="533"/>
        <v>122344.51</v>
      </c>
      <c r="AK403" s="57">
        <f t="shared" si="534"/>
        <v>61172.26</v>
      </c>
      <c r="AL403" s="57">
        <v>0</v>
      </c>
      <c r="AN403" s="46">
        <f>I403/'Приложение 1'!I401</f>
        <v>0</v>
      </c>
      <c r="AO403" s="46" t="e">
        <f t="shared" si="503"/>
        <v>#DIV/0!</v>
      </c>
      <c r="AP403" s="46" t="e">
        <f t="shared" si="504"/>
        <v>#DIV/0!</v>
      </c>
      <c r="AQ403" s="46" t="e">
        <f t="shared" si="505"/>
        <v>#DIV/0!</v>
      </c>
      <c r="AR403" s="46" t="e">
        <f t="shared" si="506"/>
        <v>#DIV/0!</v>
      </c>
      <c r="AS403" s="46" t="e">
        <f t="shared" si="507"/>
        <v>#DIV/0!</v>
      </c>
      <c r="AT403" s="46" t="e">
        <f t="shared" si="508"/>
        <v>#DIV/0!</v>
      </c>
      <c r="AU403" s="46">
        <f t="shared" si="509"/>
        <v>3886.86</v>
      </c>
      <c r="AV403" s="46" t="e">
        <f t="shared" si="510"/>
        <v>#DIV/0!</v>
      </c>
      <c r="AW403" s="46" t="e">
        <f t="shared" si="511"/>
        <v>#DIV/0!</v>
      </c>
      <c r="AX403" s="46" t="e">
        <f t="shared" si="512"/>
        <v>#DIV/0!</v>
      </c>
      <c r="AY403" s="52">
        <f t="shared" si="513"/>
        <v>0</v>
      </c>
      <c r="AZ403" s="46">
        <v>823.21</v>
      </c>
      <c r="BA403" s="46">
        <v>2105.13</v>
      </c>
      <c r="BB403" s="46">
        <v>2608.0100000000002</v>
      </c>
      <c r="BC403" s="46">
        <v>902.03</v>
      </c>
      <c r="BD403" s="46">
        <v>1781.42</v>
      </c>
      <c r="BE403" s="46">
        <v>1188.47</v>
      </c>
      <c r="BF403" s="46">
        <v>2445034.0299999998</v>
      </c>
      <c r="BG403" s="46">
        <f t="shared" si="514"/>
        <v>5070.2</v>
      </c>
      <c r="BH403" s="46">
        <v>1206.3800000000001</v>
      </c>
      <c r="BI403" s="46">
        <v>3444.44</v>
      </c>
      <c r="BJ403" s="46">
        <v>7006.73</v>
      </c>
      <c r="BK403" s="46">
        <f t="shared" ref="BK403:BK466" si="535">111247.63+851785.34+726072.97</f>
        <v>1689105.94</v>
      </c>
      <c r="BL403" s="46" t="str">
        <f t="shared" si="515"/>
        <v xml:space="preserve"> </v>
      </c>
      <c r="BM403" s="46" t="e">
        <f t="shared" si="516"/>
        <v>#DIV/0!</v>
      </c>
      <c r="BN403" s="46" t="e">
        <f t="shared" si="517"/>
        <v>#DIV/0!</v>
      </c>
      <c r="BO403" s="46" t="e">
        <f t="shared" si="518"/>
        <v>#DIV/0!</v>
      </c>
      <c r="BP403" s="46" t="e">
        <f t="shared" si="519"/>
        <v>#DIV/0!</v>
      </c>
      <c r="BQ403" s="46" t="e">
        <f t="shared" si="520"/>
        <v>#DIV/0!</v>
      </c>
      <c r="BR403" s="46" t="e">
        <f t="shared" si="521"/>
        <v>#DIV/0!</v>
      </c>
      <c r="BS403" s="46" t="str">
        <f t="shared" si="522"/>
        <v xml:space="preserve"> </v>
      </c>
      <c r="BT403" s="46" t="e">
        <f t="shared" si="523"/>
        <v>#DIV/0!</v>
      </c>
      <c r="BU403" s="46" t="e">
        <f t="shared" si="524"/>
        <v>#DIV/0!</v>
      </c>
      <c r="BV403" s="46" t="e">
        <f t="shared" si="525"/>
        <v>#DIV/0!</v>
      </c>
      <c r="BW403" s="46" t="str">
        <f t="shared" si="526"/>
        <v xml:space="preserve"> </v>
      </c>
      <c r="BY403" s="52"/>
      <c r="BZ403" s="293"/>
      <c r="CA403" s="46">
        <f t="shared" si="527"/>
        <v>4070.0104690618764</v>
      </c>
      <c r="CB403" s="46">
        <f t="shared" si="528"/>
        <v>5298.36</v>
      </c>
      <c r="CC403" s="46">
        <f t="shared" si="529"/>
        <v>-1228.3495309381233</v>
      </c>
      <c r="CD403" s="297"/>
    </row>
    <row r="404" spans="1:82" s="45" customFormat="1" ht="12" customHeight="1">
      <c r="A404" s="284">
        <v>71</v>
      </c>
      <c r="B404" s="170" t="s">
        <v>516</v>
      </c>
      <c r="C404" s="295"/>
      <c r="D404" s="295"/>
      <c r="E404" s="296"/>
      <c r="F404" s="296"/>
      <c r="G404" s="286">
        <f t="shared" si="530"/>
        <v>5278803.58</v>
      </c>
      <c r="H404" s="280">
        <f t="shared" si="531"/>
        <v>0</v>
      </c>
      <c r="I404" s="289">
        <v>0</v>
      </c>
      <c r="J404" s="289">
        <v>0</v>
      </c>
      <c r="K404" s="289">
        <v>0</v>
      </c>
      <c r="L404" s="289">
        <v>0</v>
      </c>
      <c r="M404" s="289">
        <v>0</v>
      </c>
      <c r="N404" s="280">
        <v>0</v>
      </c>
      <c r="O404" s="280">
        <v>0</v>
      </c>
      <c r="P404" s="280">
        <v>0</v>
      </c>
      <c r="Q404" s="280">
        <v>0</v>
      </c>
      <c r="R404" s="280">
        <v>0</v>
      </c>
      <c r="S404" s="280">
        <v>0</v>
      </c>
      <c r="T404" s="290">
        <v>0</v>
      </c>
      <c r="U404" s="280">
        <v>0</v>
      </c>
      <c r="V404" s="296" t="s">
        <v>105</v>
      </c>
      <c r="W404" s="57">
        <v>1297</v>
      </c>
      <c r="X404" s="280">
        <f t="shared" si="532"/>
        <v>5041257.42</v>
      </c>
      <c r="Y404" s="57">
        <v>0</v>
      </c>
      <c r="Z404" s="57">
        <v>0</v>
      </c>
      <c r="AA404" s="57">
        <v>0</v>
      </c>
      <c r="AB404" s="57">
        <v>0</v>
      </c>
      <c r="AC404" s="57">
        <v>0</v>
      </c>
      <c r="AD404" s="57">
        <v>0</v>
      </c>
      <c r="AE404" s="57">
        <v>0</v>
      </c>
      <c r="AF404" s="57">
        <v>0</v>
      </c>
      <c r="AG404" s="57">
        <v>0</v>
      </c>
      <c r="AH404" s="57">
        <v>0</v>
      </c>
      <c r="AI404" s="57">
        <v>0</v>
      </c>
      <c r="AJ404" s="57">
        <f t="shared" si="533"/>
        <v>158364.10999999999</v>
      </c>
      <c r="AK404" s="57">
        <f t="shared" si="534"/>
        <v>79182.05</v>
      </c>
      <c r="AL404" s="57">
        <v>0</v>
      </c>
      <c r="AN404" s="46">
        <f>I404/'Приложение 1'!I402</f>
        <v>0</v>
      </c>
      <c r="AO404" s="46" t="e">
        <f t="shared" ref="AO404:AO467" si="536">K404/J404</f>
        <v>#DIV/0!</v>
      </c>
      <c r="AP404" s="46" t="e">
        <f t="shared" ref="AP404:AP467" si="537">M404/L404</f>
        <v>#DIV/0!</v>
      </c>
      <c r="AQ404" s="46" t="e">
        <f t="shared" ref="AQ404:AQ467" si="538">O404/N404</f>
        <v>#DIV/0!</v>
      </c>
      <c r="AR404" s="46" t="e">
        <f t="shared" ref="AR404:AR467" si="539">Q404/P404</f>
        <v>#DIV/0!</v>
      </c>
      <c r="AS404" s="46" t="e">
        <f t="shared" ref="AS404:AS467" si="540">S404/R404</f>
        <v>#DIV/0!</v>
      </c>
      <c r="AT404" s="46" t="e">
        <f t="shared" ref="AT404:AT467" si="541">U404/T404</f>
        <v>#DIV/0!</v>
      </c>
      <c r="AU404" s="46">
        <f t="shared" ref="AU404:AU467" si="542">X404/W404</f>
        <v>3886.86</v>
      </c>
      <c r="AV404" s="46" t="e">
        <f t="shared" ref="AV404:AV467" si="543">Z404/Y404</f>
        <v>#DIV/0!</v>
      </c>
      <c r="AW404" s="46" t="e">
        <f t="shared" ref="AW404:AW467" si="544">AB404/AA404</f>
        <v>#DIV/0!</v>
      </c>
      <c r="AX404" s="46" t="e">
        <f t="shared" ref="AX404:AX467" si="545">AH404/AG404</f>
        <v>#DIV/0!</v>
      </c>
      <c r="AY404" s="52">
        <f t="shared" ref="AY404:AY467" si="546">AI404</f>
        <v>0</v>
      </c>
      <c r="AZ404" s="46">
        <v>823.21</v>
      </c>
      <c r="BA404" s="46">
        <v>2105.13</v>
      </c>
      <c r="BB404" s="46">
        <v>2608.0100000000002</v>
      </c>
      <c r="BC404" s="46">
        <v>902.03</v>
      </c>
      <c r="BD404" s="46">
        <v>1781.42</v>
      </c>
      <c r="BE404" s="46">
        <v>1188.47</v>
      </c>
      <c r="BF404" s="46">
        <v>2445034.0299999998</v>
      </c>
      <c r="BG404" s="46">
        <f t="shared" ref="BG404:BG467" si="547">IF(V404="ПК", 5070.2, 4866.91)</f>
        <v>5070.2</v>
      </c>
      <c r="BH404" s="46">
        <v>1206.3800000000001</v>
      </c>
      <c r="BI404" s="46">
        <v>3444.44</v>
      </c>
      <c r="BJ404" s="46">
        <v>7006.73</v>
      </c>
      <c r="BK404" s="46">
        <f t="shared" si="535"/>
        <v>1689105.94</v>
      </c>
      <c r="BL404" s="46" t="str">
        <f t="shared" ref="BL404:BL467" si="548">IF(AN404&gt;AZ404, "+", " ")</f>
        <v xml:space="preserve"> </v>
      </c>
      <c r="BM404" s="46" t="e">
        <f t="shared" ref="BM404:BM467" si="549">IF(AO404&gt;BA404, "+", " ")</f>
        <v>#DIV/0!</v>
      </c>
      <c r="BN404" s="46" t="e">
        <f t="shared" ref="BN404:BN467" si="550">IF(AP404&gt;BB404, "+", " ")</f>
        <v>#DIV/0!</v>
      </c>
      <c r="BO404" s="46" t="e">
        <f t="shared" ref="BO404:BO467" si="551">IF(AQ404&gt;BC404, "+", " ")</f>
        <v>#DIV/0!</v>
      </c>
      <c r="BP404" s="46" t="e">
        <f t="shared" ref="BP404:BP467" si="552">IF(AR404&gt;BD404, "+", " ")</f>
        <v>#DIV/0!</v>
      </c>
      <c r="BQ404" s="46" t="e">
        <f t="shared" ref="BQ404:BQ467" si="553">IF(AS404&gt;BE404, "+", " ")</f>
        <v>#DIV/0!</v>
      </c>
      <c r="BR404" s="46" t="e">
        <f t="shared" ref="BR404:BR467" si="554">IF(AT404&gt;BF404, "+", " ")</f>
        <v>#DIV/0!</v>
      </c>
      <c r="BS404" s="46" t="str">
        <f t="shared" ref="BS404:BS467" si="555">IF(AU404&gt;BG404, "+", " ")</f>
        <v xml:space="preserve"> </v>
      </c>
      <c r="BT404" s="46" t="e">
        <f t="shared" ref="BT404:BT467" si="556">IF(AV404&gt;BH404, "+", " ")</f>
        <v>#DIV/0!</v>
      </c>
      <c r="BU404" s="46" t="e">
        <f t="shared" ref="BU404:BU467" si="557">IF(AW404&gt;BI404, "+", " ")</f>
        <v>#DIV/0!</v>
      </c>
      <c r="BV404" s="46" t="e">
        <f t="shared" ref="BV404:BV467" si="558">IF(AX404&gt;BJ404, "+", " ")</f>
        <v>#DIV/0!</v>
      </c>
      <c r="BW404" s="46" t="str">
        <f t="shared" ref="BW404:BW467" si="559">IF(AY404&gt;BK404, "+", " ")</f>
        <v xml:space="preserve"> </v>
      </c>
      <c r="BY404" s="52"/>
      <c r="BZ404" s="293"/>
      <c r="CA404" s="46">
        <f t="shared" ref="CA404:CA467" si="560">G404/W404</f>
        <v>4070.0104703161142</v>
      </c>
      <c r="CB404" s="46">
        <f t="shared" ref="CB404:CB467" si="561">IF(V404="ПК",5298.36,5085.92)</f>
        <v>5298.36</v>
      </c>
      <c r="CC404" s="46">
        <f t="shared" ref="CC404:CC467" si="562">CA404-CB404</f>
        <v>-1228.3495296838855</v>
      </c>
      <c r="CD404" s="297"/>
    </row>
    <row r="405" spans="1:82" s="45" customFormat="1" ht="12" customHeight="1">
      <c r="A405" s="284">
        <v>72</v>
      </c>
      <c r="B405" s="170" t="s">
        <v>517</v>
      </c>
      <c r="C405" s="295"/>
      <c r="D405" s="295"/>
      <c r="E405" s="296"/>
      <c r="F405" s="296"/>
      <c r="G405" s="286">
        <f t="shared" si="530"/>
        <v>4017100.34</v>
      </c>
      <c r="H405" s="280">
        <f t="shared" si="531"/>
        <v>0</v>
      </c>
      <c r="I405" s="289">
        <v>0</v>
      </c>
      <c r="J405" s="289">
        <v>0</v>
      </c>
      <c r="K405" s="289">
        <v>0</v>
      </c>
      <c r="L405" s="289">
        <v>0</v>
      </c>
      <c r="M405" s="289">
        <v>0</v>
      </c>
      <c r="N405" s="280">
        <v>0</v>
      </c>
      <c r="O405" s="280">
        <v>0</v>
      </c>
      <c r="P405" s="280">
        <v>0</v>
      </c>
      <c r="Q405" s="280">
        <v>0</v>
      </c>
      <c r="R405" s="280">
        <v>0</v>
      </c>
      <c r="S405" s="280">
        <v>0</v>
      </c>
      <c r="T405" s="290">
        <v>0</v>
      </c>
      <c r="U405" s="280">
        <v>0</v>
      </c>
      <c r="V405" s="296" t="s">
        <v>105</v>
      </c>
      <c r="W405" s="57">
        <v>987</v>
      </c>
      <c r="X405" s="280">
        <f t="shared" si="532"/>
        <v>3836330.82</v>
      </c>
      <c r="Y405" s="57">
        <v>0</v>
      </c>
      <c r="Z405" s="57">
        <v>0</v>
      </c>
      <c r="AA405" s="57">
        <v>0</v>
      </c>
      <c r="AB405" s="57">
        <v>0</v>
      </c>
      <c r="AC405" s="57">
        <v>0</v>
      </c>
      <c r="AD405" s="57">
        <v>0</v>
      </c>
      <c r="AE405" s="57">
        <v>0</v>
      </c>
      <c r="AF405" s="57">
        <v>0</v>
      </c>
      <c r="AG405" s="57">
        <v>0</v>
      </c>
      <c r="AH405" s="57">
        <v>0</v>
      </c>
      <c r="AI405" s="57">
        <v>0</v>
      </c>
      <c r="AJ405" s="57">
        <f t="shared" si="533"/>
        <v>120513.01</v>
      </c>
      <c r="AK405" s="57">
        <f t="shared" si="534"/>
        <v>60256.51</v>
      </c>
      <c r="AL405" s="57">
        <v>0</v>
      </c>
      <c r="AN405" s="46">
        <f>I405/'Приложение 1'!I403</f>
        <v>0</v>
      </c>
      <c r="AO405" s="46" t="e">
        <f t="shared" si="536"/>
        <v>#DIV/0!</v>
      </c>
      <c r="AP405" s="46" t="e">
        <f t="shared" si="537"/>
        <v>#DIV/0!</v>
      </c>
      <c r="AQ405" s="46" t="e">
        <f t="shared" si="538"/>
        <v>#DIV/0!</v>
      </c>
      <c r="AR405" s="46" t="e">
        <f t="shared" si="539"/>
        <v>#DIV/0!</v>
      </c>
      <c r="AS405" s="46" t="e">
        <f t="shared" si="540"/>
        <v>#DIV/0!</v>
      </c>
      <c r="AT405" s="46" t="e">
        <f t="shared" si="541"/>
        <v>#DIV/0!</v>
      </c>
      <c r="AU405" s="46">
        <f t="shared" si="542"/>
        <v>3886.8599999999997</v>
      </c>
      <c r="AV405" s="46" t="e">
        <f t="shared" si="543"/>
        <v>#DIV/0!</v>
      </c>
      <c r="AW405" s="46" t="e">
        <f t="shared" si="544"/>
        <v>#DIV/0!</v>
      </c>
      <c r="AX405" s="46" t="e">
        <f t="shared" si="545"/>
        <v>#DIV/0!</v>
      </c>
      <c r="AY405" s="52">
        <f t="shared" si="546"/>
        <v>0</v>
      </c>
      <c r="AZ405" s="46">
        <v>823.21</v>
      </c>
      <c r="BA405" s="46">
        <v>2105.13</v>
      </c>
      <c r="BB405" s="46">
        <v>2608.0100000000002</v>
      </c>
      <c r="BC405" s="46">
        <v>902.03</v>
      </c>
      <c r="BD405" s="46">
        <v>1781.42</v>
      </c>
      <c r="BE405" s="46">
        <v>1188.47</v>
      </c>
      <c r="BF405" s="46">
        <v>2445034.0299999998</v>
      </c>
      <c r="BG405" s="46">
        <f t="shared" si="547"/>
        <v>5070.2</v>
      </c>
      <c r="BH405" s="46">
        <v>1206.3800000000001</v>
      </c>
      <c r="BI405" s="46">
        <v>3444.44</v>
      </c>
      <c r="BJ405" s="46">
        <v>7006.73</v>
      </c>
      <c r="BK405" s="46">
        <f t="shared" si="535"/>
        <v>1689105.94</v>
      </c>
      <c r="BL405" s="46" t="str">
        <f t="shared" si="548"/>
        <v xml:space="preserve"> </v>
      </c>
      <c r="BM405" s="46" t="e">
        <f t="shared" si="549"/>
        <v>#DIV/0!</v>
      </c>
      <c r="BN405" s="46" t="e">
        <f t="shared" si="550"/>
        <v>#DIV/0!</v>
      </c>
      <c r="BO405" s="46" t="e">
        <f t="shared" si="551"/>
        <v>#DIV/0!</v>
      </c>
      <c r="BP405" s="46" t="e">
        <f t="shared" si="552"/>
        <v>#DIV/0!</v>
      </c>
      <c r="BQ405" s="46" t="e">
        <f t="shared" si="553"/>
        <v>#DIV/0!</v>
      </c>
      <c r="BR405" s="46" t="e">
        <f t="shared" si="554"/>
        <v>#DIV/0!</v>
      </c>
      <c r="BS405" s="46" t="str">
        <f t="shared" si="555"/>
        <v xml:space="preserve"> </v>
      </c>
      <c r="BT405" s="46" t="e">
        <f t="shared" si="556"/>
        <v>#DIV/0!</v>
      </c>
      <c r="BU405" s="46" t="e">
        <f t="shared" si="557"/>
        <v>#DIV/0!</v>
      </c>
      <c r="BV405" s="46" t="e">
        <f t="shared" si="558"/>
        <v>#DIV/0!</v>
      </c>
      <c r="BW405" s="46" t="str">
        <f t="shared" si="559"/>
        <v xml:space="preserve"> </v>
      </c>
      <c r="BY405" s="52"/>
      <c r="BZ405" s="293"/>
      <c r="CA405" s="46">
        <f t="shared" si="560"/>
        <v>4070.0104761904759</v>
      </c>
      <c r="CB405" s="46">
        <f t="shared" si="561"/>
        <v>5298.36</v>
      </c>
      <c r="CC405" s="46">
        <f t="shared" si="562"/>
        <v>-1228.3495238095238</v>
      </c>
      <c r="CD405" s="297"/>
    </row>
    <row r="406" spans="1:82" s="45" customFormat="1" ht="12" customHeight="1">
      <c r="A406" s="284">
        <v>73</v>
      </c>
      <c r="B406" s="170" t="s">
        <v>518</v>
      </c>
      <c r="C406" s="295"/>
      <c r="D406" s="295"/>
      <c r="E406" s="296"/>
      <c r="F406" s="296"/>
      <c r="G406" s="286">
        <f t="shared" si="530"/>
        <v>3764759.69</v>
      </c>
      <c r="H406" s="280">
        <f t="shared" si="531"/>
        <v>0</v>
      </c>
      <c r="I406" s="289">
        <v>0</v>
      </c>
      <c r="J406" s="289">
        <v>0</v>
      </c>
      <c r="K406" s="289">
        <v>0</v>
      </c>
      <c r="L406" s="289">
        <v>0</v>
      </c>
      <c r="M406" s="289">
        <v>0</v>
      </c>
      <c r="N406" s="280">
        <v>0</v>
      </c>
      <c r="O406" s="280">
        <v>0</v>
      </c>
      <c r="P406" s="280">
        <v>0</v>
      </c>
      <c r="Q406" s="280">
        <v>0</v>
      </c>
      <c r="R406" s="280">
        <v>0</v>
      </c>
      <c r="S406" s="280">
        <v>0</v>
      </c>
      <c r="T406" s="290">
        <v>0</v>
      </c>
      <c r="U406" s="280">
        <v>0</v>
      </c>
      <c r="V406" s="296" t="s">
        <v>105</v>
      </c>
      <c r="W406" s="57">
        <v>925</v>
      </c>
      <c r="X406" s="280">
        <f t="shared" si="532"/>
        <v>3595345.5</v>
      </c>
      <c r="Y406" s="57">
        <v>0</v>
      </c>
      <c r="Z406" s="57">
        <v>0</v>
      </c>
      <c r="AA406" s="57">
        <v>0</v>
      </c>
      <c r="AB406" s="57">
        <v>0</v>
      </c>
      <c r="AC406" s="57">
        <v>0</v>
      </c>
      <c r="AD406" s="57">
        <v>0</v>
      </c>
      <c r="AE406" s="57">
        <v>0</v>
      </c>
      <c r="AF406" s="57">
        <v>0</v>
      </c>
      <c r="AG406" s="57">
        <v>0</v>
      </c>
      <c r="AH406" s="57">
        <v>0</v>
      </c>
      <c r="AI406" s="57">
        <v>0</v>
      </c>
      <c r="AJ406" s="57">
        <f t="shared" si="533"/>
        <v>112942.79</v>
      </c>
      <c r="AK406" s="57">
        <f t="shared" si="534"/>
        <v>56471.4</v>
      </c>
      <c r="AL406" s="57">
        <v>0</v>
      </c>
      <c r="AN406" s="46">
        <f>I406/'Приложение 1'!I404</f>
        <v>0</v>
      </c>
      <c r="AO406" s="46" t="e">
        <f t="shared" si="536"/>
        <v>#DIV/0!</v>
      </c>
      <c r="AP406" s="46" t="e">
        <f t="shared" si="537"/>
        <v>#DIV/0!</v>
      </c>
      <c r="AQ406" s="46" t="e">
        <f t="shared" si="538"/>
        <v>#DIV/0!</v>
      </c>
      <c r="AR406" s="46" t="e">
        <f t="shared" si="539"/>
        <v>#DIV/0!</v>
      </c>
      <c r="AS406" s="46" t="e">
        <f t="shared" si="540"/>
        <v>#DIV/0!</v>
      </c>
      <c r="AT406" s="46" t="e">
        <f t="shared" si="541"/>
        <v>#DIV/0!</v>
      </c>
      <c r="AU406" s="46">
        <f t="shared" si="542"/>
        <v>3886.86</v>
      </c>
      <c r="AV406" s="46" t="e">
        <f t="shared" si="543"/>
        <v>#DIV/0!</v>
      </c>
      <c r="AW406" s="46" t="e">
        <f t="shared" si="544"/>
        <v>#DIV/0!</v>
      </c>
      <c r="AX406" s="46" t="e">
        <f t="shared" si="545"/>
        <v>#DIV/0!</v>
      </c>
      <c r="AY406" s="52">
        <f t="shared" si="546"/>
        <v>0</v>
      </c>
      <c r="AZ406" s="46">
        <v>823.21</v>
      </c>
      <c r="BA406" s="46">
        <v>2105.13</v>
      </c>
      <c r="BB406" s="46">
        <v>2608.0100000000002</v>
      </c>
      <c r="BC406" s="46">
        <v>902.03</v>
      </c>
      <c r="BD406" s="46">
        <v>1781.42</v>
      </c>
      <c r="BE406" s="46">
        <v>1188.47</v>
      </c>
      <c r="BF406" s="46">
        <v>2445034.0299999998</v>
      </c>
      <c r="BG406" s="46">
        <f t="shared" si="547"/>
        <v>5070.2</v>
      </c>
      <c r="BH406" s="46">
        <v>1206.3800000000001</v>
      </c>
      <c r="BI406" s="46">
        <v>3444.44</v>
      </c>
      <c r="BJ406" s="46">
        <v>7006.73</v>
      </c>
      <c r="BK406" s="46">
        <f t="shared" si="535"/>
        <v>1689105.94</v>
      </c>
      <c r="BL406" s="46" t="str">
        <f t="shared" si="548"/>
        <v xml:space="preserve"> </v>
      </c>
      <c r="BM406" s="46" t="e">
        <f t="shared" si="549"/>
        <v>#DIV/0!</v>
      </c>
      <c r="BN406" s="46" t="e">
        <f t="shared" si="550"/>
        <v>#DIV/0!</v>
      </c>
      <c r="BO406" s="46" t="e">
        <f t="shared" si="551"/>
        <v>#DIV/0!</v>
      </c>
      <c r="BP406" s="46" t="e">
        <f t="shared" si="552"/>
        <v>#DIV/0!</v>
      </c>
      <c r="BQ406" s="46" t="e">
        <f t="shared" si="553"/>
        <v>#DIV/0!</v>
      </c>
      <c r="BR406" s="46" t="e">
        <f t="shared" si="554"/>
        <v>#DIV/0!</v>
      </c>
      <c r="BS406" s="46" t="str">
        <f t="shared" si="555"/>
        <v xml:space="preserve"> </v>
      </c>
      <c r="BT406" s="46" t="e">
        <f t="shared" si="556"/>
        <v>#DIV/0!</v>
      </c>
      <c r="BU406" s="46" t="e">
        <f t="shared" si="557"/>
        <v>#DIV/0!</v>
      </c>
      <c r="BV406" s="46" t="e">
        <f t="shared" si="558"/>
        <v>#DIV/0!</v>
      </c>
      <c r="BW406" s="46" t="str">
        <f t="shared" si="559"/>
        <v xml:space="preserve"> </v>
      </c>
      <c r="BY406" s="52"/>
      <c r="BZ406" s="293"/>
      <c r="CA406" s="46">
        <f t="shared" si="560"/>
        <v>4070.0104756756755</v>
      </c>
      <c r="CB406" s="46">
        <f t="shared" si="561"/>
        <v>5298.36</v>
      </c>
      <c r="CC406" s="46">
        <f t="shared" si="562"/>
        <v>-1228.3495243243242</v>
      </c>
      <c r="CD406" s="297"/>
    </row>
    <row r="407" spans="1:82" s="45" customFormat="1" ht="12" customHeight="1">
      <c r="A407" s="284">
        <v>74</v>
      </c>
      <c r="B407" s="170" t="s">
        <v>519</v>
      </c>
      <c r="C407" s="295"/>
      <c r="D407" s="295"/>
      <c r="E407" s="296"/>
      <c r="F407" s="296"/>
      <c r="G407" s="286">
        <f t="shared" si="530"/>
        <v>3728129.59</v>
      </c>
      <c r="H407" s="280">
        <f t="shared" si="531"/>
        <v>0</v>
      </c>
      <c r="I407" s="289">
        <v>0</v>
      </c>
      <c r="J407" s="289">
        <v>0</v>
      </c>
      <c r="K407" s="289">
        <v>0</v>
      </c>
      <c r="L407" s="289">
        <v>0</v>
      </c>
      <c r="M407" s="289">
        <v>0</v>
      </c>
      <c r="N407" s="280">
        <v>0</v>
      </c>
      <c r="O407" s="280">
        <v>0</v>
      </c>
      <c r="P407" s="280">
        <v>0</v>
      </c>
      <c r="Q407" s="280">
        <v>0</v>
      </c>
      <c r="R407" s="280">
        <v>0</v>
      </c>
      <c r="S407" s="280">
        <v>0</v>
      </c>
      <c r="T407" s="290">
        <v>0</v>
      </c>
      <c r="U407" s="280">
        <v>0</v>
      </c>
      <c r="V407" s="296" t="s">
        <v>105</v>
      </c>
      <c r="W407" s="57">
        <v>916</v>
      </c>
      <c r="X407" s="280">
        <f t="shared" si="532"/>
        <v>3560363.76</v>
      </c>
      <c r="Y407" s="57">
        <v>0</v>
      </c>
      <c r="Z407" s="57">
        <v>0</v>
      </c>
      <c r="AA407" s="57">
        <v>0</v>
      </c>
      <c r="AB407" s="57">
        <v>0</v>
      </c>
      <c r="AC407" s="57">
        <v>0</v>
      </c>
      <c r="AD407" s="57">
        <v>0</v>
      </c>
      <c r="AE407" s="57">
        <v>0</v>
      </c>
      <c r="AF407" s="57">
        <v>0</v>
      </c>
      <c r="AG407" s="57">
        <v>0</v>
      </c>
      <c r="AH407" s="57">
        <v>0</v>
      </c>
      <c r="AI407" s="57">
        <v>0</v>
      </c>
      <c r="AJ407" s="57">
        <f t="shared" si="533"/>
        <v>111843.89</v>
      </c>
      <c r="AK407" s="57">
        <f t="shared" si="534"/>
        <v>55921.94</v>
      </c>
      <c r="AL407" s="57">
        <v>0</v>
      </c>
      <c r="AN407" s="46">
        <f>I407/'Приложение 1'!I405</f>
        <v>0</v>
      </c>
      <c r="AO407" s="46" t="e">
        <f t="shared" si="536"/>
        <v>#DIV/0!</v>
      </c>
      <c r="AP407" s="46" t="e">
        <f t="shared" si="537"/>
        <v>#DIV/0!</v>
      </c>
      <c r="AQ407" s="46" t="e">
        <f t="shared" si="538"/>
        <v>#DIV/0!</v>
      </c>
      <c r="AR407" s="46" t="e">
        <f t="shared" si="539"/>
        <v>#DIV/0!</v>
      </c>
      <c r="AS407" s="46" t="e">
        <f t="shared" si="540"/>
        <v>#DIV/0!</v>
      </c>
      <c r="AT407" s="46" t="e">
        <f t="shared" si="541"/>
        <v>#DIV/0!</v>
      </c>
      <c r="AU407" s="46">
        <f t="shared" si="542"/>
        <v>3886.8599999999997</v>
      </c>
      <c r="AV407" s="46" t="e">
        <f t="shared" si="543"/>
        <v>#DIV/0!</v>
      </c>
      <c r="AW407" s="46" t="e">
        <f t="shared" si="544"/>
        <v>#DIV/0!</v>
      </c>
      <c r="AX407" s="46" t="e">
        <f t="shared" si="545"/>
        <v>#DIV/0!</v>
      </c>
      <c r="AY407" s="52">
        <f t="shared" si="546"/>
        <v>0</v>
      </c>
      <c r="AZ407" s="46">
        <v>823.21</v>
      </c>
      <c r="BA407" s="46">
        <v>2105.13</v>
      </c>
      <c r="BB407" s="46">
        <v>2608.0100000000002</v>
      </c>
      <c r="BC407" s="46">
        <v>902.03</v>
      </c>
      <c r="BD407" s="46">
        <v>1781.42</v>
      </c>
      <c r="BE407" s="46">
        <v>1188.47</v>
      </c>
      <c r="BF407" s="46">
        <v>2445034.0299999998</v>
      </c>
      <c r="BG407" s="46">
        <f t="shared" si="547"/>
        <v>5070.2</v>
      </c>
      <c r="BH407" s="46">
        <v>1206.3800000000001</v>
      </c>
      <c r="BI407" s="46">
        <v>3444.44</v>
      </c>
      <c r="BJ407" s="46">
        <v>7006.73</v>
      </c>
      <c r="BK407" s="46">
        <f t="shared" si="535"/>
        <v>1689105.94</v>
      </c>
      <c r="BL407" s="46" t="str">
        <f t="shared" si="548"/>
        <v xml:space="preserve"> </v>
      </c>
      <c r="BM407" s="46" t="e">
        <f t="shared" si="549"/>
        <v>#DIV/0!</v>
      </c>
      <c r="BN407" s="46" t="e">
        <f t="shared" si="550"/>
        <v>#DIV/0!</v>
      </c>
      <c r="BO407" s="46" t="e">
        <f t="shared" si="551"/>
        <v>#DIV/0!</v>
      </c>
      <c r="BP407" s="46" t="e">
        <f t="shared" si="552"/>
        <v>#DIV/0!</v>
      </c>
      <c r="BQ407" s="46" t="e">
        <f t="shared" si="553"/>
        <v>#DIV/0!</v>
      </c>
      <c r="BR407" s="46" t="e">
        <f t="shared" si="554"/>
        <v>#DIV/0!</v>
      </c>
      <c r="BS407" s="46" t="str">
        <f t="shared" si="555"/>
        <v xml:space="preserve"> </v>
      </c>
      <c r="BT407" s="46" t="e">
        <f t="shared" si="556"/>
        <v>#DIV/0!</v>
      </c>
      <c r="BU407" s="46" t="e">
        <f t="shared" si="557"/>
        <v>#DIV/0!</v>
      </c>
      <c r="BV407" s="46" t="e">
        <f t="shared" si="558"/>
        <v>#DIV/0!</v>
      </c>
      <c r="BW407" s="46" t="str">
        <f t="shared" si="559"/>
        <v xml:space="preserve"> </v>
      </c>
      <c r="BY407" s="52"/>
      <c r="BZ407" s="293"/>
      <c r="CA407" s="46">
        <f t="shared" si="560"/>
        <v>4070.010469432314</v>
      </c>
      <c r="CB407" s="46">
        <f t="shared" si="561"/>
        <v>5298.36</v>
      </c>
      <c r="CC407" s="46">
        <f t="shared" si="562"/>
        <v>-1228.3495305676856</v>
      </c>
      <c r="CD407" s="297"/>
    </row>
    <row r="408" spans="1:82" s="45" customFormat="1" ht="12" customHeight="1">
      <c r="A408" s="284">
        <v>75</v>
      </c>
      <c r="B408" s="170" t="s">
        <v>520</v>
      </c>
      <c r="C408" s="295"/>
      <c r="D408" s="295"/>
      <c r="E408" s="296"/>
      <c r="F408" s="296"/>
      <c r="G408" s="286">
        <f t="shared" si="530"/>
        <v>6558477.2400000002</v>
      </c>
      <c r="H408" s="280">
        <f t="shared" si="531"/>
        <v>0</v>
      </c>
      <c r="I408" s="289">
        <v>0</v>
      </c>
      <c r="J408" s="289">
        <v>0</v>
      </c>
      <c r="K408" s="289">
        <v>0</v>
      </c>
      <c r="L408" s="289">
        <v>0</v>
      </c>
      <c r="M408" s="289">
        <v>0</v>
      </c>
      <c r="N408" s="280">
        <v>0</v>
      </c>
      <c r="O408" s="280">
        <v>0</v>
      </c>
      <c r="P408" s="280">
        <v>0</v>
      </c>
      <c r="Q408" s="280">
        <v>0</v>
      </c>
      <c r="R408" s="280">
        <v>0</v>
      </c>
      <c r="S408" s="280">
        <v>0</v>
      </c>
      <c r="T408" s="290">
        <v>0</v>
      </c>
      <c r="U408" s="280">
        <v>0</v>
      </c>
      <c r="V408" s="296" t="s">
        <v>106</v>
      </c>
      <c r="W408" s="57">
        <v>1624</v>
      </c>
      <c r="X408" s="280">
        <f t="shared" si="532"/>
        <v>6263345.7599999998</v>
      </c>
      <c r="Y408" s="57">
        <v>0</v>
      </c>
      <c r="Z408" s="57">
        <v>0</v>
      </c>
      <c r="AA408" s="57">
        <v>0</v>
      </c>
      <c r="AB408" s="57">
        <v>0</v>
      </c>
      <c r="AC408" s="57">
        <v>0</v>
      </c>
      <c r="AD408" s="57">
        <v>0</v>
      </c>
      <c r="AE408" s="57">
        <v>0</v>
      </c>
      <c r="AF408" s="57">
        <v>0</v>
      </c>
      <c r="AG408" s="57">
        <v>0</v>
      </c>
      <c r="AH408" s="57">
        <v>0</v>
      </c>
      <c r="AI408" s="57">
        <v>0</v>
      </c>
      <c r="AJ408" s="57">
        <f t="shared" si="533"/>
        <v>196754.32</v>
      </c>
      <c r="AK408" s="57">
        <f t="shared" si="534"/>
        <v>98377.16</v>
      </c>
      <c r="AL408" s="57">
        <v>0</v>
      </c>
      <c r="AN408" s="46">
        <f>I408/'Приложение 1'!I406</f>
        <v>0</v>
      </c>
      <c r="AO408" s="46" t="e">
        <f t="shared" si="536"/>
        <v>#DIV/0!</v>
      </c>
      <c r="AP408" s="46" t="e">
        <f t="shared" si="537"/>
        <v>#DIV/0!</v>
      </c>
      <c r="AQ408" s="46" t="e">
        <f t="shared" si="538"/>
        <v>#DIV/0!</v>
      </c>
      <c r="AR408" s="46" t="e">
        <f t="shared" si="539"/>
        <v>#DIV/0!</v>
      </c>
      <c r="AS408" s="46" t="e">
        <f t="shared" si="540"/>
        <v>#DIV/0!</v>
      </c>
      <c r="AT408" s="46" t="e">
        <f t="shared" si="541"/>
        <v>#DIV/0!</v>
      </c>
      <c r="AU408" s="46">
        <f t="shared" si="542"/>
        <v>3856.74</v>
      </c>
      <c r="AV408" s="46" t="e">
        <f t="shared" si="543"/>
        <v>#DIV/0!</v>
      </c>
      <c r="AW408" s="46" t="e">
        <f t="shared" si="544"/>
        <v>#DIV/0!</v>
      </c>
      <c r="AX408" s="46" t="e">
        <f t="shared" si="545"/>
        <v>#DIV/0!</v>
      </c>
      <c r="AY408" s="52">
        <f t="shared" si="546"/>
        <v>0</v>
      </c>
      <c r="AZ408" s="46">
        <v>823.21</v>
      </c>
      <c r="BA408" s="46">
        <v>2105.13</v>
      </c>
      <c r="BB408" s="46">
        <v>2608.0100000000002</v>
      </c>
      <c r="BC408" s="46">
        <v>902.03</v>
      </c>
      <c r="BD408" s="46">
        <v>1781.42</v>
      </c>
      <c r="BE408" s="46">
        <v>1188.47</v>
      </c>
      <c r="BF408" s="46">
        <v>2445034.0299999998</v>
      </c>
      <c r="BG408" s="46">
        <f t="shared" si="547"/>
        <v>4866.91</v>
      </c>
      <c r="BH408" s="46">
        <v>1206.3800000000001</v>
      </c>
      <c r="BI408" s="46">
        <v>3444.44</v>
      </c>
      <c r="BJ408" s="46">
        <v>7006.73</v>
      </c>
      <c r="BK408" s="46">
        <f t="shared" si="535"/>
        <v>1689105.94</v>
      </c>
      <c r="BL408" s="46" t="str">
        <f t="shared" si="548"/>
        <v xml:space="preserve"> </v>
      </c>
      <c r="BM408" s="46" t="e">
        <f t="shared" si="549"/>
        <v>#DIV/0!</v>
      </c>
      <c r="BN408" s="46" t="e">
        <f t="shared" si="550"/>
        <v>#DIV/0!</v>
      </c>
      <c r="BO408" s="46" t="e">
        <f t="shared" si="551"/>
        <v>#DIV/0!</v>
      </c>
      <c r="BP408" s="46" t="e">
        <f t="shared" si="552"/>
        <v>#DIV/0!</v>
      </c>
      <c r="BQ408" s="46" t="e">
        <f t="shared" si="553"/>
        <v>#DIV/0!</v>
      </c>
      <c r="BR408" s="46" t="e">
        <f t="shared" si="554"/>
        <v>#DIV/0!</v>
      </c>
      <c r="BS408" s="46" t="str">
        <f t="shared" si="555"/>
        <v xml:space="preserve"> </v>
      </c>
      <c r="BT408" s="46" t="e">
        <f t="shared" si="556"/>
        <v>#DIV/0!</v>
      </c>
      <c r="BU408" s="46" t="e">
        <f t="shared" si="557"/>
        <v>#DIV/0!</v>
      </c>
      <c r="BV408" s="46" t="e">
        <f t="shared" si="558"/>
        <v>#DIV/0!</v>
      </c>
      <c r="BW408" s="46" t="str">
        <f t="shared" si="559"/>
        <v xml:space="preserve"> </v>
      </c>
      <c r="BY408" s="52"/>
      <c r="BZ408" s="293"/>
      <c r="CA408" s="46">
        <f t="shared" si="560"/>
        <v>4038.4712068965518</v>
      </c>
      <c r="CB408" s="46">
        <f t="shared" si="561"/>
        <v>5085.92</v>
      </c>
      <c r="CC408" s="46">
        <f t="shared" si="562"/>
        <v>-1047.4487931034482</v>
      </c>
      <c r="CD408" s="297"/>
    </row>
    <row r="409" spans="1:82" s="45" customFormat="1" ht="12" customHeight="1">
      <c r="A409" s="284">
        <v>76</v>
      </c>
      <c r="B409" s="170" t="s">
        <v>521</v>
      </c>
      <c r="C409" s="295"/>
      <c r="D409" s="295"/>
      <c r="E409" s="296"/>
      <c r="F409" s="296"/>
      <c r="G409" s="286">
        <f>ROUND(H409+U409+X409+Z409+AB409+AD409+AF409+AH409+AI409+AJ409+AK409+AL409,2)</f>
        <v>2282929.64</v>
      </c>
      <c r="H409" s="280">
        <f t="shared" ref="H409" si="563">I409+K409+M409+O409+Q409+S409</f>
        <v>0</v>
      </c>
      <c r="I409" s="289">
        <v>0</v>
      </c>
      <c r="J409" s="289">
        <v>0</v>
      </c>
      <c r="K409" s="289">
        <v>0</v>
      </c>
      <c r="L409" s="289">
        <v>0</v>
      </c>
      <c r="M409" s="289">
        <v>0</v>
      </c>
      <c r="N409" s="280">
        <v>0</v>
      </c>
      <c r="O409" s="280">
        <v>0</v>
      </c>
      <c r="P409" s="280">
        <v>0</v>
      </c>
      <c r="Q409" s="280">
        <v>0</v>
      </c>
      <c r="R409" s="280">
        <v>0</v>
      </c>
      <c r="S409" s="280">
        <v>0</v>
      </c>
      <c r="T409" s="284">
        <v>1</v>
      </c>
      <c r="U409" s="280">
        <f>ROUND(T409*2180197.81,2)</f>
        <v>2180197.81</v>
      </c>
      <c r="V409" s="296"/>
      <c r="W409" s="57">
        <v>0</v>
      </c>
      <c r="X409" s="280">
        <f t="shared" ref="X409" si="564">ROUND(IF(V409="СК",3856.74,3886.86)*W409,2)</f>
        <v>0</v>
      </c>
      <c r="Y409" s="57">
        <v>0</v>
      </c>
      <c r="Z409" s="57">
        <v>0</v>
      </c>
      <c r="AA409" s="57">
        <v>0</v>
      </c>
      <c r="AB409" s="57">
        <v>0</v>
      </c>
      <c r="AC409" s="57">
        <v>0</v>
      </c>
      <c r="AD409" s="57">
        <v>0</v>
      </c>
      <c r="AE409" s="57">
        <v>0</v>
      </c>
      <c r="AF409" s="57">
        <v>0</v>
      </c>
      <c r="AG409" s="57">
        <v>0</v>
      </c>
      <c r="AH409" s="57">
        <v>0</v>
      </c>
      <c r="AI409" s="57">
        <v>0</v>
      </c>
      <c r="AJ409" s="57">
        <f>ROUND(U409/95.5*3,2)</f>
        <v>68487.89</v>
      </c>
      <c r="AK409" s="57">
        <f>ROUND(U409/95.5*1.5,2)</f>
        <v>34243.94</v>
      </c>
      <c r="AL409" s="57">
        <v>0</v>
      </c>
      <c r="AN409" s="46">
        <f>I409/'Приложение 1'!I407</f>
        <v>0</v>
      </c>
      <c r="AO409" s="46" t="e">
        <f t="shared" si="536"/>
        <v>#DIV/0!</v>
      </c>
      <c r="AP409" s="46" t="e">
        <f t="shared" si="537"/>
        <v>#DIV/0!</v>
      </c>
      <c r="AQ409" s="46" t="e">
        <f t="shared" si="538"/>
        <v>#DIV/0!</v>
      </c>
      <c r="AR409" s="46" t="e">
        <f t="shared" si="539"/>
        <v>#DIV/0!</v>
      </c>
      <c r="AS409" s="46" t="e">
        <f t="shared" si="540"/>
        <v>#DIV/0!</v>
      </c>
      <c r="AT409" s="46">
        <f t="shared" si="541"/>
        <v>2180197.81</v>
      </c>
      <c r="AU409" s="46" t="e">
        <f t="shared" si="542"/>
        <v>#DIV/0!</v>
      </c>
      <c r="AV409" s="46" t="e">
        <f t="shared" si="543"/>
        <v>#DIV/0!</v>
      </c>
      <c r="AW409" s="46" t="e">
        <f t="shared" si="544"/>
        <v>#DIV/0!</v>
      </c>
      <c r="AX409" s="46" t="e">
        <f t="shared" si="545"/>
        <v>#DIV/0!</v>
      </c>
      <c r="AY409" s="52">
        <f t="shared" si="546"/>
        <v>0</v>
      </c>
      <c r="AZ409" s="46">
        <v>823.21</v>
      </c>
      <c r="BA409" s="46">
        <v>2105.13</v>
      </c>
      <c r="BB409" s="46">
        <v>2608.0100000000002</v>
      </c>
      <c r="BC409" s="46">
        <v>902.03</v>
      </c>
      <c r="BD409" s="46">
        <v>1781.42</v>
      </c>
      <c r="BE409" s="46">
        <v>1188.47</v>
      </c>
      <c r="BF409" s="46">
        <v>2445034.0299999998</v>
      </c>
      <c r="BG409" s="46">
        <f t="shared" si="547"/>
        <v>4866.91</v>
      </c>
      <c r="BH409" s="46">
        <v>1206.3800000000001</v>
      </c>
      <c r="BI409" s="46">
        <v>3444.44</v>
      </c>
      <c r="BJ409" s="46">
        <v>7006.73</v>
      </c>
      <c r="BK409" s="46">
        <f t="shared" si="535"/>
        <v>1689105.94</v>
      </c>
      <c r="BL409" s="46" t="str">
        <f t="shared" si="548"/>
        <v xml:space="preserve"> </v>
      </c>
      <c r="BM409" s="46" t="e">
        <f t="shared" si="549"/>
        <v>#DIV/0!</v>
      </c>
      <c r="BN409" s="46" t="e">
        <f t="shared" si="550"/>
        <v>#DIV/0!</v>
      </c>
      <c r="BO409" s="46" t="e">
        <f t="shared" si="551"/>
        <v>#DIV/0!</v>
      </c>
      <c r="BP409" s="46" t="e">
        <f t="shared" si="552"/>
        <v>#DIV/0!</v>
      </c>
      <c r="BQ409" s="46" t="e">
        <f t="shared" si="553"/>
        <v>#DIV/0!</v>
      </c>
      <c r="BR409" s="46" t="str">
        <f t="shared" si="554"/>
        <v xml:space="preserve"> </v>
      </c>
      <c r="BS409" s="46" t="e">
        <f t="shared" si="555"/>
        <v>#DIV/0!</v>
      </c>
      <c r="BT409" s="46" t="e">
        <f t="shared" si="556"/>
        <v>#DIV/0!</v>
      </c>
      <c r="BU409" s="46" t="e">
        <f t="shared" si="557"/>
        <v>#DIV/0!</v>
      </c>
      <c r="BV409" s="46" t="e">
        <f t="shared" si="558"/>
        <v>#DIV/0!</v>
      </c>
      <c r="BW409" s="46" t="str">
        <f t="shared" si="559"/>
        <v xml:space="preserve"> </v>
      </c>
      <c r="BY409" s="52"/>
      <c r="BZ409" s="293"/>
      <c r="CA409" s="46" t="e">
        <f t="shared" si="560"/>
        <v>#DIV/0!</v>
      </c>
      <c r="CB409" s="46">
        <f t="shared" si="561"/>
        <v>5085.92</v>
      </c>
      <c r="CC409" s="46" t="e">
        <f t="shared" si="562"/>
        <v>#DIV/0!</v>
      </c>
      <c r="CD409" s="297"/>
    </row>
    <row r="410" spans="1:82" s="45" customFormat="1" ht="12" customHeight="1">
      <c r="A410" s="284">
        <v>77</v>
      </c>
      <c r="B410" s="170" t="s">
        <v>522</v>
      </c>
      <c r="C410" s="295"/>
      <c r="D410" s="295"/>
      <c r="E410" s="296"/>
      <c r="F410" s="296"/>
      <c r="G410" s="286">
        <f>ROUND(H410+U410+X410+Z410+AB410+AD410+AF410+AH410+AI410+AJ410+AK410+AL410,2)</f>
        <v>2282929.64</v>
      </c>
      <c r="H410" s="280">
        <f t="shared" ref="H410" si="565">I410+K410+M410+O410+Q410+S410</f>
        <v>0</v>
      </c>
      <c r="I410" s="289">
        <v>0</v>
      </c>
      <c r="J410" s="289">
        <v>0</v>
      </c>
      <c r="K410" s="289">
        <v>0</v>
      </c>
      <c r="L410" s="289">
        <v>0</v>
      </c>
      <c r="M410" s="289">
        <v>0</v>
      </c>
      <c r="N410" s="280">
        <v>0</v>
      </c>
      <c r="O410" s="280">
        <v>0</v>
      </c>
      <c r="P410" s="280">
        <v>0</v>
      </c>
      <c r="Q410" s="280">
        <v>0</v>
      </c>
      <c r="R410" s="280">
        <v>0</v>
      </c>
      <c r="S410" s="280">
        <v>0</v>
      </c>
      <c r="T410" s="284">
        <v>1</v>
      </c>
      <c r="U410" s="280">
        <f>ROUND(T410*2180197.81,2)</f>
        <v>2180197.81</v>
      </c>
      <c r="V410" s="296"/>
      <c r="W410" s="57">
        <v>0</v>
      </c>
      <c r="X410" s="280">
        <f t="shared" ref="X410" si="566">ROUND(IF(V410="СК",3856.74,3886.86)*W410,2)</f>
        <v>0</v>
      </c>
      <c r="Y410" s="57">
        <v>0</v>
      </c>
      <c r="Z410" s="57">
        <v>0</v>
      </c>
      <c r="AA410" s="57">
        <v>0</v>
      </c>
      <c r="AB410" s="57">
        <v>0</v>
      </c>
      <c r="AC410" s="57">
        <v>0</v>
      </c>
      <c r="AD410" s="57">
        <v>0</v>
      </c>
      <c r="AE410" s="57">
        <v>0</v>
      </c>
      <c r="AF410" s="57">
        <v>0</v>
      </c>
      <c r="AG410" s="57">
        <v>0</v>
      </c>
      <c r="AH410" s="57">
        <v>0</v>
      </c>
      <c r="AI410" s="57">
        <v>0</v>
      </c>
      <c r="AJ410" s="57">
        <f>ROUND(U410/95.5*3,2)</f>
        <v>68487.89</v>
      </c>
      <c r="AK410" s="57">
        <f>ROUND(U410/95.5*1.5,2)</f>
        <v>34243.94</v>
      </c>
      <c r="AL410" s="57">
        <v>0</v>
      </c>
      <c r="AN410" s="46">
        <f>I410/'Приложение 1'!I408</f>
        <v>0</v>
      </c>
      <c r="AO410" s="46" t="e">
        <f t="shared" si="536"/>
        <v>#DIV/0!</v>
      </c>
      <c r="AP410" s="46" t="e">
        <f t="shared" si="537"/>
        <v>#DIV/0!</v>
      </c>
      <c r="AQ410" s="46" t="e">
        <f t="shared" si="538"/>
        <v>#DIV/0!</v>
      </c>
      <c r="AR410" s="46" t="e">
        <f t="shared" si="539"/>
        <v>#DIV/0!</v>
      </c>
      <c r="AS410" s="46" t="e">
        <f t="shared" si="540"/>
        <v>#DIV/0!</v>
      </c>
      <c r="AT410" s="46">
        <f t="shared" si="541"/>
        <v>2180197.81</v>
      </c>
      <c r="AU410" s="46" t="e">
        <f t="shared" si="542"/>
        <v>#DIV/0!</v>
      </c>
      <c r="AV410" s="46" t="e">
        <f t="shared" si="543"/>
        <v>#DIV/0!</v>
      </c>
      <c r="AW410" s="46" t="e">
        <f t="shared" si="544"/>
        <v>#DIV/0!</v>
      </c>
      <c r="AX410" s="46" t="e">
        <f t="shared" si="545"/>
        <v>#DIV/0!</v>
      </c>
      <c r="AY410" s="52">
        <f t="shared" si="546"/>
        <v>0</v>
      </c>
      <c r="AZ410" s="46">
        <v>823.21</v>
      </c>
      <c r="BA410" s="46">
        <v>2105.13</v>
      </c>
      <c r="BB410" s="46">
        <v>2608.0100000000002</v>
      </c>
      <c r="BC410" s="46">
        <v>902.03</v>
      </c>
      <c r="BD410" s="46">
        <v>1781.42</v>
      </c>
      <c r="BE410" s="46">
        <v>1188.47</v>
      </c>
      <c r="BF410" s="46">
        <v>2445034.0299999998</v>
      </c>
      <c r="BG410" s="46">
        <f t="shared" si="547"/>
        <v>4866.91</v>
      </c>
      <c r="BH410" s="46">
        <v>1206.3800000000001</v>
      </c>
      <c r="BI410" s="46">
        <v>3444.44</v>
      </c>
      <c r="BJ410" s="46">
        <v>7006.73</v>
      </c>
      <c r="BK410" s="46">
        <f t="shared" si="535"/>
        <v>1689105.94</v>
      </c>
      <c r="BL410" s="46" t="str">
        <f t="shared" si="548"/>
        <v xml:space="preserve"> </v>
      </c>
      <c r="BM410" s="46" t="e">
        <f t="shared" si="549"/>
        <v>#DIV/0!</v>
      </c>
      <c r="BN410" s="46" t="e">
        <f t="shared" si="550"/>
        <v>#DIV/0!</v>
      </c>
      <c r="BO410" s="46" t="e">
        <f t="shared" si="551"/>
        <v>#DIV/0!</v>
      </c>
      <c r="BP410" s="46" t="e">
        <f t="shared" si="552"/>
        <v>#DIV/0!</v>
      </c>
      <c r="BQ410" s="46" t="e">
        <f t="shared" si="553"/>
        <v>#DIV/0!</v>
      </c>
      <c r="BR410" s="46" t="str">
        <f t="shared" si="554"/>
        <v xml:space="preserve"> </v>
      </c>
      <c r="BS410" s="46" t="e">
        <f t="shared" si="555"/>
        <v>#DIV/0!</v>
      </c>
      <c r="BT410" s="46" t="e">
        <f t="shared" si="556"/>
        <v>#DIV/0!</v>
      </c>
      <c r="BU410" s="46" t="e">
        <f t="shared" si="557"/>
        <v>#DIV/0!</v>
      </c>
      <c r="BV410" s="46" t="e">
        <f t="shared" si="558"/>
        <v>#DIV/0!</v>
      </c>
      <c r="BW410" s="46" t="str">
        <f t="shared" si="559"/>
        <v xml:space="preserve"> </v>
      </c>
      <c r="BY410" s="52"/>
      <c r="BZ410" s="293"/>
      <c r="CA410" s="46" t="e">
        <f t="shared" si="560"/>
        <v>#DIV/0!</v>
      </c>
      <c r="CB410" s="46">
        <f t="shared" si="561"/>
        <v>5085.92</v>
      </c>
      <c r="CC410" s="46" t="e">
        <f t="shared" si="562"/>
        <v>#DIV/0!</v>
      </c>
      <c r="CD410" s="297"/>
    </row>
    <row r="411" spans="1:82" s="45" customFormat="1" ht="12" customHeight="1">
      <c r="A411" s="284">
        <v>78</v>
      </c>
      <c r="B411" s="170" t="s">
        <v>525</v>
      </c>
      <c r="C411" s="295"/>
      <c r="D411" s="295"/>
      <c r="E411" s="296"/>
      <c r="F411" s="296"/>
      <c r="G411" s="286">
        <f t="shared" si="530"/>
        <v>2045081.82</v>
      </c>
      <c r="H411" s="280">
        <f t="shared" si="531"/>
        <v>0</v>
      </c>
      <c r="I411" s="289">
        <v>0</v>
      </c>
      <c r="J411" s="289">
        <v>0</v>
      </c>
      <c r="K411" s="289">
        <v>0</v>
      </c>
      <c r="L411" s="289">
        <v>0</v>
      </c>
      <c r="M411" s="289">
        <v>0</v>
      </c>
      <c r="N411" s="280">
        <v>0</v>
      </c>
      <c r="O411" s="280">
        <v>0</v>
      </c>
      <c r="P411" s="280">
        <v>0</v>
      </c>
      <c r="Q411" s="280">
        <v>0</v>
      </c>
      <c r="R411" s="280">
        <v>0</v>
      </c>
      <c r="S411" s="280">
        <v>0</v>
      </c>
      <c r="T411" s="290">
        <v>0</v>
      </c>
      <c r="U411" s="280">
        <v>0</v>
      </c>
      <c r="V411" s="296" t="s">
        <v>106</v>
      </c>
      <c r="W411" s="57">
        <v>506.4</v>
      </c>
      <c r="X411" s="280">
        <f t="shared" si="532"/>
        <v>1953053.14</v>
      </c>
      <c r="Y411" s="57">
        <v>0</v>
      </c>
      <c r="Z411" s="57">
        <v>0</v>
      </c>
      <c r="AA411" s="57">
        <v>0</v>
      </c>
      <c r="AB411" s="57">
        <v>0</v>
      </c>
      <c r="AC411" s="57">
        <v>0</v>
      </c>
      <c r="AD411" s="57">
        <v>0</v>
      </c>
      <c r="AE411" s="57">
        <v>0</v>
      </c>
      <c r="AF411" s="57">
        <v>0</v>
      </c>
      <c r="AG411" s="57">
        <v>0</v>
      </c>
      <c r="AH411" s="57">
        <v>0</v>
      </c>
      <c r="AI411" s="57">
        <v>0</v>
      </c>
      <c r="AJ411" s="57">
        <f t="shared" si="533"/>
        <v>61352.45</v>
      </c>
      <c r="AK411" s="57">
        <f t="shared" si="534"/>
        <v>30676.23</v>
      </c>
      <c r="AL411" s="57">
        <v>0</v>
      </c>
      <c r="AN411" s="46">
        <f>I411/'Приложение 1'!I409</f>
        <v>0</v>
      </c>
      <c r="AO411" s="46" t="e">
        <f t="shared" si="536"/>
        <v>#DIV/0!</v>
      </c>
      <c r="AP411" s="46" t="e">
        <f t="shared" si="537"/>
        <v>#DIV/0!</v>
      </c>
      <c r="AQ411" s="46" t="e">
        <f t="shared" si="538"/>
        <v>#DIV/0!</v>
      </c>
      <c r="AR411" s="46" t="e">
        <f t="shared" si="539"/>
        <v>#DIV/0!</v>
      </c>
      <c r="AS411" s="46" t="e">
        <f t="shared" si="540"/>
        <v>#DIV/0!</v>
      </c>
      <c r="AT411" s="46" t="e">
        <f t="shared" si="541"/>
        <v>#DIV/0!</v>
      </c>
      <c r="AU411" s="46">
        <f t="shared" si="542"/>
        <v>3856.740007898894</v>
      </c>
      <c r="AV411" s="46" t="e">
        <f t="shared" si="543"/>
        <v>#DIV/0!</v>
      </c>
      <c r="AW411" s="46" t="e">
        <f t="shared" si="544"/>
        <v>#DIV/0!</v>
      </c>
      <c r="AX411" s="46" t="e">
        <f t="shared" si="545"/>
        <v>#DIV/0!</v>
      </c>
      <c r="AY411" s="52">
        <f t="shared" si="546"/>
        <v>0</v>
      </c>
      <c r="AZ411" s="46">
        <v>823.21</v>
      </c>
      <c r="BA411" s="46">
        <v>2105.13</v>
      </c>
      <c r="BB411" s="46">
        <v>2608.0100000000002</v>
      </c>
      <c r="BC411" s="46">
        <v>902.03</v>
      </c>
      <c r="BD411" s="46">
        <v>1781.42</v>
      </c>
      <c r="BE411" s="46">
        <v>1188.47</v>
      </c>
      <c r="BF411" s="46">
        <v>2445034.0299999998</v>
      </c>
      <c r="BG411" s="46">
        <f t="shared" si="547"/>
        <v>4866.91</v>
      </c>
      <c r="BH411" s="46">
        <v>1206.3800000000001</v>
      </c>
      <c r="BI411" s="46">
        <v>3444.44</v>
      </c>
      <c r="BJ411" s="46">
        <v>7006.73</v>
      </c>
      <c r="BK411" s="46">
        <f t="shared" si="535"/>
        <v>1689105.94</v>
      </c>
      <c r="BL411" s="46" t="str">
        <f t="shared" si="548"/>
        <v xml:space="preserve"> </v>
      </c>
      <c r="BM411" s="46" t="e">
        <f t="shared" si="549"/>
        <v>#DIV/0!</v>
      </c>
      <c r="BN411" s="46" t="e">
        <f t="shared" si="550"/>
        <v>#DIV/0!</v>
      </c>
      <c r="BO411" s="46" t="e">
        <f t="shared" si="551"/>
        <v>#DIV/0!</v>
      </c>
      <c r="BP411" s="46" t="e">
        <f t="shared" si="552"/>
        <v>#DIV/0!</v>
      </c>
      <c r="BQ411" s="46" t="e">
        <f t="shared" si="553"/>
        <v>#DIV/0!</v>
      </c>
      <c r="BR411" s="46" t="e">
        <f t="shared" si="554"/>
        <v>#DIV/0!</v>
      </c>
      <c r="BS411" s="46" t="str">
        <f t="shared" si="555"/>
        <v xml:space="preserve"> </v>
      </c>
      <c r="BT411" s="46" t="e">
        <f t="shared" si="556"/>
        <v>#DIV/0!</v>
      </c>
      <c r="BU411" s="46" t="e">
        <f t="shared" si="557"/>
        <v>#DIV/0!</v>
      </c>
      <c r="BV411" s="46" t="e">
        <f t="shared" si="558"/>
        <v>#DIV/0!</v>
      </c>
      <c r="BW411" s="46" t="str">
        <f t="shared" si="559"/>
        <v xml:space="preserve"> </v>
      </c>
      <c r="BY411" s="52"/>
      <c r="BZ411" s="293"/>
      <c r="CA411" s="46">
        <f t="shared" si="560"/>
        <v>4038.4712085308061</v>
      </c>
      <c r="CB411" s="46">
        <f t="shared" si="561"/>
        <v>5085.92</v>
      </c>
      <c r="CC411" s="46">
        <f t="shared" si="562"/>
        <v>-1047.448791469194</v>
      </c>
      <c r="CD411" s="297"/>
    </row>
    <row r="412" spans="1:82" s="45" customFormat="1" ht="12" customHeight="1">
      <c r="A412" s="284">
        <v>79</v>
      </c>
      <c r="B412" s="170" t="s">
        <v>527</v>
      </c>
      <c r="C412" s="295"/>
      <c r="D412" s="295"/>
      <c r="E412" s="296"/>
      <c r="F412" s="296"/>
      <c r="G412" s="286">
        <f t="shared" si="530"/>
        <v>4090360.53</v>
      </c>
      <c r="H412" s="280">
        <f t="shared" si="531"/>
        <v>0</v>
      </c>
      <c r="I412" s="289">
        <v>0</v>
      </c>
      <c r="J412" s="289">
        <v>0</v>
      </c>
      <c r="K412" s="289">
        <v>0</v>
      </c>
      <c r="L412" s="289">
        <v>0</v>
      </c>
      <c r="M412" s="289">
        <v>0</v>
      </c>
      <c r="N412" s="280">
        <v>0</v>
      </c>
      <c r="O412" s="280">
        <v>0</v>
      </c>
      <c r="P412" s="280">
        <v>0</v>
      </c>
      <c r="Q412" s="280">
        <v>0</v>
      </c>
      <c r="R412" s="280">
        <v>0</v>
      </c>
      <c r="S412" s="280">
        <v>0</v>
      </c>
      <c r="T412" s="290">
        <v>0</v>
      </c>
      <c r="U412" s="280">
        <v>0</v>
      </c>
      <c r="V412" s="296" t="s">
        <v>105</v>
      </c>
      <c r="W412" s="57">
        <v>1005</v>
      </c>
      <c r="X412" s="280">
        <f t="shared" si="532"/>
        <v>3906294.3</v>
      </c>
      <c r="Y412" s="57">
        <v>0</v>
      </c>
      <c r="Z412" s="57">
        <v>0</v>
      </c>
      <c r="AA412" s="57">
        <v>0</v>
      </c>
      <c r="AB412" s="57">
        <v>0</v>
      </c>
      <c r="AC412" s="57">
        <v>0</v>
      </c>
      <c r="AD412" s="57">
        <v>0</v>
      </c>
      <c r="AE412" s="57">
        <v>0</v>
      </c>
      <c r="AF412" s="57">
        <v>0</v>
      </c>
      <c r="AG412" s="57">
        <v>0</v>
      </c>
      <c r="AH412" s="57">
        <v>0</v>
      </c>
      <c r="AI412" s="57">
        <v>0</v>
      </c>
      <c r="AJ412" s="57">
        <f t="shared" si="533"/>
        <v>122710.82</v>
      </c>
      <c r="AK412" s="57">
        <f t="shared" si="534"/>
        <v>61355.41</v>
      </c>
      <c r="AL412" s="57">
        <v>0</v>
      </c>
      <c r="AN412" s="46">
        <f>I412/'Приложение 1'!I410</f>
        <v>0</v>
      </c>
      <c r="AO412" s="46" t="e">
        <f t="shared" si="536"/>
        <v>#DIV/0!</v>
      </c>
      <c r="AP412" s="46" t="e">
        <f t="shared" si="537"/>
        <v>#DIV/0!</v>
      </c>
      <c r="AQ412" s="46" t="e">
        <f t="shared" si="538"/>
        <v>#DIV/0!</v>
      </c>
      <c r="AR412" s="46" t="e">
        <f t="shared" si="539"/>
        <v>#DIV/0!</v>
      </c>
      <c r="AS412" s="46" t="e">
        <f t="shared" si="540"/>
        <v>#DIV/0!</v>
      </c>
      <c r="AT412" s="46" t="e">
        <f t="shared" si="541"/>
        <v>#DIV/0!</v>
      </c>
      <c r="AU412" s="46">
        <f t="shared" si="542"/>
        <v>3886.8599999999997</v>
      </c>
      <c r="AV412" s="46" t="e">
        <f t="shared" si="543"/>
        <v>#DIV/0!</v>
      </c>
      <c r="AW412" s="46" t="e">
        <f t="shared" si="544"/>
        <v>#DIV/0!</v>
      </c>
      <c r="AX412" s="46" t="e">
        <f t="shared" si="545"/>
        <v>#DIV/0!</v>
      </c>
      <c r="AY412" s="52">
        <f t="shared" si="546"/>
        <v>0</v>
      </c>
      <c r="AZ412" s="46">
        <v>823.21</v>
      </c>
      <c r="BA412" s="46">
        <v>2105.13</v>
      </c>
      <c r="BB412" s="46">
        <v>2608.0100000000002</v>
      </c>
      <c r="BC412" s="46">
        <v>902.03</v>
      </c>
      <c r="BD412" s="46">
        <v>1781.42</v>
      </c>
      <c r="BE412" s="46">
        <v>1188.47</v>
      </c>
      <c r="BF412" s="46">
        <v>2445034.0299999998</v>
      </c>
      <c r="BG412" s="46">
        <f t="shared" si="547"/>
        <v>5070.2</v>
      </c>
      <c r="BH412" s="46">
        <v>1206.3800000000001</v>
      </c>
      <c r="BI412" s="46">
        <v>3444.44</v>
      </c>
      <c r="BJ412" s="46">
        <v>7006.73</v>
      </c>
      <c r="BK412" s="46">
        <f t="shared" si="535"/>
        <v>1689105.94</v>
      </c>
      <c r="BL412" s="46" t="str">
        <f t="shared" si="548"/>
        <v xml:space="preserve"> </v>
      </c>
      <c r="BM412" s="46" t="e">
        <f t="shared" si="549"/>
        <v>#DIV/0!</v>
      </c>
      <c r="BN412" s="46" t="e">
        <f t="shared" si="550"/>
        <v>#DIV/0!</v>
      </c>
      <c r="BO412" s="46" t="e">
        <f t="shared" si="551"/>
        <v>#DIV/0!</v>
      </c>
      <c r="BP412" s="46" t="e">
        <f t="shared" si="552"/>
        <v>#DIV/0!</v>
      </c>
      <c r="BQ412" s="46" t="e">
        <f t="shared" si="553"/>
        <v>#DIV/0!</v>
      </c>
      <c r="BR412" s="46" t="e">
        <f t="shared" si="554"/>
        <v>#DIV/0!</v>
      </c>
      <c r="BS412" s="46" t="str">
        <f t="shared" si="555"/>
        <v xml:space="preserve"> </v>
      </c>
      <c r="BT412" s="46" t="e">
        <f t="shared" si="556"/>
        <v>#DIV/0!</v>
      </c>
      <c r="BU412" s="46" t="e">
        <f t="shared" si="557"/>
        <v>#DIV/0!</v>
      </c>
      <c r="BV412" s="46" t="e">
        <f t="shared" si="558"/>
        <v>#DIV/0!</v>
      </c>
      <c r="BW412" s="46" t="str">
        <f t="shared" si="559"/>
        <v xml:space="preserve"> </v>
      </c>
      <c r="BY412" s="52"/>
      <c r="BZ412" s="293"/>
      <c r="CA412" s="46">
        <f t="shared" si="560"/>
        <v>4070.0104776119401</v>
      </c>
      <c r="CB412" s="46">
        <f t="shared" si="561"/>
        <v>5298.36</v>
      </c>
      <c r="CC412" s="46">
        <f t="shared" si="562"/>
        <v>-1228.3495223880595</v>
      </c>
      <c r="CD412" s="297"/>
    </row>
    <row r="413" spans="1:82" s="45" customFormat="1" ht="12" customHeight="1">
      <c r="A413" s="284">
        <v>80</v>
      </c>
      <c r="B413" s="170" t="s">
        <v>528</v>
      </c>
      <c r="C413" s="295"/>
      <c r="D413" s="295"/>
      <c r="E413" s="296"/>
      <c r="F413" s="296"/>
      <c r="G413" s="286">
        <f t="shared" si="530"/>
        <v>4029310.37</v>
      </c>
      <c r="H413" s="280">
        <f t="shared" si="531"/>
        <v>0</v>
      </c>
      <c r="I413" s="289">
        <v>0</v>
      </c>
      <c r="J413" s="289">
        <v>0</v>
      </c>
      <c r="K413" s="289">
        <v>0</v>
      </c>
      <c r="L413" s="289">
        <v>0</v>
      </c>
      <c r="M413" s="289">
        <v>0</v>
      </c>
      <c r="N413" s="280">
        <v>0</v>
      </c>
      <c r="O413" s="280">
        <v>0</v>
      </c>
      <c r="P413" s="280">
        <v>0</v>
      </c>
      <c r="Q413" s="280">
        <v>0</v>
      </c>
      <c r="R413" s="280">
        <v>0</v>
      </c>
      <c r="S413" s="280">
        <v>0</v>
      </c>
      <c r="T413" s="290">
        <v>0</v>
      </c>
      <c r="U413" s="280">
        <v>0</v>
      </c>
      <c r="V413" s="296" t="s">
        <v>105</v>
      </c>
      <c r="W413" s="57">
        <v>990</v>
      </c>
      <c r="X413" s="280">
        <f t="shared" si="532"/>
        <v>3847991.4</v>
      </c>
      <c r="Y413" s="57">
        <v>0</v>
      </c>
      <c r="Z413" s="57">
        <v>0</v>
      </c>
      <c r="AA413" s="57">
        <v>0</v>
      </c>
      <c r="AB413" s="57">
        <v>0</v>
      </c>
      <c r="AC413" s="57">
        <v>0</v>
      </c>
      <c r="AD413" s="57">
        <v>0</v>
      </c>
      <c r="AE413" s="57">
        <v>0</v>
      </c>
      <c r="AF413" s="57">
        <v>0</v>
      </c>
      <c r="AG413" s="57">
        <v>0</v>
      </c>
      <c r="AH413" s="57">
        <v>0</v>
      </c>
      <c r="AI413" s="57">
        <v>0</v>
      </c>
      <c r="AJ413" s="57">
        <f t="shared" si="533"/>
        <v>120879.31</v>
      </c>
      <c r="AK413" s="57">
        <f t="shared" si="534"/>
        <v>60439.66</v>
      </c>
      <c r="AL413" s="57">
        <v>0</v>
      </c>
      <c r="AN413" s="46">
        <f>I413/'Приложение 1'!I411</f>
        <v>0</v>
      </c>
      <c r="AO413" s="46" t="e">
        <f t="shared" si="536"/>
        <v>#DIV/0!</v>
      </c>
      <c r="AP413" s="46" t="e">
        <f t="shared" si="537"/>
        <v>#DIV/0!</v>
      </c>
      <c r="AQ413" s="46" t="e">
        <f t="shared" si="538"/>
        <v>#DIV/0!</v>
      </c>
      <c r="AR413" s="46" t="e">
        <f t="shared" si="539"/>
        <v>#DIV/0!</v>
      </c>
      <c r="AS413" s="46" t="e">
        <f t="shared" si="540"/>
        <v>#DIV/0!</v>
      </c>
      <c r="AT413" s="46" t="e">
        <f t="shared" si="541"/>
        <v>#DIV/0!</v>
      </c>
      <c r="AU413" s="46">
        <f t="shared" si="542"/>
        <v>3886.86</v>
      </c>
      <c r="AV413" s="46" t="e">
        <f t="shared" si="543"/>
        <v>#DIV/0!</v>
      </c>
      <c r="AW413" s="46" t="e">
        <f t="shared" si="544"/>
        <v>#DIV/0!</v>
      </c>
      <c r="AX413" s="46" t="e">
        <f t="shared" si="545"/>
        <v>#DIV/0!</v>
      </c>
      <c r="AY413" s="52">
        <f t="shared" si="546"/>
        <v>0</v>
      </c>
      <c r="AZ413" s="46">
        <v>823.21</v>
      </c>
      <c r="BA413" s="46">
        <v>2105.13</v>
      </c>
      <c r="BB413" s="46">
        <v>2608.0100000000002</v>
      </c>
      <c r="BC413" s="46">
        <v>902.03</v>
      </c>
      <c r="BD413" s="46">
        <v>1781.42</v>
      </c>
      <c r="BE413" s="46">
        <v>1188.47</v>
      </c>
      <c r="BF413" s="46">
        <v>2445034.0299999998</v>
      </c>
      <c r="BG413" s="46">
        <f t="shared" si="547"/>
        <v>5070.2</v>
      </c>
      <c r="BH413" s="46">
        <v>1206.3800000000001</v>
      </c>
      <c r="BI413" s="46">
        <v>3444.44</v>
      </c>
      <c r="BJ413" s="46">
        <v>7006.73</v>
      </c>
      <c r="BK413" s="46">
        <f t="shared" si="535"/>
        <v>1689105.94</v>
      </c>
      <c r="BL413" s="46" t="str">
        <f t="shared" si="548"/>
        <v xml:space="preserve"> </v>
      </c>
      <c r="BM413" s="46" t="e">
        <f t="shared" si="549"/>
        <v>#DIV/0!</v>
      </c>
      <c r="BN413" s="46" t="e">
        <f t="shared" si="550"/>
        <v>#DIV/0!</v>
      </c>
      <c r="BO413" s="46" t="e">
        <f t="shared" si="551"/>
        <v>#DIV/0!</v>
      </c>
      <c r="BP413" s="46" t="e">
        <f t="shared" si="552"/>
        <v>#DIV/0!</v>
      </c>
      <c r="BQ413" s="46" t="e">
        <f t="shared" si="553"/>
        <v>#DIV/0!</v>
      </c>
      <c r="BR413" s="46" t="e">
        <f t="shared" si="554"/>
        <v>#DIV/0!</v>
      </c>
      <c r="BS413" s="46" t="str">
        <f t="shared" si="555"/>
        <v xml:space="preserve"> </v>
      </c>
      <c r="BT413" s="46" t="e">
        <f t="shared" si="556"/>
        <v>#DIV/0!</v>
      </c>
      <c r="BU413" s="46" t="e">
        <f t="shared" si="557"/>
        <v>#DIV/0!</v>
      </c>
      <c r="BV413" s="46" t="e">
        <f t="shared" si="558"/>
        <v>#DIV/0!</v>
      </c>
      <c r="BW413" s="46" t="str">
        <f t="shared" si="559"/>
        <v xml:space="preserve"> </v>
      </c>
      <c r="BY413" s="52"/>
      <c r="BZ413" s="293"/>
      <c r="CA413" s="46">
        <f t="shared" si="560"/>
        <v>4070.0104747474747</v>
      </c>
      <c r="CB413" s="46">
        <f t="shared" si="561"/>
        <v>5298.36</v>
      </c>
      <c r="CC413" s="46">
        <f t="shared" si="562"/>
        <v>-1228.3495252525249</v>
      </c>
      <c r="CD413" s="297"/>
    </row>
    <row r="414" spans="1:82" s="45" customFormat="1" ht="12" customHeight="1">
      <c r="A414" s="284">
        <v>81</v>
      </c>
      <c r="B414" s="170" t="s">
        <v>532</v>
      </c>
      <c r="C414" s="295"/>
      <c r="D414" s="295"/>
      <c r="E414" s="296"/>
      <c r="F414" s="296"/>
      <c r="G414" s="286">
        <f t="shared" si="530"/>
        <v>3308918.52</v>
      </c>
      <c r="H414" s="280">
        <f t="shared" si="531"/>
        <v>0</v>
      </c>
      <c r="I414" s="289">
        <v>0</v>
      </c>
      <c r="J414" s="289">
        <v>0</v>
      </c>
      <c r="K414" s="289">
        <v>0</v>
      </c>
      <c r="L414" s="289">
        <v>0</v>
      </c>
      <c r="M414" s="289">
        <v>0</v>
      </c>
      <c r="N414" s="280">
        <v>0</v>
      </c>
      <c r="O414" s="280">
        <v>0</v>
      </c>
      <c r="P414" s="280">
        <v>0</v>
      </c>
      <c r="Q414" s="280">
        <v>0</v>
      </c>
      <c r="R414" s="280">
        <v>0</v>
      </c>
      <c r="S414" s="280">
        <v>0</v>
      </c>
      <c r="T414" s="290">
        <v>0</v>
      </c>
      <c r="U414" s="280">
        <v>0</v>
      </c>
      <c r="V414" s="296" t="s">
        <v>105</v>
      </c>
      <c r="W414" s="57">
        <v>813</v>
      </c>
      <c r="X414" s="280">
        <f t="shared" si="532"/>
        <v>3160017.18</v>
      </c>
      <c r="Y414" s="57">
        <v>0</v>
      </c>
      <c r="Z414" s="57">
        <v>0</v>
      </c>
      <c r="AA414" s="57">
        <v>0</v>
      </c>
      <c r="AB414" s="57">
        <v>0</v>
      </c>
      <c r="AC414" s="57">
        <v>0</v>
      </c>
      <c r="AD414" s="57">
        <v>0</v>
      </c>
      <c r="AE414" s="57">
        <v>0</v>
      </c>
      <c r="AF414" s="57">
        <v>0</v>
      </c>
      <c r="AG414" s="57">
        <v>0</v>
      </c>
      <c r="AH414" s="57">
        <v>0</v>
      </c>
      <c r="AI414" s="57">
        <v>0</v>
      </c>
      <c r="AJ414" s="57">
        <f t="shared" si="533"/>
        <v>99267.56</v>
      </c>
      <c r="AK414" s="57">
        <f t="shared" si="534"/>
        <v>49633.78</v>
      </c>
      <c r="AL414" s="57">
        <v>0</v>
      </c>
      <c r="AN414" s="46">
        <f>I414/'Приложение 1'!I412</f>
        <v>0</v>
      </c>
      <c r="AO414" s="46" t="e">
        <f t="shared" si="536"/>
        <v>#DIV/0!</v>
      </c>
      <c r="AP414" s="46" t="e">
        <f t="shared" si="537"/>
        <v>#DIV/0!</v>
      </c>
      <c r="AQ414" s="46" t="e">
        <f t="shared" si="538"/>
        <v>#DIV/0!</v>
      </c>
      <c r="AR414" s="46" t="e">
        <f t="shared" si="539"/>
        <v>#DIV/0!</v>
      </c>
      <c r="AS414" s="46" t="e">
        <f t="shared" si="540"/>
        <v>#DIV/0!</v>
      </c>
      <c r="AT414" s="46" t="e">
        <f t="shared" si="541"/>
        <v>#DIV/0!</v>
      </c>
      <c r="AU414" s="46">
        <f t="shared" si="542"/>
        <v>3886.86</v>
      </c>
      <c r="AV414" s="46" t="e">
        <f t="shared" si="543"/>
        <v>#DIV/0!</v>
      </c>
      <c r="AW414" s="46" t="e">
        <f t="shared" si="544"/>
        <v>#DIV/0!</v>
      </c>
      <c r="AX414" s="46" t="e">
        <f t="shared" si="545"/>
        <v>#DIV/0!</v>
      </c>
      <c r="AY414" s="52">
        <f t="shared" si="546"/>
        <v>0</v>
      </c>
      <c r="AZ414" s="46">
        <v>823.21</v>
      </c>
      <c r="BA414" s="46">
        <v>2105.13</v>
      </c>
      <c r="BB414" s="46">
        <v>2608.0100000000002</v>
      </c>
      <c r="BC414" s="46">
        <v>902.03</v>
      </c>
      <c r="BD414" s="46">
        <v>1781.42</v>
      </c>
      <c r="BE414" s="46">
        <v>1188.47</v>
      </c>
      <c r="BF414" s="46">
        <v>2445034.0299999998</v>
      </c>
      <c r="BG414" s="46">
        <f t="shared" si="547"/>
        <v>5070.2</v>
      </c>
      <c r="BH414" s="46">
        <v>1206.3800000000001</v>
      </c>
      <c r="BI414" s="46">
        <v>3444.44</v>
      </c>
      <c r="BJ414" s="46">
        <v>7006.73</v>
      </c>
      <c r="BK414" s="46">
        <f t="shared" si="535"/>
        <v>1689105.94</v>
      </c>
      <c r="BL414" s="46" t="str">
        <f t="shared" si="548"/>
        <v xml:space="preserve"> </v>
      </c>
      <c r="BM414" s="46" t="e">
        <f t="shared" si="549"/>
        <v>#DIV/0!</v>
      </c>
      <c r="BN414" s="46" t="e">
        <f t="shared" si="550"/>
        <v>#DIV/0!</v>
      </c>
      <c r="BO414" s="46" t="e">
        <f t="shared" si="551"/>
        <v>#DIV/0!</v>
      </c>
      <c r="BP414" s="46" t="e">
        <f t="shared" si="552"/>
        <v>#DIV/0!</v>
      </c>
      <c r="BQ414" s="46" t="e">
        <f t="shared" si="553"/>
        <v>#DIV/0!</v>
      </c>
      <c r="BR414" s="46" t="e">
        <f t="shared" si="554"/>
        <v>#DIV/0!</v>
      </c>
      <c r="BS414" s="46" t="str">
        <f t="shared" si="555"/>
        <v xml:space="preserve"> </v>
      </c>
      <c r="BT414" s="46" t="e">
        <f t="shared" si="556"/>
        <v>#DIV/0!</v>
      </c>
      <c r="BU414" s="46" t="e">
        <f t="shared" si="557"/>
        <v>#DIV/0!</v>
      </c>
      <c r="BV414" s="46" t="e">
        <f t="shared" si="558"/>
        <v>#DIV/0!</v>
      </c>
      <c r="BW414" s="46" t="str">
        <f t="shared" si="559"/>
        <v xml:space="preserve"> </v>
      </c>
      <c r="BY414" s="52"/>
      <c r="BZ414" s="293"/>
      <c r="CA414" s="46">
        <f t="shared" si="560"/>
        <v>4070.010479704797</v>
      </c>
      <c r="CB414" s="46">
        <f t="shared" si="561"/>
        <v>5298.36</v>
      </c>
      <c r="CC414" s="46">
        <f t="shared" si="562"/>
        <v>-1228.3495202952026</v>
      </c>
      <c r="CD414" s="297"/>
    </row>
    <row r="415" spans="1:82" s="45" customFormat="1" ht="12" customHeight="1">
      <c r="A415" s="284">
        <v>82</v>
      </c>
      <c r="B415" s="170" t="s">
        <v>533</v>
      </c>
      <c r="C415" s="295"/>
      <c r="D415" s="295"/>
      <c r="E415" s="296"/>
      <c r="F415" s="296"/>
      <c r="G415" s="286">
        <f t="shared" si="530"/>
        <v>4884012.57</v>
      </c>
      <c r="H415" s="280">
        <f t="shared" si="531"/>
        <v>0</v>
      </c>
      <c r="I415" s="289">
        <v>0</v>
      </c>
      <c r="J415" s="289">
        <v>0</v>
      </c>
      <c r="K415" s="289">
        <v>0</v>
      </c>
      <c r="L415" s="289">
        <v>0</v>
      </c>
      <c r="M415" s="289">
        <v>0</v>
      </c>
      <c r="N415" s="280">
        <v>0</v>
      </c>
      <c r="O415" s="280">
        <v>0</v>
      </c>
      <c r="P415" s="280">
        <v>0</v>
      </c>
      <c r="Q415" s="280">
        <v>0</v>
      </c>
      <c r="R415" s="280">
        <v>0</v>
      </c>
      <c r="S415" s="280">
        <v>0</v>
      </c>
      <c r="T415" s="290">
        <v>0</v>
      </c>
      <c r="U415" s="280">
        <v>0</v>
      </c>
      <c r="V415" s="296" t="s">
        <v>105</v>
      </c>
      <c r="W415" s="57">
        <v>1200</v>
      </c>
      <c r="X415" s="280">
        <f t="shared" si="532"/>
        <v>4664232</v>
      </c>
      <c r="Y415" s="57">
        <v>0</v>
      </c>
      <c r="Z415" s="57">
        <v>0</v>
      </c>
      <c r="AA415" s="57">
        <v>0</v>
      </c>
      <c r="AB415" s="57">
        <v>0</v>
      </c>
      <c r="AC415" s="57">
        <v>0</v>
      </c>
      <c r="AD415" s="57">
        <v>0</v>
      </c>
      <c r="AE415" s="57">
        <v>0</v>
      </c>
      <c r="AF415" s="57">
        <v>0</v>
      </c>
      <c r="AG415" s="57">
        <v>0</v>
      </c>
      <c r="AH415" s="57">
        <v>0</v>
      </c>
      <c r="AI415" s="57">
        <v>0</v>
      </c>
      <c r="AJ415" s="57">
        <f t="shared" si="533"/>
        <v>146520.38</v>
      </c>
      <c r="AK415" s="57">
        <f t="shared" si="534"/>
        <v>73260.19</v>
      </c>
      <c r="AL415" s="57">
        <v>0</v>
      </c>
      <c r="AN415" s="46">
        <f>I415/'Приложение 1'!I413</f>
        <v>0</v>
      </c>
      <c r="AO415" s="46" t="e">
        <f t="shared" si="536"/>
        <v>#DIV/0!</v>
      </c>
      <c r="AP415" s="46" t="e">
        <f t="shared" si="537"/>
        <v>#DIV/0!</v>
      </c>
      <c r="AQ415" s="46" t="e">
        <f t="shared" si="538"/>
        <v>#DIV/0!</v>
      </c>
      <c r="AR415" s="46" t="e">
        <f t="shared" si="539"/>
        <v>#DIV/0!</v>
      </c>
      <c r="AS415" s="46" t="e">
        <f t="shared" si="540"/>
        <v>#DIV/0!</v>
      </c>
      <c r="AT415" s="46" t="e">
        <f t="shared" si="541"/>
        <v>#DIV/0!</v>
      </c>
      <c r="AU415" s="46">
        <f t="shared" si="542"/>
        <v>3886.86</v>
      </c>
      <c r="AV415" s="46" t="e">
        <f t="shared" si="543"/>
        <v>#DIV/0!</v>
      </c>
      <c r="AW415" s="46" t="e">
        <f t="shared" si="544"/>
        <v>#DIV/0!</v>
      </c>
      <c r="AX415" s="46" t="e">
        <f t="shared" si="545"/>
        <v>#DIV/0!</v>
      </c>
      <c r="AY415" s="52">
        <f t="shared" si="546"/>
        <v>0</v>
      </c>
      <c r="AZ415" s="46">
        <v>823.21</v>
      </c>
      <c r="BA415" s="46">
        <v>2105.13</v>
      </c>
      <c r="BB415" s="46">
        <v>2608.0100000000002</v>
      </c>
      <c r="BC415" s="46">
        <v>902.03</v>
      </c>
      <c r="BD415" s="46">
        <v>1781.42</v>
      </c>
      <c r="BE415" s="46">
        <v>1188.47</v>
      </c>
      <c r="BF415" s="46">
        <v>2445034.0299999998</v>
      </c>
      <c r="BG415" s="46">
        <f t="shared" si="547"/>
        <v>5070.2</v>
      </c>
      <c r="BH415" s="46">
        <v>1206.3800000000001</v>
      </c>
      <c r="BI415" s="46">
        <v>3444.44</v>
      </c>
      <c r="BJ415" s="46">
        <v>7006.73</v>
      </c>
      <c r="BK415" s="46">
        <f t="shared" si="535"/>
        <v>1689105.94</v>
      </c>
      <c r="BL415" s="46" t="str">
        <f t="shared" si="548"/>
        <v xml:space="preserve"> </v>
      </c>
      <c r="BM415" s="46" t="e">
        <f t="shared" si="549"/>
        <v>#DIV/0!</v>
      </c>
      <c r="BN415" s="46" t="e">
        <f t="shared" si="550"/>
        <v>#DIV/0!</v>
      </c>
      <c r="BO415" s="46" t="e">
        <f t="shared" si="551"/>
        <v>#DIV/0!</v>
      </c>
      <c r="BP415" s="46" t="e">
        <f t="shared" si="552"/>
        <v>#DIV/0!</v>
      </c>
      <c r="BQ415" s="46" t="e">
        <f t="shared" si="553"/>
        <v>#DIV/0!</v>
      </c>
      <c r="BR415" s="46" t="e">
        <f t="shared" si="554"/>
        <v>#DIV/0!</v>
      </c>
      <c r="BS415" s="46" t="str">
        <f t="shared" si="555"/>
        <v xml:space="preserve"> </v>
      </c>
      <c r="BT415" s="46" t="e">
        <f t="shared" si="556"/>
        <v>#DIV/0!</v>
      </c>
      <c r="BU415" s="46" t="e">
        <f t="shared" si="557"/>
        <v>#DIV/0!</v>
      </c>
      <c r="BV415" s="46" t="e">
        <f t="shared" si="558"/>
        <v>#DIV/0!</v>
      </c>
      <c r="BW415" s="46" t="str">
        <f t="shared" si="559"/>
        <v xml:space="preserve"> </v>
      </c>
      <c r="BY415" s="52"/>
      <c r="BZ415" s="293"/>
      <c r="CA415" s="46">
        <f t="shared" si="560"/>
        <v>4070.010475</v>
      </c>
      <c r="CB415" s="46">
        <f t="shared" si="561"/>
        <v>5298.36</v>
      </c>
      <c r="CC415" s="46">
        <f t="shared" si="562"/>
        <v>-1228.3495249999996</v>
      </c>
      <c r="CD415" s="297"/>
    </row>
    <row r="416" spans="1:82" s="45" customFormat="1" ht="12" customHeight="1">
      <c r="A416" s="284">
        <v>83</v>
      </c>
      <c r="B416" s="170" t="s">
        <v>534</v>
      </c>
      <c r="C416" s="295"/>
      <c r="D416" s="295"/>
      <c r="E416" s="296"/>
      <c r="F416" s="296"/>
      <c r="G416" s="286">
        <f t="shared" si="530"/>
        <v>4314211.0999999996</v>
      </c>
      <c r="H416" s="280">
        <f t="shared" si="531"/>
        <v>0</v>
      </c>
      <c r="I416" s="289">
        <v>0</v>
      </c>
      <c r="J416" s="289">
        <v>0</v>
      </c>
      <c r="K416" s="289">
        <v>0</v>
      </c>
      <c r="L416" s="289">
        <v>0</v>
      </c>
      <c r="M416" s="289">
        <v>0</v>
      </c>
      <c r="N416" s="280">
        <v>0</v>
      </c>
      <c r="O416" s="280">
        <v>0</v>
      </c>
      <c r="P416" s="280">
        <v>0</v>
      </c>
      <c r="Q416" s="280">
        <v>0</v>
      </c>
      <c r="R416" s="280">
        <v>0</v>
      </c>
      <c r="S416" s="280">
        <v>0</v>
      </c>
      <c r="T416" s="290">
        <v>0</v>
      </c>
      <c r="U416" s="280">
        <v>0</v>
      </c>
      <c r="V416" s="296" t="s">
        <v>105</v>
      </c>
      <c r="W416" s="57">
        <v>1060</v>
      </c>
      <c r="X416" s="280">
        <f t="shared" si="532"/>
        <v>4120071.6</v>
      </c>
      <c r="Y416" s="57">
        <v>0</v>
      </c>
      <c r="Z416" s="57">
        <v>0</v>
      </c>
      <c r="AA416" s="57">
        <v>0</v>
      </c>
      <c r="AB416" s="57">
        <v>0</v>
      </c>
      <c r="AC416" s="57">
        <v>0</v>
      </c>
      <c r="AD416" s="57">
        <v>0</v>
      </c>
      <c r="AE416" s="57">
        <v>0</v>
      </c>
      <c r="AF416" s="57">
        <v>0</v>
      </c>
      <c r="AG416" s="57">
        <v>0</v>
      </c>
      <c r="AH416" s="57">
        <v>0</v>
      </c>
      <c r="AI416" s="57">
        <v>0</v>
      </c>
      <c r="AJ416" s="57">
        <f t="shared" si="533"/>
        <v>129426.33</v>
      </c>
      <c r="AK416" s="57">
        <f t="shared" si="534"/>
        <v>64713.17</v>
      </c>
      <c r="AL416" s="57">
        <v>0</v>
      </c>
      <c r="AN416" s="46">
        <f>I416/'Приложение 1'!I414</f>
        <v>0</v>
      </c>
      <c r="AO416" s="46" t="e">
        <f t="shared" si="536"/>
        <v>#DIV/0!</v>
      </c>
      <c r="AP416" s="46" t="e">
        <f t="shared" si="537"/>
        <v>#DIV/0!</v>
      </c>
      <c r="AQ416" s="46" t="e">
        <f t="shared" si="538"/>
        <v>#DIV/0!</v>
      </c>
      <c r="AR416" s="46" t="e">
        <f t="shared" si="539"/>
        <v>#DIV/0!</v>
      </c>
      <c r="AS416" s="46" t="e">
        <f t="shared" si="540"/>
        <v>#DIV/0!</v>
      </c>
      <c r="AT416" s="46" t="e">
        <f t="shared" si="541"/>
        <v>#DIV/0!</v>
      </c>
      <c r="AU416" s="46">
        <f t="shared" si="542"/>
        <v>3886.86</v>
      </c>
      <c r="AV416" s="46" t="e">
        <f t="shared" si="543"/>
        <v>#DIV/0!</v>
      </c>
      <c r="AW416" s="46" t="e">
        <f t="shared" si="544"/>
        <v>#DIV/0!</v>
      </c>
      <c r="AX416" s="46" t="e">
        <f t="shared" si="545"/>
        <v>#DIV/0!</v>
      </c>
      <c r="AY416" s="52">
        <f t="shared" si="546"/>
        <v>0</v>
      </c>
      <c r="AZ416" s="46">
        <v>823.21</v>
      </c>
      <c r="BA416" s="46">
        <v>2105.13</v>
      </c>
      <c r="BB416" s="46">
        <v>2608.0100000000002</v>
      </c>
      <c r="BC416" s="46">
        <v>902.03</v>
      </c>
      <c r="BD416" s="46">
        <v>1781.42</v>
      </c>
      <c r="BE416" s="46">
        <v>1188.47</v>
      </c>
      <c r="BF416" s="46">
        <v>2445034.0299999998</v>
      </c>
      <c r="BG416" s="46">
        <f t="shared" si="547"/>
        <v>5070.2</v>
      </c>
      <c r="BH416" s="46">
        <v>1206.3800000000001</v>
      </c>
      <c r="BI416" s="46">
        <v>3444.44</v>
      </c>
      <c r="BJ416" s="46">
        <v>7006.73</v>
      </c>
      <c r="BK416" s="46">
        <f t="shared" si="535"/>
        <v>1689105.94</v>
      </c>
      <c r="BL416" s="46" t="str">
        <f t="shared" si="548"/>
        <v xml:space="preserve"> </v>
      </c>
      <c r="BM416" s="46" t="e">
        <f t="shared" si="549"/>
        <v>#DIV/0!</v>
      </c>
      <c r="BN416" s="46" t="e">
        <f t="shared" si="550"/>
        <v>#DIV/0!</v>
      </c>
      <c r="BO416" s="46" t="e">
        <f t="shared" si="551"/>
        <v>#DIV/0!</v>
      </c>
      <c r="BP416" s="46" t="e">
        <f t="shared" si="552"/>
        <v>#DIV/0!</v>
      </c>
      <c r="BQ416" s="46" t="e">
        <f t="shared" si="553"/>
        <v>#DIV/0!</v>
      </c>
      <c r="BR416" s="46" t="e">
        <f t="shared" si="554"/>
        <v>#DIV/0!</v>
      </c>
      <c r="BS416" s="46" t="str">
        <f t="shared" si="555"/>
        <v xml:space="preserve"> </v>
      </c>
      <c r="BT416" s="46" t="e">
        <f t="shared" si="556"/>
        <v>#DIV/0!</v>
      </c>
      <c r="BU416" s="46" t="e">
        <f t="shared" si="557"/>
        <v>#DIV/0!</v>
      </c>
      <c r="BV416" s="46" t="e">
        <f t="shared" si="558"/>
        <v>#DIV/0!</v>
      </c>
      <c r="BW416" s="46" t="str">
        <f t="shared" si="559"/>
        <v xml:space="preserve"> </v>
      </c>
      <c r="BY416" s="52"/>
      <c r="BZ416" s="293"/>
      <c r="CA416" s="46">
        <f t="shared" si="560"/>
        <v>4070.0104716981127</v>
      </c>
      <c r="CB416" s="46">
        <f t="shared" si="561"/>
        <v>5298.36</v>
      </c>
      <c r="CC416" s="46">
        <f t="shared" si="562"/>
        <v>-1228.3495283018869</v>
      </c>
      <c r="CD416" s="297"/>
    </row>
    <row r="417" spans="1:82" s="45" customFormat="1" ht="12" customHeight="1">
      <c r="A417" s="284">
        <v>84</v>
      </c>
      <c r="B417" s="170" t="s">
        <v>536</v>
      </c>
      <c r="C417" s="295"/>
      <c r="D417" s="295"/>
      <c r="E417" s="296"/>
      <c r="F417" s="296"/>
      <c r="G417" s="286">
        <f t="shared" si="530"/>
        <v>4595041.82</v>
      </c>
      <c r="H417" s="280">
        <f t="shared" si="531"/>
        <v>0</v>
      </c>
      <c r="I417" s="289">
        <v>0</v>
      </c>
      <c r="J417" s="289">
        <v>0</v>
      </c>
      <c r="K417" s="289">
        <v>0</v>
      </c>
      <c r="L417" s="289">
        <v>0</v>
      </c>
      <c r="M417" s="289">
        <v>0</v>
      </c>
      <c r="N417" s="280">
        <v>0</v>
      </c>
      <c r="O417" s="280">
        <v>0</v>
      </c>
      <c r="P417" s="280">
        <v>0</v>
      </c>
      <c r="Q417" s="280">
        <v>0</v>
      </c>
      <c r="R417" s="280">
        <v>0</v>
      </c>
      <c r="S417" s="280">
        <v>0</v>
      </c>
      <c r="T417" s="290">
        <v>0</v>
      </c>
      <c r="U417" s="280">
        <v>0</v>
      </c>
      <c r="V417" s="296" t="s">
        <v>105</v>
      </c>
      <c r="W417" s="57">
        <v>1129</v>
      </c>
      <c r="X417" s="280">
        <f t="shared" si="532"/>
        <v>4388264.9400000004</v>
      </c>
      <c r="Y417" s="57">
        <v>0</v>
      </c>
      <c r="Z417" s="57">
        <v>0</v>
      </c>
      <c r="AA417" s="57">
        <v>0</v>
      </c>
      <c r="AB417" s="57">
        <v>0</v>
      </c>
      <c r="AC417" s="57">
        <v>0</v>
      </c>
      <c r="AD417" s="57">
        <v>0</v>
      </c>
      <c r="AE417" s="57">
        <v>0</v>
      </c>
      <c r="AF417" s="57">
        <v>0</v>
      </c>
      <c r="AG417" s="57">
        <v>0</v>
      </c>
      <c r="AH417" s="57">
        <v>0</v>
      </c>
      <c r="AI417" s="57">
        <v>0</v>
      </c>
      <c r="AJ417" s="57">
        <f t="shared" si="533"/>
        <v>137851.25</v>
      </c>
      <c r="AK417" s="57">
        <f t="shared" si="534"/>
        <v>68925.63</v>
      </c>
      <c r="AL417" s="57">
        <v>0</v>
      </c>
      <c r="AN417" s="46">
        <f>I417/'Приложение 1'!I415</f>
        <v>0</v>
      </c>
      <c r="AO417" s="46" t="e">
        <f t="shared" si="536"/>
        <v>#DIV/0!</v>
      </c>
      <c r="AP417" s="46" t="e">
        <f t="shared" si="537"/>
        <v>#DIV/0!</v>
      </c>
      <c r="AQ417" s="46" t="e">
        <f t="shared" si="538"/>
        <v>#DIV/0!</v>
      </c>
      <c r="AR417" s="46" t="e">
        <f t="shared" si="539"/>
        <v>#DIV/0!</v>
      </c>
      <c r="AS417" s="46" t="e">
        <f t="shared" si="540"/>
        <v>#DIV/0!</v>
      </c>
      <c r="AT417" s="46" t="e">
        <f t="shared" si="541"/>
        <v>#DIV/0!</v>
      </c>
      <c r="AU417" s="46">
        <f t="shared" si="542"/>
        <v>3886.8600000000006</v>
      </c>
      <c r="AV417" s="46" t="e">
        <f t="shared" si="543"/>
        <v>#DIV/0!</v>
      </c>
      <c r="AW417" s="46" t="e">
        <f t="shared" si="544"/>
        <v>#DIV/0!</v>
      </c>
      <c r="AX417" s="46" t="e">
        <f t="shared" si="545"/>
        <v>#DIV/0!</v>
      </c>
      <c r="AY417" s="52">
        <f t="shared" si="546"/>
        <v>0</v>
      </c>
      <c r="AZ417" s="46">
        <v>823.21</v>
      </c>
      <c r="BA417" s="46">
        <v>2105.13</v>
      </c>
      <c r="BB417" s="46">
        <v>2608.0100000000002</v>
      </c>
      <c r="BC417" s="46">
        <v>902.03</v>
      </c>
      <c r="BD417" s="46">
        <v>1781.42</v>
      </c>
      <c r="BE417" s="46">
        <v>1188.47</v>
      </c>
      <c r="BF417" s="46">
        <v>2445034.0299999998</v>
      </c>
      <c r="BG417" s="46">
        <f t="shared" si="547"/>
        <v>5070.2</v>
      </c>
      <c r="BH417" s="46">
        <v>1206.3800000000001</v>
      </c>
      <c r="BI417" s="46">
        <v>3444.44</v>
      </c>
      <c r="BJ417" s="46">
        <v>7006.73</v>
      </c>
      <c r="BK417" s="46">
        <f t="shared" si="535"/>
        <v>1689105.94</v>
      </c>
      <c r="BL417" s="46" t="str">
        <f t="shared" si="548"/>
        <v xml:space="preserve"> </v>
      </c>
      <c r="BM417" s="46" t="e">
        <f t="shared" si="549"/>
        <v>#DIV/0!</v>
      </c>
      <c r="BN417" s="46" t="e">
        <f t="shared" si="550"/>
        <v>#DIV/0!</v>
      </c>
      <c r="BO417" s="46" t="e">
        <f t="shared" si="551"/>
        <v>#DIV/0!</v>
      </c>
      <c r="BP417" s="46" t="e">
        <f t="shared" si="552"/>
        <v>#DIV/0!</v>
      </c>
      <c r="BQ417" s="46" t="e">
        <f t="shared" si="553"/>
        <v>#DIV/0!</v>
      </c>
      <c r="BR417" s="46" t="e">
        <f t="shared" si="554"/>
        <v>#DIV/0!</v>
      </c>
      <c r="BS417" s="46" t="str">
        <f t="shared" si="555"/>
        <v xml:space="preserve"> </v>
      </c>
      <c r="BT417" s="46" t="e">
        <f t="shared" si="556"/>
        <v>#DIV/0!</v>
      </c>
      <c r="BU417" s="46" t="e">
        <f t="shared" si="557"/>
        <v>#DIV/0!</v>
      </c>
      <c r="BV417" s="46" t="e">
        <f t="shared" si="558"/>
        <v>#DIV/0!</v>
      </c>
      <c r="BW417" s="46" t="str">
        <f t="shared" si="559"/>
        <v xml:space="preserve"> </v>
      </c>
      <c r="BY417" s="52"/>
      <c r="BZ417" s="293"/>
      <c r="CA417" s="46">
        <f t="shared" si="560"/>
        <v>4070.0104694419842</v>
      </c>
      <c r="CB417" s="46">
        <f t="shared" si="561"/>
        <v>5298.36</v>
      </c>
      <c r="CC417" s="46">
        <f t="shared" si="562"/>
        <v>-1228.3495305580154</v>
      </c>
      <c r="CD417" s="297"/>
    </row>
    <row r="418" spans="1:82" s="45" customFormat="1" ht="12" customHeight="1">
      <c r="A418" s="284">
        <v>85</v>
      </c>
      <c r="B418" s="170" t="s">
        <v>537</v>
      </c>
      <c r="C418" s="295"/>
      <c r="D418" s="295"/>
      <c r="E418" s="296"/>
      <c r="F418" s="296"/>
      <c r="G418" s="286">
        <f t="shared" si="530"/>
        <v>6512016.75</v>
      </c>
      <c r="H418" s="280">
        <f t="shared" si="531"/>
        <v>0</v>
      </c>
      <c r="I418" s="289">
        <v>0</v>
      </c>
      <c r="J418" s="289">
        <v>0</v>
      </c>
      <c r="K418" s="289">
        <v>0</v>
      </c>
      <c r="L418" s="289">
        <v>0</v>
      </c>
      <c r="M418" s="289">
        <v>0</v>
      </c>
      <c r="N418" s="280">
        <v>0</v>
      </c>
      <c r="O418" s="280">
        <v>0</v>
      </c>
      <c r="P418" s="280">
        <v>0</v>
      </c>
      <c r="Q418" s="280">
        <v>0</v>
      </c>
      <c r="R418" s="280">
        <v>0</v>
      </c>
      <c r="S418" s="280">
        <v>0</v>
      </c>
      <c r="T418" s="290">
        <v>0</v>
      </c>
      <c r="U418" s="280">
        <v>0</v>
      </c>
      <c r="V418" s="296" t="s">
        <v>105</v>
      </c>
      <c r="W418" s="57">
        <v>1600</v>
      </c>
      <c r="X418" s="280">
        <f t="shared" si="532"/>
        <v>6218976</v>
      </c>
      <c r="Y418" s="57">
        <v>0</v>
      </c>
      <c r="Z418" s="57">
        <v>0</v>
      </c>
      <c r="AA418" s="57">
        <v>0</v>
      </c>
      <c r="AB418" s="57">
        <v>0</v>
      </c>
      <c r="AC418" s="57">
        <v>0</v>
      </c>
      <c r="AD418" s="57">
        <v>0</v>
      </c>
      <c r="AE418" s="57">
        <v>0</v>
      </c>
      <c r="AF418" s="57">
        <v>0</v>
      </c>
      <c r="AG418" s="57">
        <v>0</v>
      </c>
      <c r="AH418" s="57">
        <v>0</v>
      </c>
      <c r="AI418" s="57">
        <v>0</v>
      </c>
      <c r="AJ418" s="57">
        <f t="shared" si="533"/>
        <v>195360.5</v>
      </c>
      <c r="AK418" s="57">
        <f t="shared" si="534"/>
        <v>97680.25</v>
      </c>
      <c r="AL418" s="57">
        <v>0</v>
      </c>
      <c r="AN418" s="46">
        <f>I418/'Приложение 1'!I416</f>
        <v>0</v>
      </c>
      <c r="AO418" s="46" t="e">
        <f t="shared" si="536"/>
        <v>#DIV/0!</v>
      </c>
      <c r="AP418" s="46" t="e">
        <f t="shared" si="537"/>
        <v>#DIV/0!</v>
      </c>
      <c r="AQ418" s="46" t="e">
        <f t="shared" si="538"/>
        <v>#DIV/0!</v>
      </c>
      <c r="AR418" s="46" t="e">
        <f t="shared" si="539"/>
        <v>#DIV/0!</v>
      </c>
      <c r="AS418" s="46" t="e">
        <f t="shared" si="540"/>
        <v>#DIV/0!</v>
      </c>
      <c r="AT418" s="46" t="e">
        <f t="shared" si="541"/>
        <v>#DIV/0!</v>
      </c>
      <c r="AU418" s="46">
        <f t="shared" si="542"/>
        <v>3886.86</v>
      </c>
      <c r="AV418" s="46" t="e">
        <f t="shared" si="543"/>
        <v>#DIV/0!</v>
      </c>
      <c r="AW418" s="46" t="e">
        <f t="shared" si="544"/>
        <v>#DIV/0!</v>
      </c>
      <c r="AX418" s="46" t="e">
        <f t="shared" si="545"/>
        <v>#DIV/0!</v>
      </c>
      <c r="AY418" s="52">
        <f t="shared" si="546"/>
        <v>0</v>
      </c>
      <c r="AZ418" s="46">
        <v>823.21</v>
      </c>
      <c r="BA418" s="46">
        <v>2105.13</v>
      </c>
      <c r="BB418" s="46">
        <v>2608.0100000000002</v>
      </c>
      <c r="BC418" s="46">
        <v>902.03</v>
      </c>
      <c r="BD418" s="46">
        <v>1781.42</v>
      </c>
      <c r="BE418" s="46">
        <v>1188.47</v>
      </c>
      <c r="BF418" s="46">
        <v>2445034.0299999998</v>
      </c>
      <c r="BG418" s="46">
        <f t="shared" si="547"/>
        <v>5070.2</v>
      </c>
      <c r="BH418" s="46">
        <v>1206.3800000000001</v>
      </c>
      <c r="BI418" s="46">
        <v>3444.44</v>
      </c>
      <c r="BJ418" s="46">
        <v>7006.73</v>
      </c>
      <c r="BK418" s="46">
        <f t="shared" si="535"/>
        <v>1689105.94</v>
      </c>
      <c r="BL418" s="46" t="str">
        <f t="shared" si="548"/>
        <v xml:space="preserve"> </v>
      </c>
      <c r="BM418" s="46" t="e">
        <f t="shared" si="549"/>
        <v>#DIV/0!</v>
      </c>
      <c r="BN418" s="46" t="e">
        <f t="shared" si="550"/>
        <v>#DIV/0!</v>
      </c>
      <c r="BO418" s="46" t="e">
        <f t="shared" si="551"/>
        <v>#DIV/0!</v>
      </c>
      <c r="BP418" s="46" t="e">
        <f t="shared" si="552"/>
        <v>#DIV/0!</v>
      </c>
      <c r="BQ418" s="46" t="e">
        <f t="shared" si="553"/>
        <v>#DIV/0!</v>
      </c>
      <c r="BR418" s="46" t="e">
        <f t="shared" si="554"/>
        <v>#DIV/0!</v>
      </c>
      <c r="BS418" s="46" t="str">
        <f t="shared" si="555"/>
        <v xml:space="preserve"> </v>
      </c>
      <c r="BT418" s="46" t="e">
        <f t="shared" si="556"/>
        <v>#DIV/0!</v>
      </c>
      <c r="BU418" s="46" t="e">
        <f t="shared" si="557"/>
        <v>#DIV/0!</v>
      </c>
      <c r="BV418" s="46" t="e">
        <f t="shared" si="558"/>
        <v>#DIV/0!</v>
      </c>
      <c r="BW418" s="46" t="str">
        <f t="shared" si="559"/>
        <v xml:space="preserve"> </v>
      </c>
      <c r="BY418" s="52"/>
      <c r="BZ418" s="293"/>
      <c r="CA418" s="46">
        <f t="shared" si="560"/>
        <v>4070.0104687500002</v>
      </c>
      <c r="CB418" s="46">
        <f t="shared" si="561"/>
        <v>5298.36</v>
      </c>
      <c r="CC418" s="46">
        <f t="shared" si="562"/>
        <v>-1228.3495312499995</v>
      </c>
      <c r="CD418" s="297"/>
    </row>
    <row r="419" spans="1:82" s="45" customFormat="1" ht="12" customHeight="1">
      <c r="A419" s="284">
        <v>86</v>
      </c>
      <c r="B419" s="170" t="s">
        <v>539</v>
      </c>
      <c r="C419" s="295"/>
      <c r="D419" s="295"/>
      <c r="E419" s="296"/>
      <c r="F419" s="296"/>
      <c r="G419" s="286">
        <f t="shared" si="530"/>
        <v>5250313.51</v>
      </c>
      <c r="H419" s="280">
        <f t="shared" si="531"/>
        <v>0</v>
      </c>
      <c r="I419" s="289">
        <v>0</v>
      </c>
      <c r="J419" s="289">
        <v>0</v>
      </c>
      <c r="K419" s="289">
        <v>0</v>
      </c>
      <c r="L419" s="289">
        <v>0</v>
      </c>
      <c r="M419" s="289">
        <v>0</v>
      </c>
      <c r="N419" s="280">
        <v>0</v>
      </c>
      <c r="O419" s="280">
        <v>0</v>
      </c>
      <c r="P419" s="280">
        <v>0</v>
      </c>
      <c r="Q419" s="280">
        <v>0</v>
      </c>
      <c r="R419" s="280">
        <v>0</v>
      </c>
      <c r="S419" s="280">
        <v>0</v>
      </c>
      <c r="T419" s="290">
        <v>0</v>
      </c>
      <c r="U419" s="280">
        <v>0</v>
      </c>
      <c r="V419" s="296" t="s">
        <v>105</v>
      </c>
      <c r="W419" s="57">
        <v>1290</v>
      </c>
      <c r="X419" s="280">
        <f t="shared" si="532"/>
        <v>5014049.4000000004</v>
      </c>
      <c r="Y419" s="57">
        <v>0</v>
      </c>
      <c r="Z419" s="57">
        <v>0</v>
      </c>
      <c r="AA419" s="57">
        <v>0</v>
      </c>
      <c r="AB419" s="57">
        <v>0</v>
      </c>
      <c r="AC419" s="57">
        <v>0</v>
      </c>
      <c r="AD419" s="57">
        <v>0</v>
      </c>
      <c r="AE419" s="57">
        <v>0</v>
      </c>
      <c r="AF419" s="57">
        <v>0</v>
      </c>
      <c r="AG419" s="57">
        <v>0</v>
      </c>
      <c r="AH419" s="57">
        <v>0</v>
      </c>
      <c r="AI419" s="57">
        <v>0</v>
      </c>
      <c r="AJ419" s="57">
        <f t="shared" si="533"/>
        <v>157509.41</v>
      </c>
      <c r="AK419" s="57">
        <f t="shared" si="534"/>
        <v>78754.7</v>
      </c>
      <c r="AL419" s="57">
        <v>0</v>
      </c>
      <c r="AN419" s="46">
        <f>I419/'Приложение 1'!I417</f>
        <v>0</v>
      </c>
      <c r="AO419" s="46" t="e">
        <f t="shared" si="536"/>
        <v>#DIV/0!</v>
      </c>
      <c r="AP419" s="46" t="e">
        <f t="shared" si="537"/>
        <v>#DIV/0!</v>
      </c>
      <c r="AQ419" s="46" t="e">
        <f t="shared" si="538"/>
        <v>#DIV/0!</v>
      </c>
      <c r="AR419" s="46" t="e">
        <f t="shared" si="539"/>
        <v>#DIV/0!</v>
      </c>
      <c r="AS419" s="46" t="e">
        <f t="shared" si="540"/>
        <v>#DIV/0!</v>
      </c>
      <c r="AT419" s="46" t="e">
        <f t="shared" si="541"/>
        <v>#DIV/0!</v>
      </c>
      <c r="AU419" s="46">
        <f t="shared" si="542"/>
        <v>3886.86</v>
      </c>
      <c r="AV419" s="46" t="e">
        <f t="shared" si="543"/>
        <v>#DIV/0!</v>
      </c>
      <c r="AW419" s="46" t="e">
        <f t="shared" si="544"/>
        <v>#DIV/0!</v>
      </c>
      <c r="AX419" s="46" t="e">
        <f t="shared" si="545"/>
        <v>#DIV/0!</v>
      </c>
      <c r="AY419" s="52">
        <f t="shared" si="546"/>
        <v>0</v>
      </c>
      <c r="AZ419" s="46">
        <v>823.21</v>
      </c>
      <c r="BA419" s="46">
        <v>2105.13</v>
      </c>
      <c r="BB419" s="46">
        <v>2608.0100000000002</v>
      </c>
      <c r="BC419" s="46">
        <v>902.03</v>
      </c>
      <c r="BD419" s="46">
        <v>1781.42</v>
      </c>
      <c r="BE419" s="46">
        <v>1188.47</v>
      </c>
      <c r="BF419" s="46">
        <v>2445034.0299999998</v>
      </c>
      <c r="BG419" s="46">
        <f t="shared" si="547"/>
        <v>5070.2</v>
      </c>
      <c r="BH419" s="46">
        <v>1206.3800000000001</v>
      </c>
      <c r="BI419" s="46">
        <v>3444.44</v>
      </c>
      <c r="BJ419" s="46">
        <v>7006.73</v>
      </c>
      <c r="BK419" s="46">
        <f t="shared" si="535"/>
        <v>1689105.94</v>
      </c>
      <c r="BL419" s="46" t="str">
        <f t="shared" si="548"/>
        <v xml:space="preserve"> </v>
      </c>
      <c r="BM419" s="46" t="e">
        <f t="shared" si="549"/>
        <v>#DIV/0!</v>
      </c>
      <c r="BN419" s="46" t="e">
        <f t="shared" si="550"/>
        <v>#DIV/0!</v>
      </c>
      <c r="BO419" s="46" t="e">
        <f t="shared" si="551"/>
        <v>#DIV/0!</v>
      </c>
      <c r="BP419" s="46" t="e">
        <f t="shared" si="552"/>
        <v>#DIV/0!</v>
      </c>
      <c r="BQ419" s="46" t="e">
        <f t="shared" si="553"/>
        <v>#DIV/0!</v>
      </c>
      <c r="BR419" s="46" t="e">
        <f t="shared" si="554"/>
        <v>#DIV/0!</v>
      </c>
      <c r="BS419" s="46" t="str">
        <f t="shared" si="555"/>
        <v xml:space="preserve"> </v>
      </c>
      <c r="BT419" s="46" t="e">
        <f t="shared" si="556"/>
        <v>#DIV/0!</v>
      </c>
      <c r="BU419" s="46" t="e">
        <f t="shared" si="557"/>
        <v>#DIV/0!</v>
      </c>
      <c r="BV419" s="46" t="e">
        <f t="shared" si="558"/>
        <v>#DIV/0!</v>
      </c>
      <c r="BW419" s="46" t="str">
        <f t="shared" si="559"/>
        <v xml:space="preserve"> </v>
      </c>
      <c r="BY419" s="52"/>
      <c r="BZ419" s="293"/>
      <c r="CA419" s="46">
        <f t="shared" si="560"/>
        <v>4070.0104728682168</v>
      </c>
      <c r="CB419" s="46">
        <f t="shared" si="561"/>
        <v>5298.36</v>
      </c>
      <c r="CC419" s="46">
        <f t="shared" si="562"/>
        <v>-1228.3495271317829</v>
      </c>
      <c r="CD419" s="297"/>
    </row>
    <row r="420" spans="1:82" s="45" customFormat="1" ht="12" customHeight="1">
      <c r="A420" s="284">
        <v>87</v>
      </c>
      <c r="B420" s="170" t="s">
        <v>541</v>
      </c>
      <c r="C420" s="295"/>
      <c r="D420" s="295"/>
      <c r="E420" s="296"/>
      <c r="F420" s="296"/>
      <c r="G420" s="286">
        <f t="shared" si="530"/>
        <v>4559433.99</v>
      </c>
      <c r="H420" s="280">
        <f t="shared" si="531"/>
        <v>0</v>
      </c>
      <c r="I420" s="289">
        <v>0</v>
      </c>
      <c r="J420" s="289">
        <v>0</v>
      </c>
      <c r="K420" s="289">
        <v>0</v>
      </c>
      <c r="L420" s="289">
        <v>0</v>
      </c>
      <c r="M420" s="289">
        <v>0</v>
      </c>
      <c r="N420" s="280">
        <v>0</v>
      </c>
      <c r="O420" s="280">
        <v>0</v>
      </c>
      <c r="P420" s="280">
        <v>0</v>
      </c>
      <c r="Q420" s="280">
        <v>0</v>
      </c>
      <c r="R420" s="280">
        <v>0</v>
      </c>
      <c r="S420" s="280">
        <v>0</v>
      </c>
      <c r="T420" s="290">
        <v>0</v>
      </c>
      <c r="U420" s="280">
        <v>0</v>
      </c>
      <c r="V420" s="296" t="s">
        <v>106</v>
      </c>
      <c r="W420" s="57">
        <v>1129</v>
      </c>
      <c r="X420" s="280">
        <f t="shared" si="532"/>
        <v>4354259.46</v>
      </c>
      <c r="Y420" s="57">
        <v>0</v>
      </c>
      <c r="Z420" s="57">
        <v>0</v>
      </c>
      <c r="AA420" s="57">
        <v>0</v>
      </c>
      <c r="AB420" s="57">
        <v>0</v>
      </c>
      <c r="AC420" s="57">
        <v>0</v>
      </c>
      <c r="AD420" s="57">
        <v>0</v>
      </c>
      <c r="AE420" s="57">
        <v>0</v>
      </c>
      <c r="AF420" s="57">
        <v>0</v>
      </c>
      <c r="AG420" s="57">
        <v>0</v>
      </c>
      <c r="AH420" s="57">
        <v>0</v>
      </c>
      <c r="AI420" s="57">
        <v>0</v>
      </c>
      <c r="AJ420" s="57">
        <f t="shared" si="533"/>
        <v>136783.01999999999</v>
      </c>
      <c r="AK420" s="57">
        <f t="shared" si="534"/>
        <v>68391.509999999995</v>
      </c>
      <c r="AL420" s="57">
        <v>0</v>
      </c>
      <c r="AN420" s="46">
        <f>I420/'Приложение 1'!I418</f>
        <v>0</v>
      </c>
      <c r="AO420" s="46" t="e">
        <f t="shared" si="536"/>
        <v>#DIV/0!</v>
      </c>
      <c r="AP420" s="46" t="e">
        <f t="shared" si="537"/>
        <v>#DIV/0!</v>
      </c>
      <c r="AQ420" s="46" t="e">
        <f t="shared" si="538"/>
        <v>#DIV/0!</v>
      </c>
      <c r="AR420" s="46" t="e">
        <f t="shared" si="539"/>
        <v>#DIV/0!</v>
      </c>
      <c r="AS420" s="46" t="e">
        <f t="shared" si="540"/>
        <v>#DIV/0!</v>
      </c>
      <c r="AT420" s="46" t="e">
        <f t="shared" si="541"/>
        <v>#DIV/0!</v>
      </c>
      <c r="AU420" s="46">
        <f t="shared" si="542"/>
        <v>3856.74</v>
      </c>
      <c r="AV420" s="46" t="e">
        <f t="shared" si="543"/>
        <v>#DIV/0!</v>
      </c>
      <c r="AW420" s="46" t="e">
        <f t="shared" si="544"/>
        <v>#DIV/0!</v>
      </c>
      <c r="AX420" s="46" t="e">
        <f t="shared" si="545"/>
        <v>#DIV/0!</v>
      </c>
      <c r="AY420" s="52">
        <f t="shared" si="546"/>
        <v>0</v>
      </c>
      <c r="AZ420" s="46">
        <v>823.21</v>
      </c>
      <c r="BA420" s="46">
        <v>2105.13</v>
      </c>
      <c r="BB420" s="46">
        <v>2608.0100000000002</v>
      </c>
      <c r="BC420" s="46">
        <v>902.03</v>
      </c>
      <c r="BD420" s="46">
        <v>1781.42</v>
      </c>
      <c r="BE420" s="46">
        <v>1188.47</v>
      </c>
      <c r="BF420" s="46">
        <v>2445034.0299999998</v>
      </c>
      <c r="BG420" s="46">
        <f t="shared" si="547"/>
        <v>4866.91</v>
      </c>
      <c r="BH420" s="46">
        <v>1206.3800000000001</v>
      </c>
      <c r="BI420" s="46">
        <v>3444.44</v>
      </c>
      <c r="BJ420" s="46">
        <v>7006.73</v>
      </c>
      <c r="BK420" s="46">
        <f t="shared" si="535"/>
        <v>1689105.94</v>
      </c>
      <c r="BL420" s="46" t="str">
        <f t="shared" si="548"/>
        <v xml:space="preserve"> </v>
      </c>
      <c r="BM420" s="46" t="e">
        <f t="shared" si="549"/>
        <v>#DIV/0!</v>
      </c>
      <c r="BN420" s="46" t="e">
        <f t="shared" si="550"/>
        <v>#DIV/0!</v>
      </c>
      <c r="BO420" s="46" t="e">
        <f t="shared" si="551"/>
        <v>#DIV/0!</v>
      </c>
      <c r="BP420" s="46" t="e">
        <f t="shared" si="552"/>
        <v>#DIV/0!</v>
      </c>
      <c r="BQ420" s="46" t="e">
        <f t="shared" si="553"/>
        <v>#DIV/0!</v>
      </c>
      <c r="BR420" s="46" t="e">
        <f t="shared" si="554"/>
        <v>#DIV/0!</v>
      </c>
      <c r="BS420" s="46" t="str">
        <f t="shared" si="555"/>
        <v xml:space="preserve"> </v>
      </c>
      <c r="BT420" s="46" t="e">
        <f t="shared" si="556"/>
        <v>#DIV/0!</v>
      </c>
      <c r="BU420" s="46" t="e">
        <f t="shared" si="557"/>
        <v>#DIV/0!</v>
      </c>
      <c r="BV420" s="46" t="e">
        <f t="shared" si="558"/>
        <v>#DIV/0!</v>
      </c>
      <c r="BW420" s="46" t="str">
        <f t="shared" si="559"/>
        <v xml:space="preserve"> </v>
      </c>
      <c r="BY420" s="52"/>
      <c r="BZ420" s="293"/>
      <c r="CA420" s="46">
        <f t="shared" si="560"/>
        <v>4038.4712046058462</v>
      </c>
      <c r="CB420" s="46">
        <f t="shared" si="561"/>
        <v>5085.92</v>
      </c>
      <c r="CC420" s="46">
        <f t="shared" si="562"/>
        <v>-1047.4487953941539</v>
      </c>
      <c r="CD420" s="297"/>
    </row>
    <row r="421" spans="1:82" s="45" customFormat="1" ht="12" customHeight="1">
      <c r="A421" s="284">
        <v>88</v>
      </c>
      <c r="B421" s="170" t="s">
        <v>542</v>
      </c>
      <c r="C421" s="295"/>
      <c r="D421" s="295"/>
      <c r="E421" s="296"/>
      <c r="F421" s="296"/>
      <c r="G421" s="286">
        <f t="shared" si="530"/>
        <v>4890588.63</v>
      </c>
      <c r="H421" s="280">
        <f t="shared" si="531"/>
        <v>0</v>
      </c>
      <c r="I421" s="289">
        <v>0</v>
      </c>
      <c r="J421" s="289">
        <v>0</v>
      </c>
      <c r="K421" s="289">
        <v>0</v>
      </c>
      <c r="L421" s="289">
        <v>0</v>
      </c>
      <c r="M421" s="289">
        <v>0</v>
      </c>
      <c r="N421" s="280">
        <v>0</v>
      </c>
      <c r="O421" s="280">
        <v>0</v>
      </c>
      <c r="P421" s="280">
        <v>0</v>
      </c>
      <c r="Q421" s="280">
        <v>0</v>
      </c>
      <c r="R421" s="280">
        <v>0</v>
      </c>
      <c r="S421" s="280">
        <v>0</v>
      </c>
      <c r="T421" s="290">
        <v>0</v>
      </c>
      <c r="U421" s="280">
        <v>0</v>
      </c>
      <c r="V421" s="296" t="s">
        <v>106</v>
      </c>
      <c r="W421" s="57">
        <v>1211</v>
      </c>
      <c r="X421" s="280">
        <f t="shared" si="532"/>
        <v>4670512.1399999997</v>
      </c>
      <c r="Y421" s="57">
        <v>0</v>
      </c>
      <c r="Z421" s="57">
        <v>0</v>
      </c>
      <c r="AA421" s="57">
        <v>0</v>
      </c>
      <c r="AB421" s="57">
        <v>0</v>
      </c>
      <c r="AC421" s="57">
        <v>0</v>
      </c>
      <c r="AD421" s="57">
        <v>0</v>
      </c>
      <c r="AE421" s="57">
        <v>0</v>
      </c>
      <c r="AF421" s="57">
        <v>0</v>
      </c>
      <c r="AG421" s="57">
        <v>0</v>
      </c>
      <c r="AH421" s="57">
        <v>0</v>
      </c>
      <c r="AI421" s="57">
        <v>0</v>
      </c>
      <c r="AJ421" s="57">
        <f t="shared" si="533"/>
        <v>146717.66</v>
      </c>
      <c r="AK421" s="57">
        <f t="shared" si="534"/>
        <v>73358.83</v>
      </c>
      <c r="AL421" s="57">
        <v>0</v>
      </c>
      <c r="AN421" s="46">
        <f>I421/'Приложение 1'!I419</f>
        <v>0</v>
      </c>
      <c r="AO421" s="46" t="e">
        <f t="shared" si="536"/>
        <v>#DIV/0!</v>
      </c>
      <c r="AP421" s="46" t="e">
        <f t="shared" si="537"/>
        <v>#DIV/0!</v>
      </c>
      <c r="AQ421" s="46" t="e">
        <f t="shared" si="538"/>
        <v>#DIV/0!</v>
      </c>
      <c r="AR421" s="46" t="e">
        <f t="shared" si="539"/>
        <v>#DIV/0!</v>
      </c>
      <c r="AS421" s="46" t="e">
        <f t="shared" si="540"/>
        <v>#DIV/0!</v>
      </c>
      <c r="AT421" s="46" t="e">
        <f t="shared" si="541"/>
        <v>#DIV/0!</v>
      </c>
      <c r="AU421" s="46">
        <f t="shared" si="542"/>
        <v>3856.74</v>
      </c>
      <c r="AV421" s="46" t="e">
        <f t="shared" si="543"/>
        <v>#DIV/0!</v>
      </c>
      <c r="AW421" s="46" t="e">
        <f t="shared" si="544"/>
        <v>#DIV/0!</v>
      </c>
      <c r="AX421" s="46" t="e">
        <f t="shared" si="545"/>
        <v>#DIV/0!</v>
      </c>
      <c r="AY421" s="52">
        <f t="shared" si="546"/>
        <v>0</v>
      </c>
      <c r="AZ421" s="46">
        <v>823.21</v>
      </c>
      <c r="BA421" s="46">
        <v>2105.13</v>
      </c>
      <c r="BB421" s="46">
        <v>2608.0100000000002</v>
      </c>
      <c r="BC421" s="46">
        <v>902.03</v>
      </c>
      <c r="BD421" s="46">
        <v>1781.42</v>
      </c>
      <c r="BE421" s="46">
        <v>1188.47</v>
      </c>
      <c r="BF421" s="46">
        <v>2445034.0299999998</v>
      </c>
      <c r="BG421" s="46">
        <f t="shared" si="547"/>
        <v>4866.91</v>
      </c>
      <c r="BH421" s="46">
        <v>1206.3800000000001</v>
      </c>
      <c r="BI421" s="46">
        <v>3444.44</v>
      </c>
      <c r="BJ421" s="46">
        <v>7006.73</v>
      </c>
      <c r="BK421" s="46">
        <f t="shared" si="535"/>
        <v>1689105.94</v>
      </c>
      <c r="BL421" s="46" t="str">
        <f t="shared" si="548"/>
        <v xml:space="preserve"> </v>
      </c>
      <c r="BM421" s="46" t="e">
        <f t="shared" si="549"/>
        <v>#DIV/0!</v>
      </c>
      <c r="BN421" s="46" t="e">
        <f t="shared" si="550"/>
        <v>#DIV/0!</v>
      </c>
      <c r="BO421" s="46" t="e">
        <f t="shared" si="551"/>
        <v>#DIV/0!</v>
      </c>
      <c r="BP421" s="46" t="e">
        <f t="shared" si="552"/>
        <v>#DIV/0!</v>
      </c>
      <c r="BQ421" s="46" t="e">
        <f t="shared" si="553"/>
        <v>#DIV/0!</v>
      </c>
      <c r="BR421" s="46" t="e">
        <f t="shared" si="554"/>
        <v>#DIV/0!</v>
      </c>
      <c r="BS421" s="46" t="str">
        <f t="shared" si="555"/>
        <v xml:space="preserve"> </v>
      </c>
      <c r="BT421" s="46" t="e">
        <f t="shared" si="556"/>
        <v>#DIV/0!</v>
      </c>
      <c r="BU421" s="46" t="e">
        <f t="shared" si="557"/>
        <v>#DIV/0!</v>
      </c>
      <c r="BV421" s="46" t="e">
        <f t="shared" si="558"/>
        <v>#DIV/0!</v>
      </c>
      <c r="BW421" s="46" t="str">
        <f t="shared" si="559"/>
        <v xml:space="preserve"> </v>
      </c>
      <c r="BY421" s="52"/>
      <c r="BZ421" s="293"/>
      <c r="CA421" s="46">
        <f t="shared" si="560"/>
        <v>4038.4712056151939</v>
      </c>
      <c r="CB421" s="46">
        <f t="shared" si="561"/>
        <v>5085.92</v>
      </c>
      <c r="CC421" s="46">
        <f t="shared" si="562"/>
        <v>-1047.4487943848062</v>
      </c>
      <c r="CD421" s="297"/>
    </row>
    <row r="422" spans="1:82" s="45" customFormat="1" ht="12" customHeight="1">
      <c r="A422" s="284">
        <v>89</v>
      </c>
      <c r="B422" s="170" t="s">
        <v>545</v>
      </c>
      <c r="C422" s="295"/>
      <c r="D422" s="295"/>
      <c r="E422" s="296"/>
      <c r="F422" s="296"/>
      <c r="G422" s="286">
        <f>ROUND(H422+U422+X422+Z422+AB422+AD422+AF422+AH422+AI422+AJ422+AK422+AL422,2)</f>
        <v>4565859.29</v>
      </c>
      <c r="H422" s="280">
        <f t="shared" si="531"/>
        <v>0</v>
      </c>
      <c r="I422" s="289">
        <v>0</v>
      </c>
      <c r="J422" s="289">
        <v>0</v>
      </c>
      <c r="K422" s="289">
        <v>0</v>
      </c>
      <c r="L422" s="289">
        <v>0</v>
      </c>
      <c r="M422" s="289">
        <v>0</v>
      </c>
      <c r="N422" s="280">
        <v>0</v>
      </c>
      <c r="O422" s="280">
        <v>0</v>
      </c>
      <c r="P422" s="280">
        <v>0</v>
      </c>
      <c r="Q422" s="280">
        <v>0</v>
      </c>
      <c r="R422" s="280">
        <v>0</v>
      </c>
      <c r="S422" s="280">
        <v>0</v>
      </c>
      <c r="T422" s="284">
        <v>2</v>
      </c>
      <c r="U422" s="280">
        <f>ROUND(T422*2180197.81,2)</f>
        <v>4360395.62</v>
      </c>
      <c r="V422" s="296"/>
      <c r="W422" s="57">
        <v>0</v>
      </c>
      <c r="X422" s="280">
        <f t="shared" si="532"/>
        <v>0</v>
      </c>
      <c r="Y422" s="57">
        <v>0</v>
      </c>
      <c r="Z422" s="57">
        <v>0</v>
      </c>
      <c r="AA422" s="57">
        <v>0</v>
      </c>
      <c r="AB422" s="57">
        <v>0</v>
      </c>
      <c r="AC422" s="57">
        <v>0</v>
      </c>
      <c r="AD422" s="57">
        <v>0</v>
      </c>
      <c r="AE422" s="57">
        <v>0</v>
      </c>
      <c r="AF422" s="57">
        <v>0</v>
      </c>
      <c r="AG422" s="57">
        <v>0</v>
      </c>
      <c r="AH422" s="57">
        <v>0</v>
      </c>
      <c r="AI422" s="57">
        <v>0</v>
      </c>
      <c r="AJ422" s="57">
        <f>ROUND(U422/95.5*3,2)</f>
        <v>136975.78</v>
      </c>
      <c r="AK422" s="57">
        <f>ROUND(U422/95.5*1.5,2)</f>
        <v>68487.89</v>
      </c>
      <c r="AL422" s="57">
        <v>0</v>
      </c>
      <c r="AN422" s="46">
        <f>I422/'Приложение 1'!I420</f>
        <v>0</v>
      </c>
      <c r="AO422" s="46" t="e">
        <f t="shared" si="536"/>
        <v>#DIV/0!</v>
      </c>
      <c r="AP422" s="46" t="e">
        <f t="shared" si="537"/>
        <v>#DIV/0!</v>
      </c>
      <c r="AQ422" s="46" t="e">
        <f t="shared" si="538"/>
        <v>#DIV/0!</v>
      </c>
      <c r="AR422" s="46" t="e">
        <f t="shared" si="539"/>
        <v>#DIV/0!</v>
      </c>
      <c r="AS422" s="46" t="e">
        <f t="shared" si="540"/>
        <v>#DIV/0!</v>
      </c>
      <c r="AT422" s="46">
        <f t="shared" si="541"/>
        <v>2180197.81</v>
      </c>
      <c r="AU422" s="46" t="e">
        <f t="shared" si="542"/>
        <v>#DIV/0!</v>
      </c>
      <c r="AV422" s="46" t="e">
        <f t="shared" si="543"/>
        <v>#DIV/0!</v>
      </c>
      <c r="AW422" s="46" t="e">
        <f t="shared" si="544"/>
        <v>#DIV/0!</v>
      </c>
      <c r="AX422" s="46" t="e">
        <f t="shared" si="545"/>
        <v>#DIV/0!</v>
      </c>
      <c r="AY422" s="52">
        <f t="shared" si="546"/>
        <v>0</v>
      </c>
      <c r="AZ422" s="46">
        <v>823.21</v>
      </c>
      <c r="BA422" s="46">
        <v>2105.13</v>
      </c>
      <c r="BB422" s="46">
        <v>2608.0100000000002</v>
      </c>
      <c r="BC422" s="46">
        <v>902.03</v>
      </c>
      <c r="BD422" s="46">
        <v>1781.42</v>
      </c>
      <c r="BE422" s="46">
        <v>1188.47</v>
      </c>
      <c r="BF422" s="46">
        <v>2445034.0299999998</v>
      </c>
      <c r="BG422" s="46">
        <f t="shared" si="547"/>
        <v>4866.91</v>
      </c>
      <c r="BH422" s="46">
        <v>1206.3800000000001</v>
      </c>
      <c r="BI422" s="46">
        <v>3444.44</v>
      </c>
      <c r="BJ422" s="46">
        <v>7006.73</v>
      </c>
      <c r="BK422" s="46">
        <f t="shared" si="535"/>
        <v>1689105.94</v>
      </c>
      <c r="BL422" s="46" t="str">
        <f t="shared" si="548"/>
        <v xml:space="preserve"> </v>
      </c>
      <c r="BM422" s="46" t="e">
        <f t="shared" si="549"/>
        <v>#DIV/0!</v>
      </c>
      <c r="BN422" s="46" t="e">
        <f t="shared" si="550"/>
        <v>#DIV/0!</v>
      </c>
      <c r="BO422" s="46" t="e">
        <f t="shared" si="551"/>
        <v>#DIV/0!</v>
      </c>
      <c r="BP422" s="46" t="e">
        <f t="shared" si="552"/>
        <v>#DIV/0!</v>
      </c>
      <c r="BQ422" s="46" t="e">
        <f t="shared" si="553"/>
        <v>#DIV/0!</v>
      </c>
      <c r="BR422" s="46" t="str">
        <f t="shared" si="554"/>
        <v xml:space="preserve"> </v>
      </c>
      <c r="BS422" s="46" t="e">
        <f t="shared" si="555"/>
        <v>#DIV/0!</v>
      </c>
      <c r="BT422" s="46" t="e">
        <f t="shared" si="556"/>
        <v>#DIV/0!</v>
      </c>
      <c r="BU422" s="46" t="e">
        <f t="shared" si="557"/>
        <v>#DIV/0!</v>
      </c>
      <c r="BV422" s="46" t="e">
        <f t="shared" si="558"/>
        <v>#DIV/0!</v>
      </c>
      <c r="BW422" s="46" t="str">
        <f t="shared" si="559"/>
        <v xml:space="preserve"> </v>
      </c>
      <c r="BY422" s="52"/>
      <c r="BZ422" s="293"/>
      <c r="CA422" s="46" t="e">
        <f t="shared" si="560"/>
        <v>#DIV/0!</v>
      </c>
      <c r="CB422" s="46">
        <f t="shared" si="561"/>
        <v>5085.92</v>
      </c>
      <c r="CC422" s="46" t="e">
        <f t="shared" si="562"/>
        <v>#DIV/0!</v>
      </c>
      <c r="CD422" s="297"/>
    </row>
    <row r="423" spans="1:82" s="45" customFormat="1" ht="12" customHeight="1">
      <c r="A423" s="284">
        <v>90</v>
      </c>
      <c r="B423" s="170" t="s">
        <v>546</v>
      </c>
      <c r="C423" s="295"/>
      <c r="D423" s="295"/>
      <c r="E423" s="296"/>
      <c r="F423" s="296"/>
      <c r="G423" s="286">
        <f t="shared" si="530"/>
        <v>4195971.58</v>
      </c>
      <c r="H423" s="280">
        <f t="shared" si="531"/>
        <v>0</v>
      </c>
      <c r="I423" s="289">
        <v>0</v>
      </c>
      <c r="J423" s="289">
        <v>0</v>
      </c>
      <c r="K423" s="289">
        <v>0</v>
      </c>
      <c r="L423" s="289">
        <v>0</v>
      </c>
      <c r="M423" s="289">
        <v>0</v>
      </c>
      <c r="N423" s="280">
        <v>0</v>
      </c>
      <c r="O423" s="280">
        <v>0</v>
      </c>
      <c r="P423" s="280">
        <v>0</v>
      </c>
      <c r="Q423" s="280">
        <v>0</v>
      </c>
      <c r="R423" s="280">
        <v>0</v>
      </c>
      <c r="S423" s="280">
        <v>0</v>
      </c>
      <c r="T423" s="290">
        <v>0</v>
      </c>
      <c r="U423" s="280">
        <v>0</v>
      </c>
      <c r="V423" s="296" t="s">
        <v>106</v>
      </c>
      <c r="W423" s="57">
        <v>1039</v>
      </c>
      <c r="X423" s="280">
        <f t="shared" si="532"/>
        <v>4007152.86</v>
      </c>
      <c r="Y423" s="57">
        <v>0</v>
      </c>
      <c r="Z423" s="57">
        <v>0</v>
      </c>
      <c r="AA423" s="57">
        <v>0</v>
      </c>
      <c r="AB423" s="57">
        <v>0</v>
      </c>
      <c r="AC423" s="57">
        <v>0</v>
      </c>
      <c r="AD423" s="57">
        <v>0</v>
      </c>
      <c r="AE423" s="57">
        <v>0</v>
      </c>
      <c r="AF423" s="57">
        <v>0</v>
      </c>
      <c r="AG423" s="57">
        <v>0</v>
      </c>
      <c r="AH423" s="57">
        <v>0</v>
      </c>
      <c r="AI423" s="57">
        <v>0</v>
      </c>
      <c r="AJ423" s="57">
        <f t="shared" si="533"/>
        <v>125879.15</v>
      </c>
      <c r="AK423" s="57">
        <f t="shared" si="534"/>
        <v>62939.57</v>
      </c>
      <c r="AL423" s="57">
        <v>0</v>
      </c>
      <c r="AN423" s="46">
        <f>I423/'Приложение 1'!I421</f>
        <v>0</v>
      </c>
      <c r="AO423" s="46" t="e">
        <f t="shared" si="536"/>
        <v>#DIV/0!</v>
      </c>
      <c r="AP423" s="46" t="e">
        <f t="shared" si="537"/>
        <v>#DIV/0!</v>
      </c>
      <c r="AQ423" s="46" t="e">
        <f t="shared" si="538"/>
        <v>#DIV/0!</v>
      </c>
      <c r="AR423" s="46" t="e">
        <f t="shared" si="539"/>
        <v>#DIV/0!</v>
      </c>
      <c r="AS423" s="46" t="e">
        <f t="shared" si="540"/>
        <v>#DIV/0!</v>
      </c>
      <c r="AT423" s="46" t="e">
        <f t="shared" si="541"/>
        <v>#DIV/0!</v>
      </c>
      <c r="AU423" s="46">
        <f t="shared" si="542"/>
        <v>3856.74</v>
      </c>
      <c r="AV423" s="46" t="e">
        <f t="shared" si="543"/>
        <v>#DIV/0!</v>
      </c>
      <c r="AW423" s="46" t="e">
        <f t="shared" si="544"/>
        <v>#DIV/0!</v>
      </c>
      <c r="AX423" s="46" t="e">
        <f t="shared" si="545"/>
        <v>#DIV/0!</v>
      </c>
      <c r="AY423" s="52">
        <f t="shared" si="546"/>
        <v>0</v>
      </c>
      <c r="AZ423" s="46">
        <v>823.21</v>
      </c>
      <c r="BA423" s="46">
        <v>2105.13</v>
      </c>
      <c r="BB423" s="46">
        <v>2608.0100000000002</v>
      </c>
      <c r="BC423" s="46">
        <v>902.03</v>
      </c>
      <c r="BD423" s="46">
        <v>1781.42</v>
      </c>
      <c r="BE423" s="46">
        <v>1188.47</v>
      </c>
      <c r="BF423" s="46">
        <v>2445034.0299999998</v>
      </c>
      <c r="BG423" s="46">
        <f t="shared" si="547"/>
        <v>4866.91</v>
      </c>
      <c r="BH423" s="46">
        <v>1206.3800000000001</v>
      </c>
      <c r="BI423" s="46">
        <v>3444.44</v>
      </c>
      <c r="BJ423" s="46">
        <v>7006.73</v>
      </c>
      <c r="BK423" s="46">
        <f t="shared" si="535"/>
        <v>1689105.94</v>
      </c>
      <c r="BL423" s="46" t="str">
        <f t="shared" si="548"/>
        <v xml:space="preserve"> </v>
      </c>
      <c r="BM423" s="46" t="e">
        <f t="shared" si="549"/>
        <v>#DIV/0!</v>
      </c>
      <c r="BN423" s="46" t="e">
        <f t="shared" si="550"/>
        <v>#DIV/0!</v>
      </c>
      <c r="BO423" s="46" t="e">
        <f t="shared" si="551"/>
        <v>#DIV/0!</v>
      </c>
      <c r="BP423" s="46" t="e">
        <f t="shared" si="552"/>
        <v>#DIV/0!</v>
      </c>
      <c r="BQ423" s="46" t="e">
        <f t="shared" si="553"/>
        <v>#DIV/0!</v>
      </c>
      <c r="BR423" s="46" t="e">
        <f t="shared" si="554"/>
        <v>#DIV/0!</v>
      </c>
      <c r="BS423" s="46" t="str">
        <f t="shared" si="555"/>
        <v xml:space="preserve"> </v>
      </c>
      <c r="BT423" s="46" t="e">
        <f t="shared" si="556"/>
        <v>#DIV/0!</v>
      </c>
      <c r="BU423" s="46" t="e">
        <f t="shared" si="557"/>
        <v>#DIV/0!</v>
      </c>
      <c r="BV423" s="46" t="e">
        <f t="shared" si="558"/>
        <v>#DIV/0!</v>
      </c>
      <c r="BW423" s="46" t="str">
        <f t="shared" si="559"/>
        <v xml:space="preserve"> </v>
      </c>
      <c r="BY423" s="52"/>
      <c r="BZ423" s="293"/>
      <c r="CA423" s="46">
        <f t="shared" si="560"/>
        <v>4038.4712030798846</v>
      </c>
      <c r="CB423" s="46">
        <f t="shared" si="561"/>
        <v>5085.92</v>
      </c>
      <c r="CC423" s="46">
        <f t="shared" si="562"/>
        <v>-1047.4487969201155</v>
      </c>
      <c r="CD423" s="297"/>
    </row>
    <row r="424" spans="1:82" s="45" customFormat="1" ht="12" customHeight="1">
      <c r="A424" s="284">
        <v>91</v>
      </c>
      <c r="B424" s="170" t="s">
        <v>547</v>
      </c>
      <c r="C424" s="295"/>
      <c r="D424" s="295"/>
      <c r="E424" s="296"/>
      <c r="F424" s="296"/>
      <c r="G424" s="286">
        <f t="shared" si="530"/>
        <v>4017100.34</v>
      </c>
      <c r="H424" s="280">
        <f t="shared" si="531"/>
        <v>0</v>
      </c>
      <c r="I424" s="289">
        <v>0</v>
      </c>
      <c r="J424" s="289">
        <v>0</v>
      </c>
      <c r="K424" s="289">
        <v>0</v>
      </c>
      <c r="L424" s="289">
        <v>0</v>
      </c>
      <c r="M424" s="289">
        <v>0</v>
      </c>
      <c r="N424" s="280">
        <v>0</v>
      </c>
      <c r="O424" s="280">
        <v>0</v>
      </c>
      <c r="P424" s="280">
        <v>0</v>
      </c>
      <c r="Q424" s="280">
        <v>0</v>
      </c>
      <c r="R424" s="280">
        <v>0</v>
      </c>
      <c r="S424" s="280">
        <v>0</v>
      </c>
      <c r="T424" s="290">
        <v>0</v>
      </c>
      <c r="U424" s="280">
        <v>0</v>
      </c>
      <c r="V424" s="296" t="s">
        <v>105</v>
      </c>
      <c r="W424" s="57">
        <v>987</v>
      </c>
      <c r="X424" s="280">
        <f t="shared" si="532"/>
        <v>3836330.82</v>
      </c>
      <c r="Y424" s="57">
        <v>0</v>
      </c>
      <c r="Z424" s="57">
        <v>0</v>
      </c>
      <c r="AA424" s="57">
        <v>0</v>
      </c>
      <c r="AB424" s="57">
        <v>0</v>
      </c>
      <c r="AC424" s="57">
        <v>0</v>
      </c>
      <c r="AD424" s="57">
        <v>0</v>
      </c>
      <c r="AE424" s="57">
        <v>0</v>
      </c>
      <c r="AF424" s="57">
        <v>0</v>
      </c>
      <c r="AG424" s="57">
        <v>0</v>
      </c>
      <c r="AH424" s="57">
        <v>0</v>
      </c>
      <c r="AI424" s="57">
        <v>0</v>
      </c>
      <c r="AJ424" s="57">
        <f t="shared" si="533"/>
        <v>120513.01</v>
      </c>
      <c r="AK424" s="57">
        <f t="shared" si="534"/>
        <v>60256.51</v>
      </c>
      <c r="AL424" s="57">
        <v>0</v>
      </c>
      <c r="AN424" s="46">
        <f>I424/'Приложение 1'!I422</f>
        <v>0</v>
      </c>
      <c r="AO424" s="46" t="e">
        <f t="shared" si="536"/>
        <v>#DIV/0!</v>
      </c>
      <c r="AP424" s="46" t="e">
        <f t="shared" si="537"/>
        <v>#DIV/0!</v>
      </c>
      <c r="AQ424" s="46" t="e">
        <f t="shared" si="538"/>
        <v>#DIV/0!</v>
      </c>
      <c r="AR424" s="46" t="e">
        <f t="shared" si="539"/>
        <v>#DIV/0!</v>
      </c>
      <c r="AS424" s="46" t="e">
        <f t="shared" si="540"/>
        <v>#DIV/0!</v>
      </c>
      <c r="AT424" s="46" t="e">
        <f t="shared" si="541"/>
        <v>#DIV/0!</v>
      </c>
      <c r="AU424" s="46">
        <f t="shared" si="542"/>
        <v>3886.8599999999997</v>
      </c>
      <c r="AV424" s="46" t="e">
        <f t="shared" si="543"/>
        <v>#DIV/0!</v>
      </c>
      <c r="AW424" s="46" t="e">
        <f t="shared" si="544"/>
        <v>#DIV/0!</v>
      </c>
      <c r="AX424" s="46" t="e">
        <f t="shared" si="545"/>
        <v>#DIV/0!</v>
      </c>
      <c r="AY424" s="52">
        <f t="shared" si="546"/>
        <v>0</v>
      </c>
      <c r="AZ424" s="46">
        <v>823.21</v>
      </c>
      <c r="BA424" s="46">
        <v>2105.13</v>
      </c>
      <c r="BB424" s="46">
        <v>2608.0100000000002</v>
      </c>
      <c r="BC424" s="46">
        <v>902.03</v>
      </c>
      <c r="BD424" s="46">
        <v>1781.42</v>
      </c>
      <c r="BE424" s="46">
        <v>1188.47</v>
      </c>
      <c r="BF424" s="46">
        <v>2445034.0299999998</v>
      </c>
      <c r="BG424" s="46">
        <f t="shared" si="547"/>
        <v>5070.2</v>
      </c>
      <c r="BH424" s="46">
        <v>1206.3800000000001</v>
      </c>
      <c r="BI424" s="46">
        <v>3444.44</v>
      </c>
      <c r="BJ424" s="46">
        <v>7006.73</v>
      </c>
      <c r="BK424" s="46">
        <f t="shared" si="535"/>
        <v>1689105.94</v>
      </c>
      <c r="BL424" s="46" t="str">
        <f t="shared" si="548"/>
        <v xml:space="preserve"> </v>
      </c>
      <c r="BM424" s="46" t="e">
        <f t="shared" si="549"/>
        <v>#DIV/0!</v>
      </c>
      <c r="BN424" s="46" t="e">
        <f t="shared" si="550"/>
        <v>#DIV/0!</v>
      </c>
      <c r="BO424" s="46" t="e">
        <f t="shared" si="551"/>
        <v>#DIV/0!</v>
      </c>
      <c r="BP424" s="46" t="e">
        <f t="shared" si="552"/>
        <v>#DIV/0!</v>
      </c>
      <c r="BQ424" s="46" t="e">
        <f t="shared" si="553"/>
        <v>#DIV/0!</v>
      </c>
      <c r="BR424" s="46" t="e">
        <f t="shared" si="554"/>
        <v>#DIV/0!</v>
      </c>
      <c r="BS424" s="46" t="str">
        <f t="shared" si="555"/>
        <v xml:space="preserve"> </v>
      </c>
      <c r="BT424" s="46" t="e">
        <f t="shared" si="556"/>
        <v>#DIV/0!</v>
      </c>
      <c r="BU424" s="46" t="e">
        <f t="shared" si="557"/>
        <v>#DIV/0!</v>
      </c>
      <c r="BV424" s="46" t="e">
        <f t="shared" si="558"/>
        <v>#DIV/0!</v>
      </c>
      <c r="BW424" s="46" t="str">
        <f t="shared" si="559"/>
        <v xml:space="preserve"> </v>
      </c>
      <c r="BY424" s="52"/>
      <c r="BZ424" s="293"/>
      <c r="CA424" s="46">
        <f t="shared" si="560"/>
        <v>4070.0104761904759</v>
      </c>
      <c r="CB424" s="46">
        <f t="shared" si="561"/>
        <v>5298.36</v>
      </c>
      <c r="CC424" s="46">
        <f t="shared" si="562"/>
        <v>-1228.3495238095238</v>
      </c>
      <c r="CD424" s="297"/>
    </row>
    <row r="425" spans="1:82" s="45" customFormat="1" ht="12" customHeight="1">
      <c r="A425" s="284">
        <v>92</v>
      </c>
      <c r="B425" s="170" t="s">
        <v>548</v>
      </c>
      <c r="C425" s="295"/>
      <c r="D425" s="295"/>
      <c r="E425" s="296"/>
      <c r="F425" s="296"/>
      <c r="G425" s="286">
        <f t="shared" si="530"/>
        <v>3402528.75</v>
      </c>
      <c r="H425" s="280">
        <f t="shared" si="531"/>
        <v>0</v>
      </c>
      <c r="I425" s="289">
        <v>0</v>
      </c>
      <c r="J425" s="289">
        <v>0</v>
      </c>
      <c r="K425" s="289">
        <v>0</v>
      </c>
      <c r="L425" s="289">
        <v>0</v>
      </c>
      <c r="M425" s="289">
        <v>0</v>
      </c>
      <c r="N425" s="280">
        <v>0</v>
      </c>
      <c r="O425" s="280">
        <v>0</v>
      </c>
      <c r="P425" s="280">
        <v>0</v>
      </c>
      <c r="Q425" s="280">
        <v>0</v>
      </c>
      <c r="R425" s="280">
        <v>0</v>
      </c>
      <c r="S425" s="280">
        <v>0</v>
      </c>
      <c r="T425" s="290">
        <v>0</v>
      </c>
      <c r="U425" s="280">
        <v>0</v>
      </c>
      <c r="V425" s="296" t="s">
        <v>105</v>
      </c>
      <c r="W425" s="57">
        <v>836</v>
      </c>
      <c r="X425" s="280">
        <f t="shared" si="532"/>
        <v>3249414.96</v>
      </c>
      <c r="Y425" s="57">
        <v>0</v>
      </c>
      <c r="Z425" s="57">
        <v>0</v>
      </c>
      <c r="AA425" s="57">
        <v>0</v>
      </c>
      <c r="AB425" s="57">
        <v>0</v>
      </c>
      <c r="AC425" s="57">
        <v>0</v>
      </c>
      <c r="AD425" s="57">
        <v>0</v>
      </c>
      <c r="AE425" s="57">
        <v>0</v>
      </c>
      <c r="AF425" s="57">
        <v>0</v>
      </c>
      <c r="AG425" s="57">
        <v>0</v>
      </c>
      <c r="AH425" s="57">
        <v>0</v>
      </c>
      <c r="AI425" s="57">
        <v>0</v>
      </c>
      <c r="AJ425" s="57">
        <f t="shared" si="533"/>
        <v>102075.86</v>
      </c>
      <c r="AK425" s="57">
        <f t="shared" si="534"/>
        <v>51037.93</v>
      </c>
      <c r="AL425" s="57">
        <v>0</v>
      </c>
      <c r="AN425" s="46">
        <f>I425/'Приложение 1'!I423</f>
        <v>0</v>
      </c>
      <c r="AO425" s="46" t="e">
        <f t="shared" si="536"/>
        <v>#DIV/0!</v>
      </c>
      <c r="AP425" s="46" t="e">
        <f t="shared" si="537"/>
        <v>#DIV/0!</v>
      </c>
      <c r="AQ425" s="46" t="e">
        <f t="shared" si="538"/>
        <v>#DIV/0!</v>
      </c>
      <c r="AR425" s="46" t="e">
        <f t="shared" si="539"/>
        <v>#DIV/0!</v>
      </c>
      <c r="AS425" s="46" t="e">
        <f t="shared" si="540"/>
        <v>#DIV/0!</v>
      </c>
      <c r="AT425" s="46" t="e">
        <f t="shared" si="541"/>
        <v>#DIV/0!</v>
      </c>
      <c r="AU425" s="46">
        <f t="shared" si="542"/>
        <v>3886.86</v>
      </c>
      <c r="AV425" s="46" t="e">
        <f t="shared" si="543"/>
        <v>#DIV/0!</v>
      </c>
      <c r="AW425" s="46" t="e">
        <f t="shared" si="544"/>
        <v>#DIV/0!</v>
      </c>
      <c r="AX425" s="46" t="e">
        <f t="shared" si="545"/>
        <v>#DIV/0!</v>
      </c>
      <c r="AY425" s="52">
        <f t="shared" si="546"/>
        <v>0</v>
      </c>
      <c r="AZ425" s="46">
        <v>823.21</v>
      </c>
      <c r="BA425" s="46">
        <v>2105.13</v>
      </c>
      <c r="BB425" s="46">
        <v>2608.0100000000002</v>
      </c>
      <c r="BC425" s="46">
        <v>902.03</v>
      </c>
      <c r="BD425" s="46">
        <v>1781.42</v>
      </c>
      <c r="BE425" s="46">
        <v>1188.47</v>
      </c>
      <c r="BF425" s="46">
        <v>2445034.0299999998</v>
      </c>
      <c r="BG425" s="46">
        <f t="shared" si="547"/>
        <v>5070.2</v>
      </c>
      <c r="BH425" s="46">
        <v>1206.3800000000001</v>
      </c>
      <c r="BI425" s="46">
        <v>3444.44</v>
      </c>
      <c r="BJ425" s="46">
        <v>7006.73</v>
      </c>
      <c r="BK425" s="46">
        <f t="shared" si="535"/>
        <v>1689105.94</v>
      </c>
      <c r="BL425" s="46" t="str">
        <f t="shared" si="548"/>
        <v xml:space="preserve"> </v>
      </c>
      <c r="BM425" s="46" t="e">
        <f t="shared" si="549"/>
        <v>#DIV/0!</v>
      </c>
      <c r="BN425" s="46" t="e">
        <f t="shared" si="550"/>
        <v>#DIV/0!</v>
      </c>
      <c r="BO425" s="46" t="e">
        <f t="shared" si="551"/>
        <v>#DIV/0!</v>
      </c>
      <c r="BP425" s="46" t="e">
        <f t="shared" si="552"/>
        <v>#DIV/0!</v>
      </c>
      <c r="BQ425" s="46" t="e">
        <f t="shared" si="553"/>
        <v>#DIV/0!</v>
      </c>
      <c r="BR425" s="46" t="e">
        <f t="shared" si="554"/>
        <v>#DIV/0!</v>
      </c>
      <c r="BS425" s="46" t="str">
        <f t="shared" si="555"/>
        <v xml:space="preserve"> </v>
      </c>
      <c r="BT425" s="46" t="e">
        <f t="shared" si="556"/>
        <v>#DIV/0!</v>
      </c>
      <c r="BU425" s="46" t="e">
        <f t="shared" si="557"/>
        <v>#DIV/0!</v>
      </c>
      <c r="BV425" s="46" t="e">
        <f t="shared" si="558"/>
        <v>#DIV/0!</v>
      </c>
      <c r="BW425" s="46" t="str">
        <f t="shared" si="559"/>
        <v xml:space="preserve"> </v>
      </c>
      <c r="BY425" s="52"/>
      <c r="BZ425" s="293"/>
      <c r="CA425" s="46">
        <f t="shared" si="560"/>
        <v>4070.0104665071772</v>
      </c>
      <c r="CB425" s="46">
        <f t="shared" si="561"/>
        <v>5298.36</v>
      </c>
      <c r="CC425" s="46">
        <f t="shared" si="562"/>
        <v>-1228.3495334928225</v>
      </c>
      <c r="CD425" s="297"/>
    </row>
    <row r="426" spans="1:82" s="45" customFormat="1" ht="12" customHeight="1">
      <c r="A426" s="284">
        <v>93</v>
      </c>
      <c r="B426" s="170" t="s">
        <v>549</v>
      </c>
      <c r="C426" s="295"/>
      <c r="D426" s="295"/>
      <c r="E426" s="296"/>
      <c r="F426" s="296"/>
      <c r="G426" s="286">
        <f t="shared" si="530"/>
        <v>3724059.58</v>
      </c>
      <c r="H426" s="280">
        <f t="shared" si="531"/>
        <v>0</v>
      </c>
      <c r="I426" s="289">
        <v>0</v>
      </c>
      <c r="J426" s="289">
        <v>0</v>
      </c>
      <c r="K426" s="289">
        <v>0</v>
      </c>
      <c r="L426" s="289">
        <v>0</v>
      </c>
      <c r="M426" s="289">
        <v>0</v>
      </c>
      <c r="N426" s="280">
        <v>0</v>
      </c>
      <c r="O426" s="280">
        <v>0</v>
      </c>
      <c r="P426" s="280">
        <v>0</v>
      </c>
      <c r="Q426" s="280">
        <v>0</v>
      </c>
      <c r="R426" s="280">
        <v>0</v>
      </c>
      <c r="S426" s="280">
        <v>0</v>
      </c>
      <c r="T426" s="290">
        <v>0</v>
      </c>
      <c r="U426" s="280">
        <v>0</v>
      </c>
      <c r="V426" s="296" t="s">
        <v>105</v>
      </c>
      <c r="W426" s="57">
        <v>915</v>
      </c>
      <c r="X426" s="280">
        <f t="shared" si="532"/>
        <v>3556476.9</v>
      </c>
      <c r="Y426" s="57">
        <v>0</v>
      </c>
      <c r="Z426" s="57">
        <v>0</v>
      </c>
      <c r="AA426" s="57">
        <v>0</v>
      </c>
      <c r="AB426" s="57">
        <v>0</v>
      </c>
      <c r="AC426" s="57">
        <v>0</v>
      </c>
      <c r="AD426" s="57">
        <v>0</v>
      </c>
      <c r="AE426" s="57">
        <v>0</v>
      </c>
      <c r="AF426" s="57">
        <v>0</v>
      </c>
      <c r="AG426" s="57">
        <v>0</v>
      </c>
      <c r="AH426" s="57">
        <v>0</v>
      </c>
      <c r="AI426" s="57">
        <v>0</v>
      </c>
      <c r="AJ426" s="57">
        <f t="shared" si="533"/>
        <v>111721.79</v>
      </c>
      <c r="AK426" s="57">
        <f t="shared" si="534"/>
        <v>55860.89</v>
      </c>
      <c r="AL426" s="57">
        <v>0</v>
      </c>
      <c r="AN426" s="46">
        <f>I426/'Приложение 1'!I424</f>
        <v>0</v>
      </c>
      <c r="AO426" s="46" t="e">
        <f t="shared" si="536"/>
        <v>#DIV/0!</v>
      </c>
      <c r="AP426" s="46" t="e">
        <f t="shared" si="537"/>
        <v>#DIV/0!</v>
      </c>
      <c r="AQ426" s="46" t="e">
        <f t="shared" si="538"/>
        <v>#DIV/0!</v>
      </c>
      <c r="AR426" s="46" t="e">
        <f t="shared" si="539"/>
        <v>#DIV/0!</v>
      </c>
      <c r="AS426" s="46" t="e">
        <f t="shared" si="540"/>
        <v>#DIV/0!</v>
      </c>
      <c r="AT426" s="46" t="e">
        <f t="shared" si="541"/>
        <v>#DIV/0!</v>
      </c>
      <c r="AU426" s="46">
        <f t="shared" si="542"/>
        <v>3886.8599999999997</v>
      </c>
      <c r="AV426" s="46" t="e">
        <f t="shared" si="543"/>
        <v>#DIV/0!</v>
      </c>
      <c r="AW426" s="46" t="e">
        <f t="shared" si="544"/>
        <v>#DIV/0!</v>
      </c>
      <c r="AX426" s="46" t="e">
        <f t="shared" si="545"/>
        <v>#DIV/0!</v>
      </c>
      <c r="AY426" s="52">
        <f t="shared" si="546"/>
        <v>0</v>
      </c>
      <c r="AZ426" s="46">
        <v>823.21</v>
      </c>
      <c r="BA426" s="46">
        <v>2105.13</v>
      </c>
      <c r="BB426" s="46">
        <v>2608.0100000000002</v>
      </c>
      <c r="BC426" s="46">
        <v>902.03</v>
      </c>
      <c r="BD426" s="46">
        <v>1781.42</v>
      </c>
      <c r="BE426" s="46">
        <v>1188.47</v>
      </c>
      <c r="BF426" s="46">
        <v>2445034.0299999998</v>
      </c>
      <c r="BG426" s="46">
        <f t="shared" si="547"/>
        <v>5070.2</v>
      </c>
      <c r="BH426" s="46">
        <v>1206.3800000000001</v>
      </c>
      <c r="BI426" s="46">
        <v>3444.44</v>
      </c>
      <c r="BJ426" s="46">
        <v>7006.73</v>
      </c>
      <c r="BK426" s="46">
        <f t="shared" si="535"/>
        <v>1689105.94</v>
      </c>
      <c r="BL426" s="46" t="str">
        <f t="shared" si="548"/>
        <v xml:space="preserve"> </v>
      </c>
      <c r="BM426" s="46" t="e">
        <f t="shared" si="549"/>
        <v>#DIV/0!</v>
      </c>
      <c r="BN426" s="46" t="e">
        <f t="shared" si="550"/>
        <v>#DIV/0!</v>
      </c>
      <c r="BO426" s="46" t="e">
        <f t="shared" si="551"/>
        <v>#DIV/0!</v>
      </c>
      <c r="BP426" s="46" t="e">
        <f t="shared" si="552"/>
        <v>#DIV/0!</v>
      </c>
      <c r="BQ426" s="46" t="e">
        <f t="shared" si="553"/>
        <v>#DIV/0!</v>
      </c>
      <c r="BR426" s="46" t="e">
        <f t="shared" si="554"/>
        <v>#DIV/0!</v>
      </c>
      <c r="BS426" s="46" t="str">
        <f t="shared" si="555"/>
        <v xml:space="preserve"> </v>
      </c>
      <c r="BT426" s="46" t="e">
        <f t="shared" si="556"/>
        <v>#DIV/0!</v>
      </c>
      <c r="BU426" s="46" t="e">
        <f t="shared" si="557"/>
        <v>#DIV/0!</v>
      </c>
      <c r="BV426" s="46" t="e">
        <f t="shared" si="558"/>
        <v>#DIV/0!</v>
      </c>
      <c r="BW426" s="46" t="str">
        <f t="shared" si="559"/>
        <v xml:space="preserve"> </v>
      </c>
      <c r="BY426" s="52"/>
      <c r="BZ426" s="293"/>
      <c r="CA426" s="46">
        <f t="shared" si="560"/>
        <v>4070.0104699453555</v>
      </c>
      <c r="CB426" s="46">
        <f t="shared" si="561"/>
        <v>5298.36</v>
      </c>
      <c r="CC426" s="46">
        <f t="shared" si="562"/>
        <v>-1228.3495300546442</v>
      </c>
      <c r="CD426" s="297"/>
    </row>
    <row r="427" spans="1:82" s="45" customFormat="1" ht="12" customHeight="1">
      <c r="A427" s="284">
        <v>94</v>
      </c>
      <c r="B427" s="170" t="s">
        <v>360</v>
      </c>
      <c r="C427" s="286"/>
      <c r="D427" s="43"/>
      <c r="E427" s="288"/>
      <c r="F427" s="294"/>
      <c r="G427" s="286">
        <f t="shared" si="530"/>
        <v>3594239.37</v>
      </c>
      <c r="H427" s="280">
        <f t="shared" si="531"/>
        <v>0</v>
      </c>
      <c r="I427" s="286">
        <v>0</v>
      </c>
      <c r="J427" s="286">
        <v>0</v>
      </c>
      <c r="K427" s="286">
        <v>0</v>
      </c>
      <c r="L427" s="286">
        <v>0</v>
      </c>
      <c r="M427" s="286">
        <v>0</v>
      </c>
      <c r="N427" s="280">
        <v>0</v>
      </c>
      <c r="O427" s="280">
        <v>0</v>
      </c>
      <c r="P427" s="280">
        <v>0</v>
      </c>
      <c r="Q427" s="280">
        <v>0</v>
      </c>
      <c r="R427" s="280">
        <v>0</v>
      </c>
      <c r="S427" s="280">
        <v>0</v>
      </c>
      <c r="T427" s="290">
        <v>0</v>
      </c>
      <c r="U427" s="280">
        <v>0</v>
      </c>
      <c r="V427" s="291" t="s">
        <v>106</v>
      </c>
      <c r="W427" s="280">
        <v>890</v>
      </c>
      <c r="X427" s="280">
        <f t="shared" si="532"/>
        <v>3432498.6</v>
      </c>
      <c r="Y427" s="280">
        <v>0</v>
      </c>
      <c r="Z427" s="280">
        <v>0</v>
      </c>
      <c r="AA427" s="280">
        <v>0</v>
      </c>
      <c r="AB427" s="280">
        <v>0</v>
      </c>
      <c r="AC427" s="280">
        <v>0</v>
      </c>
      <c r="AD427" s="280">
        <v>0</v>
      </c>
      <c r="AE427" s="280">
        <v>0</v>
      </c>
      <c r="AF427" s="280">
        <v>0</v>
      </c>
      <c r="AG427" s="280">
        <v>0</v>
      </c>
      <c r="AH427" s="280">
        <v>0</v>
      </c>
      <c r="AI427" s="280">
        <v>0</v>
      </c>
      <c r="AJ427" s="57">
        <f t="shared" si="533"/>
        <v>107827.18</v>
      </c>
      <c r="AK427" s="57">
        <f t="shared" si="534"/>
        <v>53913.59</v>
      </c>
      <c r="AL427" s="57">
        <v>0</v>
      </c>
      <c r="AN427" s="46">
        <f>I427/'Приложение 1'!I425</f>
        <v>0</v>
      </c>
      <c r="AO427" s="46" t="e">
        <f t="shared" si="536"/>
        <v>#DIV/0!</v>
      </c>
      <c r="AP427" s="46" t="e">
        <f t="shared" si="537"/>
        <v>#DIV/0!</v>
      </c>
      <c r="AQ427" s="46" t="e">
        <f t="shared" si="538"/>
        <v>#DIV/0!</v>
      </c>
      <c r="AR427" s="46" t="e">
        <f t="shared" si="539"/>
        <v>#DIV/0!</v>
      </c>
      <c r="AS427" s="46" t="e">
        <f t="shared" si="540"/>
        <v>#DIV/0!</v>
      </c>
      <c r="AT427" s="46" t="e">
        <f t="shared" si="541"/>
        <v>#DIV/0!</v>
      </c>
      <c r="AU427" s="46">
        <f t="shared" si="542"/>
        <v>3856.7400000000002</v>
      </c>
      <c r="AV427" s="46" t="e">
        <f t="shared" si="543"/>
        <v>#DIV/0!</v>
      </c>
      <c r="AW427" s="46" t="e">
        <f t="shared" si="544"/>
        <v>#DIV/0!</v>
      </c>
      <c r="AX427" s="46" t="e">
        <f t="shared" si="545"/>
        <v>#DIV/0!</v>
      </c>
      <c r="AY427" s="52">
        <f t="shared" si="546"/>
        <v>0</v>
      </c>
      <c r="AZ427" s="46">
        <v>823.21</v>
      </c>
      <c r="BA427" s="46">
        <v>2105.13</v>
      </c>
      <c r="BB427" s="46">
        <v>2608.0100000000002</v>
      </c>
      <c r="BC427" s="46">
        <v>902.03</v>
      </c>
      <c r="BD427" s="46">
        <v>1781.42</v>
      </c>
      <c r="BE427" s="46">
        <v>1188.47</v>
      </c>
      <c r="BF427" s="46">
        <v>2445034.0299999998</v>
      </c>
      <c r="BG427" s="46">
        <f t="shared" si="547"/>
        <v>4866.91</v>
      </c>
      <c r="BH427" s="46">
        <v>1206.3800000000001</v>
      </c>
      <c r="BI427" s="46">
        <v>3444.44</v>
      </c>
      <c r="BJ427" s="46">
        <v>7006.73</v>
      </c>
      <c r="BK427" s="46">
        <f t="shared" si="535"/>
        <v>1689105.94</v>
      </c>
      <c r="BL427" s="46" t="str">
        <f t="shared" si="548"/>
        <v xml:space="preserve"> </v>
      </c>
      <c r="BM427" s="46" t="e">
        <f t="shared" si="549"/>
        <v>#DIV/0!</v>
      </c>
      <c r="BN427" s="46" t="e">
        <f t="shared" si="550"/>
        <v>#DIV/0!</v>
      </c>
      <c r="BO427" s="46" t="e">
        <f t="shared" si="551"/>
        <v>#DIV/0!</v>
      </c>
      <c r="BP427" s="46" t="e">
        <f t="shared" si="552"/>
        <v>#DIV/0!</v>
      </c>
      <c r="BQ427" s="46" t="e">
        <f t="shared" si="553"/>
        <v>#DIV/0!</v>
      </c>
      <c r="BR427" s="46" t="e">
        <f t="shared" si="554"/>
        <v>#DIV/0!</v>
      </c>
      <c r="BS427" s="46" t="str">
        <f t="shared" si="555"/>
        <v xml:space="preserve"> </v>
      </c>
      <c r="BT427" s="46" t="e">
        <f t="shared" si="556"/>
        <v>#DIV/0!</v>
      </c>
      <c r="BU427" s="46" t="e">
        <f t="shared" si="557"/>
        <v>#DIV/0!</v>
      </c>
      <c r="BV427" s="46" t="e">
        <f t="shared" si="558"/>
        <v>#DIV/0!</v>
      </c>
      <c r="BW427" s="46" t="str">
        <f t="shared" si="559"/>
        <v xml:space="preserve"> </v>
      </c>
      <c r="BY427" s="52"/>
      <c r="BZ427" s="293"/>
      <c r="CA427" s="46">
        <f t="shared" si="560"/>
        <v>4038.4712022471913</v>
      </c>
      <c r="CB427" s="46">
        <f t="shared" si="561"/>
        <v>5085.92</v>
      </c>
      <c r="CC427" s="46">
        <f t="shared" si="562"/>
        <v>-1047.4487977528088</v>
      </c>
    </row>
    <row r="428" spans="1:82" s="45" customFormat="1" ht="12" customHeight="1">
      <c r="A428" s="284">
        <v>95</v>
      </c>
      <c r="B428" s="170" t="s">
        <v>551</v>
      </c>
      <c r="C428" s="295"/>
      <c r="D428" s="295"/>
      <c r="E428" s="296"/>
      <c r="F428" s="296"/>
      <c r="G428" s="286">
        <f t="shared" si="530"/>
        <v>2342313.2999999998</v>
      </c>
      <c r="H428" s="280">
        <f t="shared" si="531"/>
        <v>0</v>
      </c>
      <c r="I428" s="289">
        <v>0</v>
      </c>
      <c r="J428" s="289">
        <v>0</v>
      </c>
      <c r="K428" s="289">
        <v>0</v>
      </c>
      <c r="L428" s="289">
        <v>0</v>
      </c>
      <c r="M428" s="289">
        <v>0</v>
      </c>
      <c r="N428" s="280">
        <v>0</v>
      </c>
      <c r="O428" s="280">
        <v>0</v>
      </c>
      <c r="P428" s="280">
        <v>0</v>
      </c>
      <c r="Q428" s="280">
        <v>0</v>
      </c>
      <c r="R428" s="280">
        <v>0</v>
      </c>
      <c r="S428" s="280">
        <v>0</v>
      </c>
      <c r="T428" s="290">
        <v>0</v>
      </c>
      <c r="U428" s="280">
        <v>0</v>
      </c>
      <c r="V428" s="296" t="s">
        <v>106</v>
      </c>
      <c r="W428" s="57">
        <v>580</v>
      </c>
      <c r="X428" s="280">
        <f t="shared" si="532"/>
        <v>2236909.2000000002</v>
      </c>
      <c r="Y428" s="57">
        <v>0</v>
      </c>
      <c r="Z428" s="57">
        <v>0</v>
      </c>
      <c r="AA428" s="57">
        <v>0</v>
      </c>
      <c r="AB428" s="57">
        <v>0</v>
      </c>
      <c r="AC428" s="57">
        <v>0</v>
      </c>
      <c r="AD428" s="57">
        <v>0</v>
      </c>
      <c r="AE428" s="57">
        <v>0</v>
      </c>
      <c r="AF428" s="57">
        <v>0</v>
      </c>
      <c r="AG428" s="57">
        <v>0</v>
      </c>
      <c r="AH428" s="57">
        <v>0</v>
      </c>
      <c r="AI428" s="57">
        <v>0</v>
      </c>
      <c r="AJ428" s="57">
        <f t="shared" si="533"/>
        <v>70269.399999999994</v>
      </c>
      <c r="AK428" s="57">
        <f t="shared" si="534"/>
        <v>35134.699999999997</v>
      </c>
      <c r="AL428" s="57">
        <v>0</v>
      </c>
      <c r="AN428" s="46">
        <f>I428/'Приложение 1'!I426</f>
        <v>0</v>
      </c>
      <c r="AO428" s="46" t="e">
        <f t="shared" si="536"/>
        <v>#DIV/0!</v>
      </c>
      <c r="AP428" s="46" t="e">
        <f t="shared" si="537"/>
        <v>#DIV/0!</v>
      </c>
      <c r="AQ428" s="46" t="e">
        <f t="shared" si="538"/>
        <v>#DIV/0!</v>
      </c>
      <c r="AR428" s="46" t="e">
        <f t="shared" si="539"/>
        <v>#DIV/0!</v>
      </c>
      <c r="AS428" s="46" t="e">
        <f t="shared" si="540"/>
        <v>#DIV/0!</v>
      </c>
      <c r="AT428" s="46" t="e">
        <f t="shared" si="541"/>
        <v>#DIV/0!</v>
      </c>
      <c r="AU428" s="46">
        <f t="shared" si="542"/>
        <v>3856.7400000000002</v>
      </c>
      <c r="AV428" s="46" t="e">
        <f t="shared" si="543"/>
        <v>#DIV/0!</v>
      </c>
      <c r="AW428" s="46" t="e">
        <f t="shared" si="544"/>
        <v>#DIV/0!</v>
      </c>
      <c r="AX428" s="46" t="e">
        <f t="shared" si="545"/>
        <v>#DIV/0!</v>
      </c>
      <c r="AY428" s="52">
        <f t="shared" si="546"/>
        <v>0</v>
      </c>
      <c r="AZ428" s="46">
        <v>823.21</v>
      </c>
      <c r="BA428" s="46">
        <v>2105.13</v>
      </c>
      <c r="BB428" s="46">
        <v>2608.0100000000002</v>
      </c>
      <c r="BC428" s="46">
        <v>902.03</v>
      </c>
      <c r="BD428" s="46">
        <v>1781.42</v>
      </c>
      <c r="BE428" s="46">
        <v>1188.47</v>
      </c>
      <c r="BF428" s="46">
        <v>2445034.0299999998</v>
      </c>
      <c r="BG428" s="46">
        <f t="shared" si="547"/>
        <v>4866.91</v>
      </c>
      <c r="BH428" s="46">
        <v>1206.3800000000001</v>
      </c>
      <c r="BI428" s="46">
        <v>3444.44</v>
      </c>
      <c r="BJ428" s="46">
        <v>7006.73</v>
      </c>
      <c r="BK428" s="46">
        <f t="shared" si="535"/>
        <v>1689105.94</v>
      </c>
      <c r="BL428" s="46" t="str">
        <f t="shared" si="548"/>
        <v xml:space="preserve"> </v>
      </c>
      <c r="BM428" s="46" t="e">
        <f t="shared" si="549"/>
        <v>#DIV/0!</v>
      </c>
      <c r="BN428" s="46" t="e">
        <f t="shared" si="550"/>
        <v>#DIV/0!</v>
      </c>
      <c r="BO428" s="46" t="e">
        <f t="shared" si="551"/>
        <v>#DIV/0!</v>
      </c>
      <c r="BP428" s="46" t="e">
        <f t="shared" si="552"/>
        <v>#DIV/0!</v>
      </c>
      <c r="BQ428" s="46" t="e">
        <f t="shared" si="553"/>
        <v>#DIV/0!</v>
      </c>
      <c r="BR428" s="46" t="e">
        <f t="shared" si="554"/>
        <v>#DIV/0!</v>
      </c>
      <c r="BS428" s="46" t="str">
        <f t="shared" si="555"/>
        <v xml:space="preserve"> </v>
      </c>
      <c r="BT428" s="46" t="e">
        <f t="shared" si="556"/>
        <v>#DIV/0!</v>
      </c>
      <c r="BU428" s="46" t="e">
        <f t="shared" si="557"/>
        <v>#DIV/0!</v>
      </c>
      <c r="BV428" s="46" t="e">
        <f t="shared" si="558"/>
        <v>#DIV/0!</v>
      </c>
      <c r="BW428" s="46" t="str">
        <f t="shared" si="559"/>
        <v xml:space="preserve"> </v>
      </c>
      <c r="BY428" s="52"/>
      <c r="BZ428" s="293"/>
      <c r="CA428" s="46">
        <f t="shared" si="560"/>
        <v>4038.4712068965514</v>
      </c>
      <c r="CB428" s="46">
        <f t="shared" si="561"/>
        <v>5085.92</v>
      </c>
      <c r="CC428" s="46">
        <f t="shared" si="562"/>
        <v>-1047.4487931034487</v>
      </c>
      <c r="CD428" s="297"/>
    </row>
    <row r="429" spans="1:82" s="45" customFormat="1" ht="12" customHeight="1">
      <c r="A429" s="284">
        <v>96</v>
      </c>
      <c r="B429" s="170" t="s">
        <v>552</v>
      </c>
      <c r="C429" s="295"/>
      <c r="D429" s="295"/>
      <c r="E429" s="296"/>
      <c r="F429" s="296"/>
      <c r="G429" s="286">
        <f t="shared" si="530"/>
        <v>2342313.2999999998</v>
      </c>
      <c r="H429" s="280">
        <f t="shared" si="531"/>
        <v>0</v>
      </c>
      <c r="I429" s="289">
        <v>0</v>
      </c>
      <c r="J429" s="289">
        <v>0</v>
      </c>
      <c r="K429" s="289">
        <v>0</v>
      </c>
      <c r="L429" s="289">
        <v>0</v>
      </c>
      <c r="M429" s="289">
        <v>0</v>
      </c>
      <c r="N429" s="280">
        <v>0</v>
      </c>
      <c r="O429" s="280">
        <v>0</v>
      </c>
      <c r="P429" s="280">
        <v>0</v>
      </c>
      <c r="Q429" s="280">
        <v>0</v>
      </c>
      <c r="R429" s="280">
        <v>0</v>
      </c>
      <c r="S429" s="280">
        <v>0</v>
      </c>
      <c r="T429" s="290">
        <v>0</v>
      </c>
      <c r="U429" s="280">
        <v>0</v>
      </c>
      <c r="V429" s="296" t="s">
        <v>106</v>
      </c>
      <c r="W429" s="57">
        <v>580</v>
      </c>
      <c r="X429" s="280">
        <f t="shared" si="532"/>
        <v>2236909.2000000002</v>
      </c>
      <c r="Y429" s="57">
        <v>0</v>
      </c>
      <c r="Z429" s="57">
        <v>0</v>
      </c>
      <c r="AA429" s="57">
        <v>0</v>
      </c>
      <c r="AB429" s="57">
        <v>0</v>
      </c>
      <c r="AC429" s="57">
        <v>0</v>
      </c>
      <c r="AD429" s="57">
        <v>0</v>
      </c>
      <c r="AE429" s="57">
        <v>0</v>
      </c>
      <c r="AF429" s="57">
        <v>0</v>
      </c>
      <c r="AG429" s="57">
        <v>0</v>
      </c>
      <c r="AH429" s="57">
        <v>0</v>
      </c>
      <c r="AI429" s="57">
        <v>0</v>
      </c>
      <c r="AJ429" s="57">
        <f t="shared" si="533"/>
        <v>70269.399999999994</v>
      </c>
      <c r="AK429" s="57">
        <f t="shared" si="534"/>
        <v>35134.699999999997</v>
      </c>
      <c r="AL429" s="57">
        <v>0</v>
      </c>
      <c r="AN429" s="46">
        <f>I429/'Приложение 1'!I427</f>
        <v>0</v>
      </c>
      <c r="AO429" s="46" t="e">
        <f t="shared" si="536"/>
        <v>#DIV/0!</v>
      </c>
      <c r="AP429" s="46" t="e">
        <f t="shared" si="537"/>
        <v>#DIV/0!</v>
      </c>
      <c r="AQ429" s="46" t="e">
        <f t="shared" si="538"/>
        <v>#DIV/0!</v>
      </c>
      <c r="AR429" s="46" t="e">
        <f t="shared" si="539"/>
        <v>#DIV/0!</v>
      </c>
      <c r="AS429" s="46" t="e">
        <f t="shared" si="540"/>
        <v>#DIV/0!</v>
      </c>
      <c r="AT429" s="46" t="e">
        <f t="shared" si="541"/>
        <v>#DIV/0!</v>
      </c>
      <c r="AU429" s="46">
        <f t="shared" si="542"/>
        <v>3856.7400000000002</v>
      </c>
      <c r="AV429" s="46" t="e">
        <f t="shared" si="543"/>
        <v>#DIV/0!</v>
      </c>
      <c r="AW429" s="46" t="e">
        <f t="shared" si="544"/>
        <v>#DIV/0!</v>
      </c>
      <c r="AX429" s="46" t="e">
        <f t="shared" si="545"/>
        <v>#DIV/0!</v>
      </c>
      <c r="AY429" s="52">
        <f t="shared" si="546"/>
        <v>0</v>
      </c>
      <c r="AZ429" s="46">
        <v>823.21</v>
      </c>
      <c r="BA429" s="46">
        <v>2105.13</v>
      </c>
      <c r="BB429" s="46">
        <v>2608.0100000000002</v>
      </c>
      <c r="BC429" s="46">
        <v>902.03</v>
      </c>
      <c r="BD429" s="46">
        <v>1781.42</v>
      </c>
      <c r="BE429" s="46">
        <v>1188.47</v>
      </c>
      <c r="BF429" s="46">
        <v>2445034.0299999998</v>
      </c>
      <c r="BG429" s="46">
        <f t="shared" si="547"/>
        <v>4866.91</v>
      </c>
      <c r="BH429" s="46">
        <v>1206.3800000000001</v>
      </c>
      <c r="BI429" s="46">
        <v>3444.44</v>
      </c>
      <c r="BJ429" s="46">
        <v>7006.73</v>
      </c>
      <c r="BK429" s="46">
        <f t="shared" si="535"/>
        <v>1689105.94</v>
      </c>
      <c r="BL429" s="46" t="str">
        <f t="shared" si="548"/>
        <v xml:space="preserve"> </v>
      </c>
      <c r="BM429" s="46" t="e">
        <f t="shared" si="549"/>
        <v>#DIV/0!</v>
      </c>
      <c r="BN429" s="46" t="e">
        <f t="shared" si="550"/>
        <v>#DIV/0!</v>
      </c>
      <c r="BO429" s="46" t="e">
        <f t="shared" si="551"/>
        <v>#DIV/0!</v>
      </c>
      <c r="BP429" s="46" t="e">
        <f t="shared" si="552"/>
        <v>#DIV/0!</v>
      </c>
      <c r="BQ429" s="46" t="e">
        <f t="shared" si="553"/>
        <v>#DIV/0!</v>
      </c>
      <c r="BR429" s="46" t="e">
        <f t="shared" si="554"/>
        <v>#DIV/0!</v>
      </c>
      <c r="BS429" s="46" t="str">
        <f t="shared" si="555"/>
        <v xml:space="preserve"> </v>
      </c>
      <c r="BT429" s="46" t="e">
        <f t="shared" si="556"/>
        <v>#DIV/0!</v>
      </c>
      <c r="BU429" s="46" t="e">
        <f t="shared" si="557"/>
        <v>#DIV/0!</v>
      </c>
      <c r="BV429" s="46" t="e">
        <f t="shared" si="558"/>
        <v>#DIV/0!</v>
      </c>
      <c r="BW429" s="46" t="str">
        <f t="shared" si="559"/>
        <v xml:space="preserve"> </v>
      </c>
      <c r="BY429" s="52"/>
      <c r="BZ429" s="293"/>
      <c r="CA429" s="46">
        <f t="shared" si="560"/>
        <v>4038.4712068965514</v>
      </c>
      <c r="CB429" s="46">
        <f t="shared" si="561"/>
        <v>5085.92</v>
      </c>
      <c r="CC429" s="46">
        <f t="shared" si="562"/>
        <v>-1047.4487931034487</v>
      </c>
      <c r="CD429" s="297"/>
    </row>
    <row r="430" spans="1:82" s="45" customFormat="1" ht="12" customHeight="1">
      <c r="A430" s="284">
        <v>97</v>
      </c>
      <c r="B430" s="170" t="s">
        <v>554</v>
      </c>
      <c r="C430" s="295"/>
      <c r="D430" s="295"/>
      <c r="E430" s="296"/>
      <c r="F430" s="296"/>
      <c r="G430" s="286">
        <f t="shared" si="530"/>
        <v>2342313.2999999998</v>
      </c>
      <c r="H430" s="280">
        <f t="shared" si="531"/>
        <v>0</v>
      </c>
      <c r="I430" s="289">
        <v>0</v>
      </c>
      <c r="J430" s="289">
        <v>0</v>
      </c>
      <c r="K430" s="289">
        <v>0</v>
      </c>
      <c r="L430" s="289">
        <v>0</v>
      </c>
      <c r="M430" s="289">
        <v>0</v>
      </c>
      <c r="N430" s="280">
        <v>0</v>
      </c>
      <c r="O430" s="280">
        <v>0</v>
      </c>
      <c r="P430" s="280">
        <v>0</v>
      </c>
      <c r="Q430" s="280">
        <v>0</v>
      </c>
      <c r="R430" s="280">
        <v>0</v>
      </c>
      <c r="S430" s="280">
        <v>0</v>
      </c>
      <c r="T430" s="290">
        <v>0</v>
      </c>
      <c r="U430" s="280">
        <v>0</v>
      </c>
      <c r="V430" s="296" t="s">
        <v>106</v>
      </c>
      <c r="W430" s="57">
        <v>580</v>
      </c>
      <c r="X430" s="280">
        <f t="shared" si="532"/>
        <v>2236909.2000000002</v>
      </c>
      <c r="Y430" s="57">
        <v>0</v>
      </c>
      <c r="Z430" s="57">
        <v>0</v>
      </c>
      <c r="AA430" s="57">
        <v>0</v>
      </c>
      <c r="AB430" s="57">
        <v>0</v>
      </c>
      <c r="AC430" s="57">
        <v>0</v>
      </c>
      <c r="AD430" s="57">
        <v>0</v>
      </c>
      <c r="AE430" s="57">
        <v>0</v>
      </c>
      <c r="AF430" s="57">
        <v>0</v>
      </c>
      <c r="AG430" s="57">
        <v>0</v>
      </c>
      <c r="AH430" s="57">
        <v>0</v>
      </c>
      <c r="AI430" s="57">
        <v>0</v>
      </c>
      <c r="AJ430" s="57">
        <f t="shared" si="533"/>
        <v>70269.399999999994</v>
      </c>
      <c r="AK430" s="57">
        <f t="shared" si="534"/>
        <v>35134.699999999997</v>
      </c>
      <c r="AL430" s="57">
        <v>0</v>
      </c>
      <c r="AN430" s="46">
        <f>I430/'Приложение 1'!I428</f>
        <v>0</v>
      </c>
      <c r="AO430" s="46" t="e">
        <f t="shared" si="536"/>
        <v>#DIV/0!</v>
      </c>
      <c r="AP430" s="46" t="e">
        <f t="shared" si="537"/>
        <v>#DIV/0!</v>
      </c>
      <c r="AQ430" s="46" t="e">
        <f t="shared" si="538"/>
        <v>#DIV/0!</v>
      </c>
      <c r="AR430" s="46" t="e">
        <f t="shared" si="539"/>
        <v>#DIV/0!</v>
      </c>
      <c r="AS430" s="46" t="e">
        <f t="shared" si="540"/>
        <v>#DIV/0!</v>
      </c>
      <c r="AT430" s="46" t="e">
        <f t="shared" si="541"/>
        <v>#DIV/0!</v>
      </c>
      <c r="AU430" s="46">
        <f t="shared" si="542"/>
        <v>3856.7400000000002</v>
      </c>
      <c r="AV430" s="46" t="e">
        <f t="shared" si="543"/>
        <v>#DIV/0!</v>
      </c>
      <c r="AW430" s="46" t="e">
        <f t="shared" si="544"/>
        <v>#DIV/0!</v>
      </c>
      <c r="AX430" s="46" t="e">
        <f t="shared" si="545"/>
        <v>#DIV/0!</v>
      </c>
      <c r="AY430" s="52">
        <f t="shared" si="546"/>
        <v>0</v>
      </c>
      <c r="AZ430" s="46">
        <v>823.21</v>
      </c>
      <c r="BA430" s="46">
        <v>2105.13</v>
      </c>
      <c r="BB430" s="46">
        <v>2608.0100000000002</v>
      </c>
      <c r="BC430" s="46">
        <v>902.03</v>
      </c>
      <c r="BD430" s="46">
        <v>1781.42</v>
      </c>
      <c r="BE430" s="46">
        <v>1188.47</v>
      </c>
      <c r="BF430" s="46">
        <v>2445034.0299999998</v>
      </c>
      <c r="BG430" s="46">
        <f t="shared" si="547"/>
        <v>4866.91</v>
      </c>
      <c r="BH430" s="46">
        <v>1206.3800000000001</v>
      </c>
      <c r="BI430" s="46">
        <v>3444.44</v>
      </c>
      <c r="BJ430" s="46">
        <v>7006.73</v>
      </c>
      <c r="BK430" s="46">
        <f t="shared" si="535"/>
        <v>1689105.94</v>
      </c>
      <c r="BL430" s="46" t="str">
        <f t="shared" si="548"/>
        <v xml:space="preserve"> </v>
      </c>
      <c r="BM430" s="46" t="e">
        <f t="shared" si="549"/>
        <v>#DIV/0!</v>
      </c>
      <c r="BN430" s="46" t="e">
        <f t="shared" si="550"/>
        <v>#DIV/0!</v>
      </c>
      <c r="BO430" s="46" t="e">
        <f t="shared" si="551"/>
        <v>#DIV/0!</v>
      </c>
      <c r="BP430" s="46" t="e">
        <f t="shared" si="552"/>
        <v>#DIV/0!</v>
      </c>
      <c r="BQ430" s="46" t="e">
        <f t="shared" si="553"/>
        <v>#DIV/0!</v>
      </c>
      <c r="BR430" s="46" t="e">
        <f t="shared" si="554"/>
        <v>#DIV/0!</v>
      </c>
      <c r="BS430" s="46" t="str">
        <f t="shared" si="555"/>
        <v xml:space="preserve"> </v>
      </c>
      <c r="BT430" s="46" t="e">
        <f t="shared" si="556"/>
        <v>#DIV/0!</v>
      </c>
      <c r="BU430" s="46" t="e">
        <f t="shared" si="557"/>
        <v>#DIV/0!</v>
      </c>
      <c r="BV430" s="46" t="e">
        <f t="shared" si="558"/>
        <v>#DIV/0!</v>
      </c>
      <c r="BW430" s="46" t="str">
        <f t="shared" si="559"/>
        <v xml:space="preserve"> </v>
      </c>
      <c r="BY430" s="52"/>
      <c r="BZ430" s="293"/>
      <c r="CA430" s="46">
        <f t="shared" si="560"/>
        <v>4038.4712068965514</v>
      </c>
      <c r="CB430" s="46">
        <f t="shared" si="561"/>
        <v>5085.92</v>
      </c>
      <c r="CC430" s="46">
        <f t="shared" si="562"/>
        <v>-1047.4487931034487</v>
      </c>
      <c r="CD430" s="297"/>
    </row>
    <row r="431" spans="1:82" s="45" customFormat="1" ht="12" customHeight="1">
      <c r="A431" s="284">
        <v>98</v>
      </c>
      <c r="B431" s="170" t="s">
        <v>555</v>
      </c>
      <c r="C431" s="295"/>
      <c r="D431" s="295"/>
      <c r="E431" s="296"/>
      <c r="F431" s="296"/>
      <c r="G431" s="286">
        <f t="shared" si="530"/>
        <v>2342313.2999999998</v>
      </c>
      <c r="H431" s="280">
        <f t="shared" si="531"/>
        <v>0</v>
      </c>
      <c r="I431" s="289">
        <v>0</v>
      </c>
      <c r="J431" s="289">
        <v>0</v>
      </c>
      <c r="K431" s="289">
        <v>0</v>
      </c>
      <c r="L431" s="289">
        <v>0</v>
      </c>
      <c r="M431" s="289">
        <v>0</v>
      </c>
      <c r="N431" s="280">
        <v>0</v>
      </c>
      <c r="O431" s="280">
        <v>0</v>
      </c>
      <c r="P431" s="280">
        <v>0</v>
      </c>
      <c r="Q431" s="280">
        <v>0</v>
      </c>
      <c r="R431" s="280">
        <v>0</v>
      </c>
      <c r="S431" s="280">
        <v>0</v>
      </c>
      <c r="T431" s="290">
        <v>0</v>
      </c>
      <c r="U431" s="280">
        <v>0</v>
      </c>
      <c r="V431" s="296" t="s">
        <v>106</v>
      </c>
      <c r="W431" s="57">
        <v>580</v>
      </c>
      <c r="X431" s="280">
        <f t="shared" si="532"/>
        <v>2236909.2000000002</v>
      </c>
      <c r="Y431" s="57">
        <v>0</v>
      </c>
      <c r="Z431" s="57">
        <v>0</v>
      </c>
      <c r="AA431" s="57">
        <v>0</v>
      </c>
      <c r="AB431" s="57">
        <v>0</v>
      </c>
      <c r="AC431" s="57">
        <v>0</v>
      </c>
      <c r="AD431" s="57">
        <v>0</v>
      </c>
      <c r="AE431" s="57">
        <v>0</v>
      </c>
      <c r="AF431" s="57">
        <v>0</v>
      </c>
      <c r="AG431" s="57">
        <v>0</v>
      </c>
      <c r="AH431" s="57">
        <v>0</v>
      </c>
      <c r="AI431" s="57">
        <v>0</v>
      </c>
      <c r="AJ431" s="57">
        <f t="shared" si="533"/>
        <v>70269.399999999994</v>
      </c>
      <c r="AK431" s="57">
        <f t="shared" si="534"/>
        <v>35134.699999999997</v>
      </c>
      <c r="AL431" s="57">
        <v>0</v>
      </c>
      <c r="AN431" s="46">
        <f>I431/'Приложение 1'!I429</f>
        <v>0</v>
      </c>
      <c r="AO431" s="46" t="e">
        <f t="shared" si="536"/>
        <v>#DIV/0!</v>
      </c>
      <c r="AP431" s="46" t="e">
        <f t="shared" si="537"/>
        <v>#DIV/0!</v>
      </c>
      <c r="AQ431" s="46" t="e">
        <f t="shared" si="538"/>
        <v>#DIV/0!</v>
      </c>
      <c r="AR431" s="46" t="e">
        <f t="shared" si="539"/>
        <v>#DIV/0!</v>
      </c>
      <c r="AS431" s="46" t="e">
        <f t="shared" si="540"/>
        <v>#DIV/0!</v>
      </c>
      <c r="AT431" s="46" t="e">
        <f t="shared" si="541"/>
        <v>#DIV/0!</v>
      </c>
      <c r="AU431" s="46">
        <f t="shared" si="542"/>
        <v>3856.7400000000002</v>
      </c>
      <c r="AV431" s="46" t="e">
        <f t="shared" si="543"/>
        <v>#DIV/0!</v>
      </c>
      <c r="AW431" s="46" t="e">
        <f t="shared" si="544"/>
        <v>#DIV/0!</v>
      </c>
      <c r="AX431" s="46" t="e">
        <f t="shared" si="545"/>
        <v>#DIV/0!</v>
      </c>
      <c r="AY431" s="52">
        <f t="shared" si="546"/>
        <v>0</v>
      </c>
      <c r="AZ431" s="46">
        <v>823.21</v>
      </c>
      <c r="BA431" s="46">
        <v>2105.13</v>
      </c>
      <c r="BB431" s="46">
        <v>2608.0100000000002</v>
      </c>
      <c r="BC431" s="46">
        <v>902.03</v>
      </c>
      <c r="BD431" s="46">
        <v>1781.42</v>
      </c>
      <c r="BE431" s="46">
        <v>1188.47</v>
      </c>
      <c r="BF431" s="46">
        <v>2445034.0299999998</v>
      </c>
      <c r="BG431" s="46">
        <f t="shared" si="547"/>
        <v>4866.91</v>
      </c>
      <c r="BH431" s="46">
        <v>1206.3800000000001</v>
      </c>
      <c r="BI431" s="46">
        <v>3444.44</v>
      </c>
      <c r="BJ431" s="46">
        <v>7006.73</v>
      </c>
      <c r="BK431" s="46">
        <f t="shared" si="535"/>
        <v>1689105.94</v>
      </c>
      <c r="BL431" s="46" t="str">
        <f t="shared" si="548"/>
        <v xml:space="preserve"> </v>
      </c>
      <c r="BM431" s="46" t="e">
        <f t="shared" si="549"/>
        <v>#DIV/0!</v>
      </c>
      <c r="BN431" s="46" t="e">
        <f t="shared" si="550"/>
        <v>#DIV/0!</v>
      </c>
      <c r="BO431" s="46" t="e">
        <f t="shared" si="551"/>
        <v>#DIV/0!</v>
      </c>
      <c r="BP431" s="46" t="e">
        <f t="shared" si="552"/>
        <v>#DIV/0!</v>
      </c>
      <c r="BQ431" s="46" t="e">
        <f t="shared" si="553"/>
        <v>#DIV/0!</v>
      </c>
      <c r="BR431" s="46" t="e">
        <f t="shared" si="554"/>
        <v>#DIV/0!</v>
      </c>
      <c r="BS431" s="46" t="str">
        <f t="shared" si="555"/>
        <v xml:space="preserve"> </v>
      </c>
      <c r="BT431" s="46" t="e">
        <f t="shared" si="556"/>
        <v>#DIV/0!</v>
      </c>
      <c r="BU431" s="46" t="e">
        <f t="shared" si="557"/>
        <v>#DIV/0!</v>
      </c>
      <c r="BV431" s="46" t="e">
        <f t="shared" si="558"/>
        <v>#DIV/0!</v>
      </c>
      <c r="BW431" s="46" t="str">
        <f t="shared" si="559"/>
        <v xml:space="preserve"> </v>
      </c>
      <c r="BY431" s="52"/>
      <c r="BZ431" s="293"/>
      <c r="CA431" s="46">
        <f t="shared" si="560"/>
        <v>4038.4712068965514</v>
      </c>
      <c r="CB431" s="46">
        <f t="shared" si="561"/>
        <v>5085.92</v>
      </c>
      <c r="CC431" s="46">
        <f t="shared" si="562"/>
        <v>-1047.4487931034487</v>
      </c>
      <c r="CD431" s="297"/>
    </row>
    <row r="432" spans="1:82" s="45" customFormat="1" ht="12" customHeight="1">
      <c r="A432" s="284">
        <v>99</v>
      </c>
      <c r="B432" s="170" t="s">
        <v>556</v>
      </c>
      <c r="C432" s="295"/>
      <c r="D432" s="295"/>
      <c r="E432" s="296"/>
      <c r="F432" s="296"/>
      <c r="G432" s="286">
        <f t="shared" si="530"/>
        <v>2342313.2999999998</v>
      </c>
      <c r="H432" s="280">
        <f t="shared" si="531"/>
        <v>0</v>
      </c>
      <c r="I432" s="289">
        <v>0</v>
      </c>
      <c r="J432" s="289">
        <v>0</v>
      </c>
      <c r="K432" s="289">
        <v>0</v>
      </c>
      <c r="L432" s="289">
        <v>0</v>
      </c>
      <c r="M432" s="289">
        <v>0</v>
      </c>
      <c r="N432" s="280">
        <v>0</v>
      </c>
      <c r="O432" s="280">
        <v>0</v>
      </c>
      <c r="P432" s="280">
        <v>0</v>
      </c>
      <c r="Q432" s="280">
        <v>0</v>
      </c>
      <c r="R432" s="280">
        <v>0</v>
      </c>
      <c r="S432" s="280">
        <v>0</v>
      </c>
      <c r="T432" s="290">
        <v>0</v>
      </c>
      <c r="U432" s="280">
        <v>0</v>
      </c>
      <c r="V432" s="296" t="s">
        <v>106</v>
      </c>
      <c r="W432" s="57">
        <v>580</v>
      </c>
      <c r="X432" s="280">
        <f t="shared" si="532"/>
        <v>2236909.2000000002</v>
      </c>
      <c r="Y432" s="57">
        <v>0</v>
      </c>
      <c r="Z432" s="57">
        <v>0</v>
      </c>
      <c r="AA432" s="57">
        <v>0</v>
      </c>
      <c r="AB432" s="57">
        <v>0</v>
      </c>
      <c r="AC432" s="57">
        <v>0</v>
      </c>
      <c r="AD432" s="57">
        <v>0</v>
      </c>
      <c r="AE432" s="57">
        <v>0</v>
      </c>
      <c r="AF432" s="57">
        <v>0</v>
      </c>
      <c r="AG432" s="57">
        <v>0</v>
      </c>
      <c r="AH432" s="57">
        <v>0</v>
      </c>
      <c r="AI432" s="57">
        <v>0</v>
      </c>
      <c r="AJ432" s="57">
        <f t="shared" si="533"/>
        <v>70269.399999999994</v>
      </c>
      <c r="AK432" s="57">
        <f t="shared" si="534"/>
        <v>35134.699999999997</v>
      </c>
      <c r="AL432" s="57">
        <v>0</v>
      </c>
      <c r="AN432" s="46">
        <f>I432/'Приложение 1'!I430</f>
        <v>0</v>
      </c>
      <c r="AO432" s="46" t="e">
        <f t="shared" si="536"/>
        <v>#DIV/0!</v>
      </c>
      <c r="AP432" s="46" t="e">
        <f t="shared" si="537"/>
        <v>#DIV/0!</v>
      </c>
      <c r="AQ432" s="46" t="e">
        <f t="shared" si="538"/>
        <v>#DIV/0!</v>
      </c>
      <c r="AR432" s="46" t="e">
        <f t="shared" si="539"/>
        <v>#DIV/0!</v>
      </c>
      <c r="AS432" s="46" t="e">
        <f t="shared" si="540"/>
        <v>#DIV/0!</v>
      </c>
      <c r="AT432" s="46" t="e">
        <f t="shared" si="541"/>
        <v>#DIV/0!</v>
      </c>
      <c r="AU432" s="46">
        <f t="shared" si="542"/>
        <v>3856.7400000000002</v>
      </c>
      <c r="AV432" s="46" t="e">
        <f t="shared" si="543"/>
        <v>#DIV/0!</v>
      </c>
      <c r="AW432" s="46" t="e">
        <f t="shared" si="544"/>
        <v>#DIV/0!</v>
      </c>
      <c r="AX432" s="46" t="e">
        <f t="shared" si="545"/>
        <v>#DIV/0!</v>
      </c>
      <c r="AY432" s="52">
        <f t="shared" si="546"/>
        <v>0</v>
      </c>
      <c r="AZ432" s="46">
        <v>823.21</v>
      </c>
      <c r="BA432" s="46">
        <v>2105.13</v>
      </c>
      <c r="BB432" s="46">
        <v>2608.0100000000002</v>
      </c>
      <c r="BC432" s="46">
        <v>902.03</v>
      </c>
      <c r="BD432" s="46">
        <v>1781.42</v>
      </c>
      <c r="BE432" s="46">
        <v>1188.47</v>
      </c>
      <c r="BF432" s="46">
        <v>2445034.0299999998</v>
      </c>
      <c r="BG432" s="46">
        <f t="shared" si="547"/>
        <v>4866.91</v>
      </c>
      <c r="BH432" s="46">
        <v>1206.3800000000001</v>
      </c>
      <c r="BI432" s="46">
        <v>3444.44</v>
      </c>
      <c r="BJ432" s="46">
        <v>7006.73</v>
      </c>
      <c r="BK432" s="46">
        <f t="shared" si="535"/>
        <v>1689105.94</v>
      </c>
      <c r="BL432" s="46" t="str">
        <f t="shared" si="548"/>
        <v xml:space="preserve"> </v>
      </c>
      <c r="BM432" s="46" t="e">
        <f t="shared" si="549"/>
        <v>#DIV/0!</v>
      </c>
      <c r="BN432" s="46" t="e">
        <f t="shared" si="550"/>
        <v>#DIV/0!</v>
      </c>
      <c r="BO432" s="46" t="e">
        <f t="shared" si="551"/>
        <v>#DIV/0!</v>
      </c>
      <c r="BP432" s="46" t="e">
        <f t="shared" si="552"/>
        <v>#DIV/0!</v>
      </c>
      <c r="BQ432" s="46" t="e">
        <f t="shared" si="553"/>
        <v>#DIV/0!</v>
      </c>
      <c r="BR432" s="46" t="e">
        <f t="shared" si="554"/>
        <v>#DIV/0!</v>
      </c>
      <c r="BS432" s="46" t="str">
        <f t="shared" si="555"/>
        <v xml:space="preserve"> </v>
      </c>
      <c r="BT432" s="46" t="e">
        <f t="shared" si="556"/>
        <v>#DIV/0!</v>
      </c>
      <c r="BU432" s="46" t="e">
        <f t="shared" si="557"/>
        <v>#DIV/0!</v>
      </c>
      <c r="BV432" s="46" t="e">
        <f t="shared" si="558"/>
        <v>#DIV/0!</v>
      </c>
      <c r="BW432" s="46" t="str">
        <f t="shared" si="559"/>
        <v xml:space="preserve"> </v>
      </c>
      <c r="BY432" s="52"/>
      <c r="BZ432" s="293"/>
      <c r="CA432" s="46">
        <f t="shared" si="560"/>
        <v>4038.4712068965514</v>
      </c>
      <c r="CB432" s="46">
        <f t="shared" si="561"/>
        <v>5085.92</v>
      </c>
      <c r="CC432" s="46">
        <f t="shared" si="562"/>
        <v>-1047.4487931034487</v>
      </c>
      <c r="CD432" s="297"/>
    </row>
    <row r="433" spans="1:82" s="45" customFormat="1" ht="12" customHeight="1">
      <c r="A433" s="284">
        <v>100</v>
      </c>
      <c r="B433" s="170" t="s">
        <v>565</v>
      </c>
      <c r="C433" s="295"/>
      <c r="D433" s="295"/>
      <c r="E433" s="296"/>
      <c r="F433" s="296"/>
      <c r="G433" s="286">
        <f t="shared" si="530"/>
        <v>3927560.1</v>
      </c>
      <c r="H433" s="280">
        <f t="shared" si="531"/>
        <v>0</v>
      </c>
      <c r="I433" s="289">
        <v>0</v>
      </c>
      <c r="J433" s="289">
        <v>0</v>
      </c>
      <c r="K433" s="289">
        <v>0</v>
      </c>
      <c r="L433" s="289">
        <v>0</v>
      </c>
      <c r="M433" s="289">
        <v>0</v>
      </c>
      <c r="N433" s="280">
        <v>0</v>
      </c>
      <c r="O433" s="280">
        <v>0</v>
      </c>
      <c r="P433" s="280">
        <v>0</v>
      </c>
      <c r="Q433" s="280">
        <v>0</v>
      </c>
      <c r="R433" s="280">
        <v>0</v>
      </c>
      <c r="S433" s="280">
        <v>0</v>
      </c>
      <c r="T433" s="290">
        <v>0</v>
      </c>
      <c r="U433" s="280">
        <v>0</v>
      </c>
      <c r="V433" s="296" t="s">
        <v>105</v>
      </c>
      <c r="W433" s="57">
        <v>965</v>
      </c>
      <c r="X433" s="280">
        <f t="shared" si="532"/>
        <v>3750819.9</v>
      </c>
      <c r="Y433" s="57">
        <v>0</v>
      </c>
      <c r="Z433" s="57">
        <v>0</v>
      </c>
      <c r="AA433" s="57">
        <v>0</v>
      </c>
      <c r="AB433" s="57">
        <v>0</v>
      </c>
      <c r="AC433" s="57">
        <v>0</v>
      </c>
      <c r="AD433" s="57">
        <v>0</v>
      </c>
      <c r="AE433" s="57">
        <v>0</v>
      </c>
      <c r="AF433" s="57">
        <v>0</v>
      </c>
      <c r="AG433" s="57">
        <v>0</v>
      </c>
      <c r="AH433" s="57">
        <v>0</v>
      </c>
      <c r="AI433" s="57">
        <v>0</v>
      </c>
      <c r="AJ433" s="57">
        <f t="shared" si="533"/>
        <v>117826.8</v>
      </c>
      <c r="AK433" s="57">
        <f t="shared" si="534"/>
        <v>58913.4</v>
      </c>
      <c r="AL433" s="57">
        <v>0</v>
      </c>
      <c r="AN433" s="46">
        <f>I433/'Приложение 1'!I431</f>
        <v>0</v>
      </c>
      <c r="AO433" s="46" t="e">
        <f t="shared" si="536"/>
        <v>#DIV/0!</v>
      </c>
      <c r="AP433" s="46" t="e">
        <f t="shared" si="537"/>
        <v>#DIV/0!</v>
      </c>
      <c r="AQ433" s="46" t="e">
        <f t="shared" si="538"/>
        <v>#DIV/0!</v>
      </c>
      <c r="AR433" s="46" t="e">
        <f t="shared" si="539"/>
        <v>#DIV/0!</v>
      </c>
      <c r="AS433" s="46" t="e">
        <f t="shared" si="540"/>
        <v>#DIV/0!</v>
      </c>
      <c r="AT433" s="46" t="e">
        <f t="shared" si="541"/>
        <v>#DIV/0!</v>
      </c>
      <c r="AU433" s="46">
        <f t="shared" si="542"/>
        <v>3886.86</v>
      </c>
      <c r="AV433" s="46" t="e">
        <f t="shared" si="543"/>
        <v>#DIV/0!</v>
      </c>
      <c r="AW433" s="46" t="e">
        <f t="shared" si="544"/>
        <v>#DIV/0!</v>
      </c>
      <c r="AX433" s="46" t="e">
        <f t="shared" si="545"/>
        <v>#DIV/0!</v>
      </c>
      <c r="AY433" s="52">
        <f t="shared" si="546"/>
        <v>0</v>
      </c>
      <c r="AZ433" s="46">
        <v>823.21</v>
      </c>
      <c r="BA433" s="46">
        <v>2105.13</v>
      </c>
      <c r="BB433" s="46">
        <v>2608.0100000000002</v>
      </c>
      <c r="BC433" s="46">
        <v>902.03</v>
      </c>
      <c r="BD433" s="46">
        <v>1781.42</v>
      </c>
      <c r="BE433" s="46">
        <v>1188.47</v>
      </c>
      <c r="BF433" s="46">
        <v>2445034.0299999998</v>
      </c>
      <c r="BG433" s="46">
        <f t="shared" si="547"/>
        <v>5070.2</v>
      </c>
      <c r="BH433" s="46">
        <v>1206.3800000000001</v>
      </c>
      <c r="BI433" s="46">
        <v>3444.44</v>
      </c>
      <c r="BJ433" s="46">
        <v>7006.73</v>
      </c>
      <c r="BK433" s="46">
        <f t="shared" si="535"/>
        <v>1689105.94</v>
      </c>
      <c r="BL433" s="46" t="str">
        <f t="shared" si="548"/>
        <v xml:space="preserve"> </v>
      </c>
      <c r="BM433" s="46" t="e">
        <f t="shared" si="549"/>
        <v>#DIV/0!</v>
      </c>
      <c r="BN433" s="46" t="e">
        <f t="shared" si="550"/>
        <v>#DIV/0!</v>
      </c>
      <c r="BO433" s="46" t="e">
        <f t="shared" si="551"/>
        <v>#DIV/0!</v>
      </c>
      <c r="BP433" s="46" t="e">
        <f t="shared" si="552"/>
        <v>#DIV/0!</v>
      </c>
      <c r="BQ433" s="46" t="e">
        <f t="shared" si="553"/>
        <v>#DIV/0!</v>
      </c>
      <c r="BR433" s="46" t="e">
        <f t="shared" si="554"/>
        <v>#DIV/0!</v>
      </c>
      <c r="BS433" s="46" t="str">
        <f t="shared" si="555"/>
        <v xml:space="preserve"> </v>
      </c>
      <c r="BT433" s="46" t="e">
        <f t="shared" si="556"/>
        <v>#DIV/0!</v>
      </c>
      <c r="BU433" s="46" t="e">
        <f t="shared" si="557"/>
        <v>#DIV/0!</v>
      </c>
      <c r="BV433" s="46" t="e">
        <f t="shared" si="558"/>
        <v>#DIV/0!</v>
      </c>
      <c r="BW433" s="46" t="str">
        <f t="shared" si="559"/>
        <v xml:space="preserve"> </v>
      </c>
      <c r="BY433" s="52"/>
      <c r="BZ433" s="293"/>
      <c r="CA433" s="46">
        <f t="shared" si="560"/>
        <v>4070.0104663212437</v>
      </c>
      <c r="CB433" s="46">
        <f t="shared" si="561"/>
        <v>5298.36</v>
      </c>
      <c r="CC433" s="46">
        <f t="shared" si="562"/>
        <v>-1228.349533678756</v>
      </c>
      <c r="CD433" s="297"/>
    </row>
    <row r="434" spans="1:82" s="45" customFormat="1" ht="12" customHeight="1">
      <c r="A434" s="284">
        <v>101</v>
      </c>
      <c r="B434" s="170" t="s">
        <v>566</v>
      </c>
      <c r="C434" s="295"/>
      <c r="D434" s="295"/>
      <c r="E434" s="296"/>
      <c r="F434" s="296"/>
      <c r="G434" s="286">
        <f t="shared" si="530"/>
        <v>2342313.2999999998</v>
      </c>
      <c r="H434" s="280">
        <f t="shared" si="531"/>
        <v>0</v>
      </c>
      <c r="I434" s="289">
        <v>0</v>
      </c>
      <c r="J434" s="289">
        <v>0</v>
      </c>
      <c r="K434" s="289">
        <v>0</v>
      </c>
      <c r="L434" s="289">
        <v>0</v>
      </c>
      <c r="M434" s="289">
        <v>0</v>
      </c>
      <c r="N434" s="280">
        <v>0</v>
      </c>
      <c r="O434" s="280">
        <v>0</v>
      </c>
      <c r="P434" s="280">
        <v>0</v>
      </c>
      <c r="Q434" s="280">
        <v>0</v>
      </c>
      <c r="R434" s="280">
        <v>0</v>
      </c>
      <c r="S434" s="280">
        <v>0</v>
      </c>
      <c r="T434" s="290">
        <v>0</v>
      </c>
      <c r="U434" s="280">
        <v>0</v>
      </c>
      <c r="V434" s="296" t="s">
        <v>106</v>
      </c>
      <c r="W434" s="57">
        <v>580</v>
      </c>
      <c r="X434" s="280">
        <f t="shared" si="532"/>
        <v>2236909.2000000002</v>
      </c>
      <c r="Y434" s="57">
        <v>0</v>
      </c>
      <c r="Z434" s="57">
        <v>0</v>
      </c>
      <c r="AA434" s="57">
        <v>0</v>
      </c>
      <c r="AB434" s="57">
        <v>0</v>
      </c>
      <c r="AC434" s="57">
        <v>0</v>
      </c>
      <c r="AD434" s="57">
        <v>0</v>
      </c>
      <c r="AE434" s="57">
        <v>0</v>
      </c>
      <c r="AF434" s="57">
        <v>0</v>
      </c>
      <c r="AG434" s="57">
        <v>0</v>
      </c>
      <c r="AH434" s="57">
        <v>0</v>
      </c>
      <c r="AI434" s="57">
        <v>0</v>
      </c>
      <c r="AJ434" s="57">
        <f t="shared" si="533"/>
        <v>70269.399999999994</v>
      </c>
      <c r="AK434" s="57">
        <f t="shared" si="534"/>
        <v>35134.699999999997</v>
      </c>
      <c r="AL434" s="57">
        <v>0</v>
      </c>
      <c r="AN434" s="46">
        <f>I434/'Приложение 1'!I432</f>
        <v>0</v>
      </c>
      <c r="AO434" s="46" t="e">
        <f t="shared" si="536"/>
        <v>#DIV/0!</v>
      </c>
      <c r="AP434" s="46" t="e">
        <f t="shared" si="537"/>
        <v>#DIV/0!</v>
      </c>
      <c r="AQ434" s="46" t="e">
        <f t="shared" si="538"/>
        <v>#DIV/0!</v>
      </c>
      <c r="AR434" s="46" t="e">
        <f t="shared" si="539"/>
        <v>#DIV/0!</v>
      </c>
      <c r="AS434" s="46" t="e">
        <f t="shared" si="540"/>
        <v>#DIV/0!</v>
      </c>
      <c r="AT434" s="46" t="e">
        <f t="shared" si="541"/>
        <v>#DIV/0!</v>
      </c>
      <c r="AU434" s="46">
        <f t="shared" si="542"/>
        <v>3856.7400000000002</v>
      </c>
      <c r="AV434" s="46" t="e">
        <f t="shared" si="543"/>
        <v>#DIV/0!</v>
      </c>
      <c r="AW434" s="46" t="e">
        <f t="shared" si="544"/>
        <v>#DIV/0!</v>
      </c>
      <c r="AX434" s="46" t="e">
        <f t="shared" si="545"/>
        <v>#DIV/0!</v>
      </c>
      <c r="AY434" s="52">
        <f t="shared" si="546"/>
        <v>0</v>
      </c>
      <c r="AZ434" s="46">
        <v>823.21</v>
      </c>
      <c r="BA434" s="46">
        <v>2105.13</v>
      </c>
      <c r="BB434" s="46">
        <v>2608.0100000000002</v>
      </c>
      <c r="BC434" s="46">
        <v>902.03</v>
      </c>
      <c r="BD434" s="46">
        <v>1781.42</v>
      </c>
      <c r="BE434" s="46">
        <v>1188.47</v>
      </c>
      <c r="BF434" s="46">
        <v>2445034.0299999998</v>
      </c>
      <c r="BG434" s="46">
        <f t="shared" si="547"/>
        <v>4866.91</v>
      </c>
      <c r="BH434" s="46">
        <v>1206.3800000000001</v>
      </c>
      <c r="BI434" s="46">
        <v>3444.44</v>
      </c>
      <c r="BJ434" s="46">
        <v>7006.73</v>
      </c>
      <c r="BK434" s="46">
        <f t="shared" si="535"/>
        <v>1689105.94</v>
      </c>
      <c r="BL434" s="46" t="str">
        <f t="shared" si="548"/>
        <v xml:space="preserve"> </v>
      </c>
      <c r="BM434" s="46" t="e">
        <f t="shared" si="549"/>
        <v>#DIV/0!</v>
      </c>
      <c r="BN434" s="46" t="e">
        <f t="shared" si="550"/>
        <v>#DIV/0!</v>
      </c>
      <c r="BO434" s="46" t="e">
        <f t="shared" si="551"/>
        <v>#DIV/0!</v>
      </c>
      <c r="BP434" s="46" t="e">
        <f t="shared" si="552"/>
        <v>#DIV/0!</v>
      </c>
      <c r="BQ434" s="46" t="e">
        <f t="shared" si="553"/>
        <v>#DIV/0!</v>
      </c>
      <c r="BR434" s="46" t="e">
        <f t="shared" si="554"/>
        <v>#DIV/0!</v>
      </c>
      <c r="BS434" s="46" t="str">
        <f t="shared" si="555"/>
        <v xml:space="preserve"> </v>
      </c>
      <c r="BT434" s="46" t="e">
        <f t="shared" si="556"/>
        <v>#DIV/0!</v>
      </c>
      <c r="BU434" s="46" t="e">
        <f t="shared" si="557"/>
        <v>#DIV/0!</v>
      </c>
      <c r="BV434" s="46" t="e">
        <f t="shared" si="558"/>
        <v>#DIV/0!</v>
      </c>
      <c r="BW434" s="46" t="str">
        <f t="shared" si="559"/>
        <v xml:space="preserve"> </v>
      </c>
      <c r="BY434" s="52"/>
      <c r="BZ434" s="293"/>
      <c r="CA434" s="46">
        <f t="shared" si="560"/>
        <v>4038.4712068965514</v>
      </c>
      <c r="CB434" s="46">
        <f t="shared" si="561"/>
        <v>5085.92</v>
      </c>
      <c r="CC434" s="46">
        <f t="shared" si="562"/>
        <v>-1047.4487931034487</v>
      </c>
      <c r="CD434" s="297"/>
    </row>
    <row r="435" spans="1:82" s="45" customFormat="1" ht="12" customHeight="1">
      <c r="A435" s="284">
        <v>102</v>
      </c>
      <c r="B435" s="170" t="s">
        <v>567</v>
      </c>
      <c r="C435" s="295"/>
      <c r="D435" s="295"/>
      <c r="E435" s="296"/>
      <c r="F435" s="296"/>
      <c r="G435" s="286">
        <f t="shared" si="530"/>
        <v>7480679.25</v>
      </c>
      <c r="H435" s="280">
        <f t="shared" si="531"/>
        <v>0</v>
      </c>
      <c r="I435" s="289">
        <v>0</v>
      </c>
      <c r="J435" s="289">
        <v>0</v>
      </c>
      <c r="K435" s="289">
        <v>0</v>
      </c>
      <c r="L435" s="289">
        <v>0</v>
      </c>
      <c r="M435" s="289">
        <v>0</v>
      </c>
      <c r="N435" s="280">
        <v>0</v>
      </c>
      <c r="O435" s="280">
        <v>0</v>
      </c>
      <c r="P435" s="280">
        <v>0</v>
      </c>
      <c r="Q435" s="280">
        <v>0</v>
      </c>
      <c r="R435" s="280">
        <v>0</v>
      </c>
      <c r="S435" s="280">
        <v>0</v>
      </c>
      <c r="T435" s="290">
        <v>0</v>
      </c>
      <c r="U435" s="280">
        <v>0</v>
      </c>
      <c r="V435" s="296" t="s">
        <v>105</v>
      </c>
      <c r="W435" s="57">
        <v>1838</v>
      </c>
      <c r="X435" s="280">
        <f t="shared" si="532"/>
        <v>7144048.6799999997</v>
      </c>
      <c r="Y435" s="57">
        <v>0</v>
      </c>
      <c r="Z435" s="57">
        <v>0</v>
      </c>
      <c r="AA435" s="57">
        <v>0</v>
      </c>
      <c r="AB435" s="57">
        <v>0</v>
      </c>
      <c r="AC435" s="57">
        <v>0</v>
      </c>
      <c r="AD435" s="57">
        <v>0</v>
      </c>
      <c r="AE435" s="57">
        <v>0</v>
      </c>
      <c r="AF435" s="57">
        <v>0</v>
      </c>
      <c r="AG435" s="57">
        <v>0</v>
      </c>
      <c r="AH435" s="57">
        <v>0</v>
      </c>
      <c r="AI435" s="57">
        <v>0</v>
      </c>
      <c r="AJ435" s="57">
        <f t="shared" si="533"/>
        <v>224420.38</v>
      </c>
      <c r="AK435" s="57">
        <f t="shared" si="534"/>
        <v>112210.19</v>
      </c>
      <c r="AL435" s="57">
        <v>0</v>
      </c>
      <c r="AN435" s="46">
        <f>I435/'Приложение 1'!I433</f>
        <v>0</v>
      </c>
      <c r="AO435" s="46" t="e">
        <f t="shared" si="536"/>
        <v>#DIV/0!</v>
      </c>
      <c r="AP435" s="46" t="e">
        <f t="shared" si="537"/>
        <v>#DIV/0!</v>
      </c>
      <c r="AQ435" s="46" t="e">
        <f t="shared" si="538"/>
        <v>#DIV/0!</v>
      </c>
      <c r="AR435" s="46" t="e">
        <f t="shared" si="539"/>
        <v>#DIV/0!</v>
      </c>
      <c r="AS435" s="46" t="e">
        <f t="shared" si="540"/>
        <v>#DIV/0!</v>
      </c>
      <c r="AT435" s="46" t="e">
        <f t="shared" si="541"/>
        <v>#DIV/0!</v>
      </c>
      <c r="AU435" s="46">
        <f t="shared" si="542"/>
        <v>3886.8599999999997</v>
      </c>
      <c r="AV435" s="46" t="e">
        <f t="shared" si="543"/>
        <v>#DIV/0!</v>
      </c>
      <c r="AW435" s="46" t="e">
        <f t="shared" si="544"/>
        <v>#DIV/0!</v>
      </c>
      <c r="AX435" s="46" t="e">
        <f t="shared" si="545"/>
        <v>#DIV/0!</v>
      </c>
      <c r="AY435" s="52">
        <f t="shared" si="546"/>
        <v>0</v>
      </c>
      <c r="AZ435" s="46">
        <v>823.21</v>
      </c>
      <c r="BA435" s="46">
        <v>2105.13</v>
      </c>
      <c r="BB435" s="46">
        <v>2608.0100000000002</v>
      </c>
      <c r="BC435" s="46">
        <v>902.03</v>
      </c>
      <c r="BD435" s="46">
        <v>1781.42</v>
      </c>
      <c r="BE435" s="46">
        <v>1188.47</v>
      </c>
      <c r="BF435" s="46">
        <v>2445034.0299999998</v>
      </c>
      <c r="BG435" s="46">
        <f t="shared" si="547"/>
        <v>5070.2</v>
      </c>
      <c r="BH435" s="46">
        <v>1206.3800000000001</v>
      </c>
      <c r="BI435" s="46">
        <v>3444.44</v>
      </c>
      <c r="BJ435" s="46">
        <v>7006.73</v>
      </c>
      <c r="BK435" s="46">
        <f t="shared" si="535"/>
        <v>1689105.94</v>
      </c>
      <c r="BL435" s="46" t="str">
        <f t="shared" si="548"/>
        <v xml:space="preserve"> </v>
      </c>
      <c r="BM435" s="46" t="e">
        <f t="shared" si="549"/>
        <v>#DIV/0!</v>
      </c>
      <c r="BN435" s="46" t="e">
        <f t="shared" si="550"/>
        <v>#DIV/0!</v>
      </c>
      <c r="BO435" s="46" t="e">
        <f t="shared" si="551"/>
        <v>#DIV/0!</v>
      </c>
      <c r="BP435" s="46" t="e">
        <f t="shared" si="552"/>
        <v>#DIV/0!</v>
      </c>
      <c r="BQ435" s="46" t="e">
        <f t="shared" si="553"/>
        <v>#DIV/0!</v>
      </c>
      <c r="BR435" s="46" t="e">
        <f t="shared" si="554"/>
        <v>#DIV/0!</v>
      </c>
      <c r="BS435" s="46" t="str">
        <f t="shared" si="555"/>
        <v xml:space="preserve"> </v>
      </c>
      <c r="BT435" s="46" t="e">
        <f t="shared" si="556"/>
        <v>#DIV/0!</v>
      </c>
      <c r="BU435" s="46" t="e">
        <f t="shared" si="557"/>
        <v>#DIV/0!</v>
      </c>
      <c r="BV435" s="46" t="e">
        <f t="shared" si="558"/>
        <v>#DIV/0!</v>
      </c>
      <c r="BW435" s="46" t="str">
        <f t="shared" si="559"/>
        <v xml:space="preserve"> </v>
      </c>
      <c r="BY435" s="52"/>
      <c r="BZ435" s="293"/>
      <c r="CA435" s="46">
        <f t="shared" si="560"/>
        <v>4070.0104733405874</v>
      </c>
      <c r="CB435" s="46">
        <f t="shared" si="561"/>
        <v>5298.36</v>
      </c>
      <c r="CC435" s="46">
        <f t="shared" si="562"/>
        <v>-1228.3495266594123</v>
      </c>
      <c r="CD435" s="297"/>
    </row>
    <row r="436" spans="1:82" s="45" customFormat="1" ht="12" customHeight="1">
      <c r="A436" s="284">
        <v>103</v>
      </c>
      <c r="B436" s="170" t="s">
        <v>561</v>
      </c>
      <c r="C436" s="295"/>
      <c r="D436" s="295"/>
      <c r="E436" s="296"/>
      <c r="F436" s="296"/>
      <c r="G436" s="286">
        <f>ROUND(H436+U436+X436+Z436+AB436+AD436+AF436+AH436+AI436+AJ436+AK436+AL436,2)</f>
        <v>2282929.64</v>
      </c>
      <c r="H436" s="280">
        <f t="shared" si="531"/>
        <v>0</v>
      </c>
      <c r="I436" s="289">
        <v>0</v>
      </c>
      <c r="J436" s="289">
        <v>0</v>
      </c>
      <c r="K436" s="289">
        <v>0</v>
      </c>
      <c r="L436" s="289">
        <v>0</v>
      </c>
      <c r="M436" s="289">
        <v>0</v>
      </c>
      <c r="N436" s="280">
        <v>0</v>
      </c>
      <c r="O436" s="280">
        <v>0</v>
      </c>
      <c r="P436" s="280">
        <v>0</v>
      </c>
      <c r="Q436" s="280">
        <v>0</v>
      </c>
      <c r="R436" s="280">
        <v>0</v>
      </c>
      <c r="S436" s="280">
        <v>0</v>
      </c>
      <c r="T436" s="284">
        <v>1</v>
      </c>
      <c r="U436" s="280">
        <f>ROUND(T436*2180197.81,2)</f>
        <v>2180197.81</v>
      </c>
      <c r="V436" s="296"/>
      <c r="W436" s="57">
        <v>0</v>
      </c>
      <c r="X436" s="280">
        <f t="shared" si="532"/>
        <v>0</v>
      </c>
      <c r="Y436" s="57">
        <v>0</v>
      </c>
      <c r="Z436" s="57">
        <v>0</v>
      </c>
      <c r="AA436" s="57">
        <v>0</v>
      </c>
      <c r="AB436" s="57">
        <v>0</v>
      </c>
      <c r="AC436" s="57">
        <v>0</v>
      </c>
      <c r="AD436" s="57">
        <v>0</v>
      </c>
      <c r="AE436" s="57">
        <v>0</v>
      </c>
      <c r="AF436" s="57">
        <v>0</v>
      </c>
      <c r="AG436" s="57">
        <v>0</v>
      </c>
      <c r="AH436" s="57">
        <v>0</v>
      </c>
      <c r="AI436" s="57">
        <v>0</v>
      </c>
      <c r="AJ436" s="57">
        <f>ROUND(U436/95.5*3,2)</f>
        <v>68487.89</v>
      </c>
      <c r="AK436" s="57">
        <f>ROUND(U436/95.5*1.5,2)</f>
        <v>34243.94</v>
      </c>
      <c r="AL436" s="57">
        <v>0</v>
      </c>
      <c r="AN436" s="46">
        <f>I436/'Приложение 1'!I434</f>
        <v>0</v>
      </c>
      <c r="AO436" s="46" t="e">
        <f t="shared" si="536"/>
        <v>#DIV/0!</v>
      </c>
      <c r="AP436" s="46" t="e">
        <f t="shared" si="537"/>
        <v>#DIV/0!</v>
      </c>
      <c r="AQ436" s="46" t="e">
        <f t="shared" si="538"/>
        <v>#DIV/0!</v>
      </c>
      <c r="AR436" s="46" t="e">
        <f t="shared" si="539"/>
        <v>#DIV/0!</v>
      </c>
      <c r="AS436" s="46" t="e">
        <f t="shared" si="540"/>
        <v>#DIV/0!</v>
      </c>
      <c r="AT436" s="46">
        <f t="shared" si="541"/>
        <v>2180197.81</v>
      </c>
      <c r="AU436" s="46" t="e">
        <f t="shared" si="542"/>
        <v>#DIV/0!</v>
      </c>
      <c r="AV436" s="46" t="e">
        <f t="shared" si="543"/>
        <v>#DIV/0!</v>
      </c>
      <c r="AW436" s="46" t="e">
        <f t="shared" si="544"/>
        <v>#DIV/0!</v>
      </c>
      <c r="AX436" s="46" t="e">
        <f t="shared" si="545"/>
        <v>#DIV/0!</v>
      </c>
      <c r="AY436" s="52">
        <f t="shared" si="546"/>
        <v>0</v>
      </c>
      <c r="AZ436" s="46">
        <v>823.21</v>
      </c>
      <c r="BA436" s="46">
        <v>2105.13</v>
      </c>
      <c r="BB436" s="46">
        <v>2608.0100000000002</v>
      </c>
      <c r="BC436" s="46">
        <v>902.03</v>
      </c>
      <c r="BD436" s="46">
        <v>1781.42</v>
      </c>
      <c r="BE436" s="46">
        <v>1188.47</v>
      </c>
      <c r="BF436" s="46">
        <v>2445034.0299999998</v>
      </c>
      <c r="BG436" s="46">
        <f t="shared" si="547"/>
        <v>4866.91</v>
      </c>
      <c r="BH436" s="46">
        <v>1206.3800000000001</v>
      </c>
      <c r="BI436" s="46">
        <v>3444.44</v>
      </c>
      <c r="BJ436" s="46">
        <v>7006.73</v>
      </c>
      <c r="BK436" s="46">
        <f t="shared" si="535"/>
        <v>1689105.94</v>
      </c>
      <c r="BL436" s="46" t="str">
        <f t="shared" si="548"/>
        <v xml:space="preserve"> </v>
      </c>
      <c r="BM436" s="46" t="e">
        <f t="shared" si="549"/>
        <v>#DIV/0!</v>
      </c>
      <c r="BN436" s="46" t="e">
        <f t="shared" si="550"/>
        <v>#DIV/0!</v>
      </c>
      <c r="BO436" s="46" t="e">
        <f t="shared" si="551"/>
        <v>#DIV/0!</v>
      </c>
      <c r="BP436" s="46" t="e">
        <f t="shared" si="552"/>
        <v>#DIV/0!</v>
      </c>
      <c r="BQ436" s="46" t="e">
        <f t="shared" si="553"/>
        <v>#DIV/0!</v>
      </c>
      <c r="BR436" s="46" t="str">
        <f t="shared" si="554"/>
        <v xml:space="preserve"> </v>
      </c>
      <c r="BS436" s="46" t="e">
        <f t="shared" si="555"/>
        <v>#DIV/0!</v>
      </c>
      <c r="BT436" s="46" t="e">
        <f t="shared" si="556"/>
        <v>#DIV/0!</v>
      </c>
      <c r="BU436" s="46" t="e">
        <f t="shared" si="557"/>
        <v>#DIV/0!</v>
      </c>
      <c r="BV436" s="46" t="e">
        <f t="shared" si="558"/>
        <v>#DIV/0!</v>
      </c>
      <c r="BW436" s="46" t="str">
        <f t="shared" si="559"/>
        <v xml:space="preserve"> </v>
      </c>
      <c r="BY436" s="52"/>
      <c r="BZ436" s="293"/>
      <c r="CA436" s="46" t="e">
        <f t="shared" si="560"/>
        <v>#DIV/0!</v>
      </c>
      <c r="CB436" s="46">
        <f t="shared" si="561"/>
        <v>5085.92</v>
      </c>
      <c r="CC436" s="46" t="e">
        <f t="shared" si="562"/>
        <v>#DIV/0!</v>
      </c>
      <c r="CD436" s="297"/>
    </row>
    <row r="437" spans="1:82" s="45" customFormat="1" ht="12" customHeight="1">
      <c r="A437" s="284">
        <v>104</v>
      </c>
      <c r="B437" s="170" t="s">
        <v>562</v>
      </c>
      <c r="C437" s="295"/>
      <c r="D437" s="295"/>
      <c r="E437" s="296"/>
      <c r="F437" s="296"/>
      <c r="G437" s="286">
        <f t="shared" si="530"/>
        <v>2346351.77</v>
      </c>
      <c r="H437" s="280">
        <f t="shared" si="531"/>
        <v>0</v>
      </c>
      <c r="I437" s="289">
        <v>0</v>
      </c>
      <c r="J437" s="289">
        <v>0</v>
      </c>
      <c r="K437" s="289">
        <v>0</v>
      </c>
      <c r="L437" s="289">
        <v>0</v>
      </c>
      <c r="M437" s="289">
        <v>0</v>
      </c>
      <c r="N437" s="280">
        <v>0</v>
      </c>
      <c r="O437" s="280">
        <v>0</v>
      </c>
      <c r="P437" s="280">
        <v>0</v>
      </c>
      <c r="Q437" s="280">
        <v>0</v>
      </c>
      <c r="R437" s="280">
        <v>0</v>
      </c>
      <c r="S437" s="280">
        <v>0</v>
      </c>
      <c r="T437" s="290">
        <v>0</v>
      </c>
      <c r="U437" s="280">
        <v>0</v>
      </c>
      <c r="V437" s="296" t="s">
        <v>106</v>
      </c>
      <c r="W437" s="57">
        <v>581</v>
      </c>
      <c r="X437" s="280">
        <f t="shared" si="532"/>
        <v>2240765.94</v>
      </c>
      <c r="Y437" s="57">
        <v>0</v>
      </c>
      <c r="Z437" s="57">
        <v>0</v>
      </c>
      <c r="AA437" s="57">
        <v>0</v>
      </c>
      <c r="AB437" s="57">
        <v>0</v>
      </c>
      <c r="AC437" s="57">
        <v>0</v>
      </c>
      <c r="AD437" s="57">
        <v>0</v>
      </c>
      <c r="AE437" s="57">
        <v>0</v>
      </c>
      <c r="AF437" s="57">
        <v>0</v>
      </c>
      <c r="AG437" s="57">
        <v>0</v>
      </c>
      <c r="AH437" s="57">
        <v>0</v>
      </c>
      <c r="AI437" s="57">
        <v>0</v>
      </c>
      <c r="AJ437" s="57">
        <f t="shared" si="533"/>
        <v>70390.55</v>
      </c>
      <c r="AK437" s="57">
        <f t="shared" si="534"/>
        <v>35195.279999999999</v>
      </c>
      <c r="AL437" s="57">
        <v>0</v>
      </c>
      <c r="AN437" s="46">
        <f>I437/'Приложение 1'!I435</f>
        <v>0</v>
      </c>
      <c r="AO437" s="46" t="e">
        <f t="shared" si="536"/>
        <v>#DIV/0!</v>
      </c>
      <c r="AP437" s="46" t="e">
        <f t="shared" si="537"/>
        <v>#DIV/0!</v>
      </c>
      <c r="AQ437" s="46" t="e">
        <f t="shared" si="538"/>
        <v>#DIV/0!</v>
      </c>
      <c r="AR437" s="46" t="e">
        <f t="shared" si="539"/>
        <v>#DIV/0!</v>
      </c>
      <c r="AS437" s="46" t="e">
        <f t="shared" si="540"/>
        <v>#DIV/0!</v>
      </c>
      <c r="AT437" s="46" t="e">
        <f t="shared" si="541"/>
        <v>#DIV/0!</v>
      </c>
      <c r="AU437" s="46">
        <f t="shared" si="542"/>
        <v>3856.74</v>
      </c>
      <c r="AV437" s="46" t="e">
        <f t="shared" si="543"/>
        <v>#DIV/0!</v>
      </c>
      <c r="AW437" s="46" t="e">
        <f t="shared" si="544"/>
        <v>#DIV/0!</v>
      </c>
      <c r="AX437" s="46" t="e">
        <f t="shared" si="545"/>
        <v>#DIV/0!</v>
      </c>
      <c r="AY437" s="52">
        <f t="shared" si="546"/>
        <v>0</v>
      </c>
      <c r="AZ437" s="46">
        <v>823.21</v>
      </c>
      <c r="BA437" s="46">
        <v>2105.13</v>
      </c>
      <c r="BB437" s="46">
        <v>2608.0100000000002</v>
      </c>
      <c r="BC437" s="46">
        <v>902.03</v>
      </c>
      <c r="BD437" s="46">
        <v>1781.42</v>
      </c>
      <c r="BE437" s="46">
        <v>1188.47</v>
      </c>
      <c r="BF437" s="46">
        <v>2445034.0299999998</v>
      </c>
      <c r="BG437" s="46">
        <f t="shared" si="547"/>
        <v>4866.91</v>
      </c>
      <c r="BH437" s="46">
        <v>1206.3800000000001</v>
      </c>
      <c r="BI437" s="46">
        <v>3444.44</v>
      </c>
      <c r="BJ437" s="46">
        <v>7006.73</v>
      </c>
      <c r="BK437" s="46">
        <f t="shared" si="535"/>
        <v>1689105.94</v>
      </c>
      <c r="BL437" s="46" t="str">
        <f t="shared" si="548"/>
        <v xml:space="preserve"> </v>
      </c>
      <c r="BM437" s="46" t="e">
        <f t="shared" si="549"/>
        <v>#DIV/0!</v>
      </c>
      <c r="BN437" s="46" t="e">
        <f t="shared" si="550"/>
        <v>#DIV/0!</v>
      </c>
      <c r="BO437" s="46" t="e">
        <f t="shared" si="551"/>
        <v>#DIV/0!</v>
      </c>
      <c r="BP437" s="46" t="e">
        <f t="shared" si="552"/>
        <v>#DIV/0!</v>
      </c>
      <c r="BQ437" s="46" t="e">
        <f t="shared" si="553"/>
        <v>#DIV/0!</v>
      </c>
      <c r="BR437" s="46" t="e">
        <f t="shared" si="554"/>
        <v>#DIV/0!</v>
      </c>
      <c r="BS437" s="46" t="str">
        <f t="shared" si="555"/>
        <v xml:space="preserve"> </v>
      </c>
      <c r="BT437" s="46" t="e">
        <f t="shared" si="556"/>
        <v>#DIV/0!</v>
      </c>
      <c r="BU437" s="46" t="e">
        <f t="shared" si="557"/>
        <v>#DIV/0!</v>
      </c>
      <c r="BV437" s="46" t="e">
        <f t="shared" si="558"/>
        <v>#DIV/0!</v>
      </c>
      <c r="BW437" s="46" t="str">
        <f t="shared" si="559"/>
        <v xml:space="preserve"> </v>
      </c>
      <c r="BY437" s="52"/>
      <c r="BZ437" s="293"/>
      <c r="CA437" s="46">
        <f t="shared" si="560"/>
        <v>4038.4712048192773</v>
      </c>
      <c r="CB437" s="46">
        <f t="shared" si="561"/>
        <v>5085.92</v>
      </c>
      <c r="CC437" s="46">
        <f t="shared" si="562"/>
        <v>-1047.4487951807228</v>
      </c>
      <c r="CD437" s="297"/>
    </row>
    <row r="438" spans="1:82" s="45" customFormat="1" ht="12" customHeight="1">
      <c r="A438" s="284">
        <v>105</v>
      </c>
      <c r="B438" s="170" t="s">
        <v>586</v>
      </c>
      <c r="C438" s="295"/>
      <c r="D438" s="295"/>
      <c r="E438" s="296"/>
      <c r="F438" s="296"/>
      <c r="G438" s="286">
        <f t="shared" si="530"/>
        <v>3915350.07</v>
      </c>
      <c r="H438" s="280">
        <f t="shared" si="531"/>
        <v>0</v>
      </c>
      <c r="I438" s="289">
        <v>0</v>
      </c>
      <c r="J438" s="289">
        <v>0</v>
      </c>
      <c r="K438" s="289">
        <v>0</v>
      </c>
      <c r="L438" s="289">
        <v>0</v>
      </c>
      <c r="M438" s="289">
        <v>0</v>
      </c>
      <c r="N438" s="280">
        <v>0</v>
      </c>
      <c r="O438" s="280">
        <v>0</v>
      </c>
      <c r="P438" s="280">
        <v>0</v>
      </c>
      <c r="Q438" s="280">
        <v>0</v>
      </c>
      <c r="R438" s="280">
        <v>0</v>
      </c>
      <c r="S438" s="280">
        <v>0</v>
      </c>
      <c r="T438" s="290">
        <v>0</v>
      </c>
      <c r="U438" s="280">
        <v>0</v>
      </c>
      <c r="V438" s="296" t="s">
        <v>105</v>
      </c>
      <c r="W438" s="57">
        <v>962</v>
      </c>
      <c r="X438" s="280">
        <f t="shared" si="532"/>
        <v>3739159.32</v>
      </c>
      <c r="Y438" s="57">
        <v>0</v>
      </c>
      <c r="Z438" s="57">
        <v>0</v>
      </c>
      <c r="AA438" s="57">
        <v>0</v>
      </c>
      <c r="AB438" s="57">
        <v>0</v>
      </c>
      <c r="AC438" s="57">
        <v>0</v>
      </c>
      <c r="AD438" s="57">
        <v>0</v>
      </c>
      <c r="AE438" s="57">
        <v>0</v>
      </c>
      <c r="AF438" s="57">
        <v>0</v>
      </c>
      <c r="AG438" s="57">
        <v>0</v>
      </c>
      <c r="AH438" s="57">
        <v>0</v>
      </c>
      <c r="AI438" s="57">
        <v>0</v>
      </c>
      <c r="AJ438" s="57">
        <f t="shared" si="533"/>
        <v>117460.5</v>
      </c>
      <c r="AK438" s="57">
        <f t="shared" si="534"/>
        <v>58730.25</v>
      </c>
      <c r="AL438" s="57">
        <v>0</v>
      </c>
      <c r="AN438" s="46">
        <f>I438/'Приложение 1'!I436</f>
        <v>0</v>
      </c>
      <c r="AO438" s="46" t="e">
        <f t="shared" si="536"/>
        <v>#DIV/0!</v>
      </c>
      <c r="AP438" s="46" t="e">
        <f t="shared" si="537"/>
        <v>#DIV/0!</v>
      </c>
      <c r="AQ438" s="46" t="e">
        <f t="shared" si="538"/>
        <v>#DIV/0!</v>
      </c>
      <c r="AR438" s="46" t="e">
        <f t="shared" si="539"/>
        <v>#DIV/0!</v>
      </c>
      <c r="AS438" s="46" t="e">
        <f t="shared" si="540"/>
        <v>#DIV/0!</v>
      </c>
      <c r="AT438" s="46" t="e">
        <f t="shared" si="541"/>
        <v>#DIV/0!</v>
      </c>
      <c r="AU438" s="46">
        <f t="shared" si="542"/>
        <v>3886.8599999999997</v>
      </c>
      <c r="AV438" s="46" t="e">
        <f t="shared" si="543"/>
        <v>#DIV/0!</v>
      </c>
      <c r="AW438" s="46" t="e">
        <f t="shared" si="544"/>
        <v>#DIV/0!</v>
      </c>
      <c r="AX438" s="46" t="e">
        <f t="shared" si="545"/>
        <v>#DIV/0!</v>
      </c>
      <c r="AY438" s="52">
        <f t="shared" si="546"/>
        <v>0</v>
      </c>
      <c r="AZ438" s="46">
        <v>823.21</v>
      </c>
      <c r="BA438" s="46">
        <v>2105.13</v>
      </c>
      <c r="BB438" s="46">
        <v>2608.0100000000002</v>
      </c>
      <c r="BC438" s="46">
        <v>902.03</v>
      </c>
      <c r="BD438" s="46">
        <v>1781.42</v>
      </c>
      <c r="BE438" s="46">
        <v>1188.47</v>
      </c>
      <c r="BF438" s="46">
        <v>2445034.0299999998</v>
      </c>
      <c r="BG438" s="46">
        <f t="shared" si="547"/>
        <v>5070.2</v>
      </c>
      <c r="BH438" s="46">
        <v>1206.3800000000001</v>
      </c>
      <c r="BI438" s="46">
        <v>3444.44</v>
      </c>
      <c r="BJ438" s="46">
        <v>7006.73</v>
      </c>
      <c r="BK438" s="46">
        <f t="shared" si="535"/>
        <v>1689105.94</v>
      </c>
      <c r="BL438" s="46" t="str">
        <f t="shared" si="548"/>
        <v xml:space="preserve"> </v>
      </c>
      <c r="BM438" s="46" t="e">
        <f t="shared" si="549"/>
        <v>#DIV/0!</v>
      </c>
      <c r="BN438" s="46" t="e">
        <f t="shared" si="550"/>
        <v>#DIV/0!</v>
      </c>
      <c r="BO438" s="46" t="e">
        <f t="shared" si="551"/>
        <v>#DIV/0!</v>
      </c>
      <c r="BP438" s="46" t="e">
        <f t="shared" si="552"/>
        <v>#DIV/0!</v>
      </c>
      <c r="BQ438" s="46" t="e">
        <f t="shared" si="553"/>
        <v>#DIV/0!</v>
      </c>
      <c r="BR438" s="46" t="e">
        <f t="shared" si="554"/>
        <v>#DIV/0!</v>
      </c>
      <c r="BS438" s="46" t="str">
        <f t="shared" si="555"/>
        <v xml:space="preserve"> </v>
      </c>
      <c r="BT438" s="46" t="e">
        <f t="shared" si="556"/>
        <v>#DIV/0!</v>
      </c>
      <c r="BU438" s="46" t="e">
        <f t="shared" si="557"/>
        <v>#DIV/0!</v>
      </c>
      <c r="BV438" s="46" t="e">
        <f t="shared" si="558"/>
        <v>#DIV/0!</v>
      </c>
      <c r="BW438" s="46" t="str">
        <f t="shared" si="559"/>
        <v xml:space="preserve"> </v>
      </c>
      <c r="BY438" s="52"/>
      <c r="BZ438" s="293"/>
      <c r="CA438" s="46">
        <f t="shared" si="560"/>
        <v>4070.0104677754675</v>
      </c>
      <c r="CB438" s="46">
        <f t="shared" si="561"/>
        <v>5298.36</v>
      </c>
      <c r="CC438" s="46">
        <f t="shared" si="562"/>
        <v>-1228.3495322245321</v>
      </c>
      <c r="CD438" s="297"/>
    </row>
    <row r="439" spans="1:82" s="45" customFormat="1" ht="12" customHeight="1">
      <c r="A439" s="284">
        <v>106</v>
      </c>
      <c r="B439" s="170" t="s">
        <v>587</v>
      </c>
      <c r="C439" s="295"/>
      <c r="D439" s="295"/>
      <c r="E439" s="296"/>
      <c r="F439" s="296"/>
      <c r="G439" s="286">
        <f t="shared" si="530"/>
        <v>3565329.18</v>
      </c>
      <c r="H439" s="280">
        <f t="shared" si="531"/>
        <v>0</v>
      </c>
      <c r="I439" s="289">
        <v>0</v>
      </c>
      <c r="J439" s="289">
        <v>0</v>
      </c>
      <c r="K439" s="289">
        <v>0</v>
      </c>
      <c r="L439" s="289">
        <v>0</v>
      </c>
      <c r="M439" s="289">
        <v>0</v>
      </c>
      <c r="N439" s="280">
        <v>0</v>
      </c>
      <c r="O439" s="280">
        <v>0</v>
      </c>
      <c r="P439" s="280">
        <v>0</v>
      </c>
      <c r="Q439" s="280">
        <v>0</v>
      </c>
      <c r="R439" s="280">
        <v>0</v>
      </c>
      <c r="S439" s="280">
        <v>0</v>
      </c>
      <c r="T439" s="290">
        <v>0</v>
      </c>
      <c r="U439" s="280">
        <v>0</v>
      </c>
      <c r="V439" s="296" t="s">
        <v>105</v>
      </c>
      <c r="W439" s="57">
        <v>876</v>
      </c>
      <c r="X439" s="280">
        <f t="shared" si="532"/>
        <v>3404889.36</v>
      </c>
      <c r="Y439" s="57">
        <v>0</v>
      </c>
      <c r="Z439" s="57">
        <v>0</v>
      </c>
      <c r="AA439" s="57">
        <v>0</v>
      </c>
      <c r="AB439" s="57">
        <v>0</v>
      </c>
      <c r="AC439" s="57">
        <v>0</v>
      </c>
      <c r="AD439" s="57">
        <v>0</v>
      </c>
      <c r="AE439" s="57">
        <v>0</v>
      </c>
      <c r="AF439" s="57">
        <v>0</v>
      </c>
      <c r="AG439" s="57">
        <v>0</v>
      </c>
      <c r="AH439" s="57">
        <v>0</v>
      </c>
      <c r="AI439" s="57">
        <v>0</v>
      </c>
      <c r="AJ439" s="57">
        <f t="shared" si="533"/>
        <v>106959.88</v>
      </c>
      <c r="AK439" s="57">
        <f t="shared" si="534"/>
        <v>53479.94</v>
      </c>
      <c r="AL439" s="57">
        <v>0</v>
      </c>
      <c r="AN439" s="46">
        <f>I439/'Приложение 1'!I437</f>
        <v>0</v>
      </c>
      <c r="AO439" s="46" t="e">
        <f t="shared" si="536"/>
        <v>#DIV/0!</v>
      </c>
      <c r="AP439" s="46" t="e">
        <f t="shared" si="537"/>
        <v>#DIV/0!</v>
      </c>
      <c r="AQ439" s="46" t="e">
        <f t="shared" si="538"/>
        <v>#DIV/0!</v>
      </c>
      <c r="AR439" s="46" t="e">
        <f t="shared" si="539"/>
        <v>#DIV/0!</v>
      </c>
      <c r="AS439" s="46" t="e">
        <f t="shared" si="540"/>
        <v>#DIV/0!</v>
      </c>
      <c r="AT439" s="46" t="e">
        <f t="shared" si="541"/>
        <v>#DIV/0!</v>
      </c>
      <c r="AU439" s="46">
        <f t="shared" si="542"/>
        <v>3886.8599999999997</v>
      </c>
      <c r="AV439" s="46" t="e">
        <f t="shared" si="543"/>
        <v>#DIV/0!</v>
      </c>
      <c r="AW439" s="46" t="e">
        <f t="shared" si="544"/>
        <v>#DIV/0!</v>
      </c>
      <c r="AX439" s="46" t="e">
        <f t="shared" si="545"/>
        <v>#DIV/0!</v>
      </c>
      <c r="AY439" s="52">
        <f t="shared" si="546"/>
        <v>0</v>
      </c>
      <c r="AZ439" s="46">
        <v>823.21</v>
      </c>
      <c r="BA439" s="46">
        <v>2105.13</v>
      </c>
      <c r="BB439" s="46">
        <v>2608.0100000000002</v>
      </c>
      <c r="BC439" s="46">
        <v>902.03</v>
      </c>
      <c r="BD439" s="46">
        <v>1781.42</v>
      </c>
      <c r="BE439" s="46">
        <v>1188.47</v>
      </c>
      <c r="BF439" s="46">
        <v>2445034.0299999998</v>
      </c>
      <c r="BG439" s="46">
        <f t="shared" si="547"/>
        <v>5070.2</v>
      </c>
      <c r="BH439" s="46">
        <v>1206.3800000000001</v>
      </c>
      <c r="BI439" s="46">
        <v>3444.44</v>
      </c>
      <c r="BJ439" s="46">
        <v>7006.73</v>
      </c>
      <c r="BK439" s="46">
        <f t="shared" si="535"/>
        <v>1689105.94</v>
      </c>
      <c r="BL439" s="46" t="str">
        <f t="shared" si="548"/>
        <v xml:space="preserve"> </v>
      </c>
      <c r="BM439" s="46" t="e">
        <f t="shared" si="549"/>
        <v>#DIV/0!</v>
      </c>
      <c r="BN439" s="46" t="e">
        <f t="shared" si="550"/>
        <v>#DIV/0!</v>
      </c>
      <c r="BO439" s="46" t="e">
        <f t="shared" si="551"/>
        <v>#DIV/0!</v>
      </c>
      <c r="BP439" s="46" t="e">
        <f t="shared" si="552"/>
        <v>#DIV/0!</v>
      </c>
      <c r="BQ439" s="46" t="e">
        <f t="shared" si="553"/>
        <v>#DIV/0!</v>
      </c>
      <c r="BR439" s="46" t="e">
        <f t="shared" si="554"/>
        <v>#DIV/0!</v>
      </c>
      <c r="BS439" s="46" t="str">
        <f t="shared" si="555"/>
        <v xml:space="preserve"> </v>
      </c>
      <c r="BT439" s="46" t="e">
        <f t="shared" si="556"/>
        <v>#DIV/0!</v>
      </c>
      <c r="BU439" s="46" t="e">
        <f t="shared" si="557"/>
        <v>#DIV/0!</v>
      </c>
      <c r="BV439" s="46" t="e">
        <f t="shared" si="558"/>
        <v>#DIV/0!</v>
      </c>
      <c r="BW439" s="46" t="str">
        <f t="shared" si="559"/>
        <v xml:space="preserve"> </v>
      </c>
      <c r="BY439" s="52"/>
      <c r="BZ439" s="293"/>
      <c r="CA439" s="46">
        <f t="shared" si="560"/>
        <v>4070.0104794520548</v>
      </c>
      <c r="CB439" s="46">
        <f t="shared" si="561"/>
        <v>5298.36</v>
      </c>
      <c r="CC439" s="46">
        <f t="shared" si="562"/>
        <v>-1228.3495205479448</v>
      </c>
      <c r="CD439" s="297"/>
    </row>
    <row r="440" spans="1:82" s="45" customFormat="1" ht="12" customHeight="1">
      <c r="A440" s="284">
        <v>107</v>
      </c>
      <c r="B440" s="170" t="s">
        <v>588</v>
      </c>
      <c r="C440" s="295"/>
      <c r="D440" s="295"/>
      <c r="E440" s="296"/>
      <c r="F440" s="296"/>
      <c r="G440" s="286">
        <f t="shared" si="530"/>
        <v>2322120.94</v>
      </c>
      <c r="H440" s="280">
        <f t="shared" si="531"/>
        <v>0</v>
      </c>
      <c r="I440" s="289">
        <v>0</v>
      </c>
      <c r="J440" s="289">
        <v>0</v>
      </c>
      <c r="K440" s="289">
        <v>0</v>
      </c>
      <c r="L440" s="289">
        <v>0</v>
      </c>
      <c r="M440" s="289">
        <v>0</v>
      </c>
      <c r="N440" s="280">
        <v>0</v>
      </c>
      <c r="O440" s="280">
        <v>0</v>
      </c>
      <c r="P440" s="280">
        <v>0</v>
      </c>
      <c r="Q440" s="280">
        <v>0</v>
      </c>
      <c r="R440" s="280">
        <v>0</v>
      </c>
      <c r="S440" s="280">
        <v>0</v>
      </c>
      <c r="T440" s="290">
        <v>0</v>
      </c>
      <c r="U440" s="280">
        <v>0</v>
      </c>
      <c r="V440" s="296" t="s">
        <v>106</v>
      </c>
      <c r="W440" s="57">
        <v>575</v>
      </c>
      <c r="X440" s="280">
        <f t="shared" si="532"/>
        <v>2217625.5</v>
      </c>
      <c r="Y440" s="57">
        <v>0</v>
      </c>
      <c r="Z440" s="57">
        <v>0</v>
      </c>
      <c r="AA440" s="57">
        <v>0</v>
      </c>
      <c r="AB440" s="57">
        <v>0</v>
      </c>
      <c r="AC440" s="57">
        <v>0</v>
      </c>
      <c r="AD440" s="57">
        <v>0</v>
      </c>
      <c r="AE440" s="57">
        <v>0</v>
      </c>
      <c r="AF440" s="57">
        <v>0</v>
      </c>
      <c r="AG440" s="57">
        <v>0</v>
      </c>
      <c r="AH440" s="57">
        <v>0</v>
      </c>
      <c r="AI440" s="57">
        <v>0</v>
      </c>
      <c r="AJ440" s="57">
        <f t="shared" si="533"/>
        <v>69663.63</v>
      </c>
      <c r="AK440" s="57">
        <f t="shared" si="534"/>
        <v>34831.81</v>
      </c>
      <c r="AL440" s="57">
        <v>0</v>
      </c>
      <c r="AN440" s="46">
        <f>I440/'Приложение 1'!I438</f>
        <v>0</v>
      </c>
      <c r="AO440" s="46" t="e">
        <f t="shared" si="536"/>
        <v>#DIV/0!</v>
      </c>
      <c r="AP440" s="46" t="e">
        <f t="shared" si="537"/>
        <v>#DIV/0!</v>
      </c>
      <c r="AQ440" s="46" t="e">
        <f t="shared" si="538"/>
        <v>#DIV/0!</v>
      </c>
      <c r="AR440" s="46" t="e">
        <f t="shared" si="539"/>
        <v>#DIV/0!</v>
      </c>
      <c r="AS440" s="46" t="e">
        <f t="shared" si="540"/>
        <v>#DIV/0!</v>
      </c>
      <c r="AT440" s="46" t="e">
        <f t="shared" si="541"/>
        <v>#DIV/0!</v>
      </c>
      <c r="AU440" s="46">
        <f t="shared" si="542"/>
        <v>3856.74</v>
      </c>
      <c r="AV440" s="46" t="e">
        <f t="shared" si="543"/>
        <v>#DIV/0!</v>
      </c>
      <c r="AW440" s="46" t="e">
        <f t="shared" si="544"/>
        <v>#DIV/0!</v>
      </c>
      <c r="AX440" s="46" t="e">
        <f t="shared" si="545"/>
        <v>#DIV/0!</v>
      </c>
      <c r="AY440" s="52">
        <f t="shared" si="546"/>
        <v>0</v>
      </c>
      <c r="AZ440" s="46">
        <v>823.21</v>
      </c>
      <c r="BA440" s="46">
        <v>2105.13</v>
      </c>
      <c r="BB440" s="46">
        <v>2608.0100000000002</v>
      </c>
      <c r="BC440" s="46">
        <v>902.03</v>
      </c>
      <c r="BD440" s="46">
        <v>1781.42</v>
      </c>
      <c r="BE440" s="46">
        <v>1188.47</v>
      </c>
      <c r="BF440" s="46">
        <v>2445034.0299999998</v>
      </c>
      <c r="BG440" s="46">
        <f t="shared" si="547"/>
        <v>4866.91</v>
      </c>
      <c r="BH440" s="46">
        <v>1206.3800000000001</v>
      </c>
      <c r="BI440" s="46">
        <v>3444.44</v>
      </c>
      <c r="BJ440" s="46">
        <v>7006.73</v>
      </c>
      <c r="BK440" s="46">
        <f t="shared" si="535"/>
        <v>1689105.94</v>
      </c>
      <c r="BL440" s="46" t="str">
        <f t="shared" si="548"/>
        <v xml:space="preserve"> </v>
      </c>
      <c r="BM440" s="46" t="e">
        <f t="shared" si="549"/>
        <v>#DIV/0!</v>
      </c>
      <c r="BN440" s="46" t="e">
        <f t="shared" si="550"/>
        <v>#DIV/0!</v>
      </c>
      <c r="BO440" s="46" t="e">
        <f t="shared" si="551"/>
        <v>#DIV/0!</v>
      </c>
      <c r="BP440" s="46" t="e">
        <f t="shared" si="552"/>
        <v>#DIV/0!</v>
      </c>
      <c r="BQ440" s="46" t="e">
        <f t="shared" si="553"/>
        <v>#DIV/0!</v>
      </c>
      <c r="BR440" s="46" t="e">
        <f t="shared" si="554"/>
        <v>#DIV/0!</v>
      </c>
      <c r="BS440" s="46" t="str">
        <f t="shared" si="555"/>
        <v xml:space="preserve"> </v>
      </c>
      <c r="BT440" s="46" t="e">
        <f t="shared" si="556"/>
        <v>#DIV/0!</v>
      </c>
      <c r="BU440" s="46" t="e">
        <f t="shared" si="557"/>
        <v>#DIV/0!</v>
      </c>
      <c r="BV440" s="46" t="e">
        <f t="shared" si="558"/>
        <v>#DIV/0!</v>
      </c>
      <c r="BW440" s="46" t="str">
        <f t="shared" si="559"/>
        <v xml:space="preserve"> </v>
      </c>
      <c r="BY440" s="52"/>
      <c r="BZ440" s="293"/>
      <c r="CA440" s="46">
        <f t="shared" si="560"/>
        <v>4038.4712</v>
      </c>
      <c r="CB440" s="46">
        <f t="shared" si="561"/>
        <v>5085.92</v>
      </c>
      <c r="CC440" s="46">
        <f t="shared" si="562"/>
        <v>-1047.4488000000001</v>
      </c>
      <c r="CD440" s="297"/>
    </row>
    <row r="441" spans="1:82" s="45" customFormat="1" ht="12" customHeight="1">
      <c r="A441" s="284">
        <v>108</v>
      </c>
      <c r="B441" s="170" t="s">
        <v>589</v>
      </c>
      <c r="C441" s="295"/>
      <c r="D441" s="295"/>
      <c r="E441" s="296"/>
      <c r="F441" s="296"/>
      <c r="G441" s="286">
        <f t="shared" si="530"/>
        <v>2334236.36</v>
      </c>
      <c r="H441" s="280">
        <f t="shared" si="531"/>
        <v>0</v>
      </c>
      <c r="I441" s="289">
        <v>0</v>
      </c>
      <c r="J441" s="289">
        <v>0</v>
      </c>
      <c r="K441" s="289">
        <v>0</v>
      </c>
      <c r="L441" s="289">
        <v>0</v>
      </c>
      <c r="M441" s="289">
        <v>0</v>
      </c>
      <c r="N441" s="280">
        <v>0</v>
      </c>
      <c r="O441" s="280">
        <v>0</v>
      </c>
      <c r="P441" s="280">
        <v>0</v>
      </c>
      <c r="Q441" s="280">
        <v>0</v>
      </c>
      <c r="R441" s="280">
        <v>0</v>
      </c>
      <c r="S441" s="280">
        <v>0</v>
      </c>
      <c r="T441" s="290">
        <v>0</v>
      </c>
      <c r="U441" s="280">
        <v>0</v>
      </c>
      <c r="V441" s="296" t="s">
        <v>106</v>
      </c>
      <c r="W441" s="57">
        <v>578</v>
      </c>
      <c r="X441" s="280">
        <f t="shared" si="532"/>
        <v>2229195.7200000002</v>
      </c>
      <c r="Y441" s="57">
        <v>0</v>
      </c>
      <c r="Z441" s="57">
        <v>0</v>
      </c>
      <c r="AA441" s="57">
        <v>0</v>
      </c>
      <c r="AB441" s="57">
        <v>0</v>
      </c>
      <c r="AC441" s="57">
        <v>0</v>
      </c>
      <c r="AD441" s="57">
        <v>0</v>
      </c>
      <c r="AE441" s="57">
        <v>0</v>
      </c>
      <c r="AF441" s="57">
        <v>0</v>
      </c>
      <c r="AG441" s="57">
        <v>0</v>
      </c>
      <c r="AH441" s="57">
        <v>0</v>
      </c>
      <c r="AI441" s="57">
        <v>0</v>
      </c>
      <c r="AJ441" s="57">
        <f t="shared" si="533"/>
        <v>70027.09</v>
      </c>
      <c r="AK441" s="57">
        <f t="shared" si="534"/>
        <v>35013.550000000003</v>
      </c>
      <c r="AL441" s="57">
        <v>0</v>
      </c>
      <c r="AN441" s="46">
        <f>I441/'Приложение 1'!I439</f>
        <v>0</v>
      </c>
      <c r="AO441" s="46" t="e">
        <f t="shared" si="536"/>
        <v>#DIV/0!</v>
      </c>
      <c r="AP441" s="46" t="e">
        <f t="shared" si="537"/>
        <v>#DIV/0!</v>
      </c>
      <c r="AQ441" s="46" t="e">
        <f t="shared" si="538"/>
        <v>#DIV/0!</v>
      </c>
      <c r="AR441" s="46" t="e">
        <f t="shared" si="539"/>
        <v>#DIV/0!</v>
      </c>
      <c r="AS441" s="46" t="e">
        <f t="shared" si="540"/>
        <v>#DIV/0!</v>
      </c>
      <c r="AT441" s="46" t="e">
        <f t="shared" si="541"/>
        <v>#DIV/0!</v>
      </c>
      <c r="AU441" s="46">
        <f t="shared" si="542"/>
        <v>3856.7400000000002</v>
      </c>
      <c r="AV441" s="46" t="e">
        <f t="shared" si="543"/>
        <v>#DIV/0!</v>
      </c>
      <c r="AW441" s="46" t="e">
        <f t="shared" si="544"/>
        <v>#DIV/0!</v>
      </c>
      <c r="AX441" s="46" t="e">
        <f t="shared" si="545"/>
        <v>#DIV/0!</v>
      </c>
      <c r="AY441" s="52">
        <f t="shared" si="546"/>
        <v>0</v>
      </c>
      <c r="AZ441" s="46">
        <v>823.21</v>
      </c>
      <c r="BA441" s="46">
        <v>2105.13</v>
      </c>
      <c r="BB441" s="46">
        <v>2608.0100000000002</v>
      </c>
      <c r="BC441" s="46">
        <v>902.03</v>
      </c>
      <c r="BD441" s="46">
        <v>1781.42</v>
      </c>
      <c r="BE441" s="46">
        <v>1188.47</v>
      </c>
      <c r="BF441" s="46">
        <v>2445034.0299999998</v>
      </c>
      <c r="BG441" s="46">
        <f t="shared" si="547"/>
        <v>4866.91</v>
      </c>
      <c r="BH441" s="46">
        <v>1206.3800000000001</v>
      </c>
      <c r="BI441" s="46">
        <v>3444.44</v>
      </c>
      <c r="BJ441" s="46">
        <v>7006.73</v>
      </c>
      <c r="BK441" s="46">
        <f t="shared" si="535"/>
        <v>1689105.94</v>
      </c>
      <c r="BL441" s="46" t="str">
        <f t="shared" si="548"/>
        <v xml:space="preserve"> </v>
      </c>
      <c r="BM441" s="46" t="e">
        <f t="shared" si="549"/>
        <v>#DIV/0!</v>
      </c>
      <c r="BN441" s="46" t="e">
        <f t="shared" si="550"/>
        <v>#DIV/0!</v>
      </c>
      <c r="BO441" s="46" t="e">
        <f t="shared" si="551"/>
        <v>#DIV/0!</v>
      </c>
      <c r="BP441" s="46" t="e">
        <f t="shared" si="552"/>
        <v>#DIV/0!</v>
      </c>
      <c r="BQ441" s="46" t="e">
        <f t="shared" si="553"/>
        <v>#DIV/0!</v>
      </c>
      <c r="BR441" s="46" t="e">
        <f t="shared" si="554"/>
        <v>#DIV/0!</v>
      </c>
      <c r="BS441" s="46" t="str">
        <f t="shared" si="555"/>
        <v xml:space="preserve"> </v>
      </c>
      <c r="BT441" s="46" t="e">
        <f t="shared" si="556"/>
        <v>#DIV/0!</v>
      </c>
      <c r="BU441" s="46" t="e">
        <f t="shared" si="557"/>
        <v>#DIV/0!</v>
      </c>
      <c r="BV441" s="46" t="e">
        <f t="shared" si="558"/>
        <v>#DIV/0!</v>
      </c>
      <c r="BW441" s="46" t="str">
        <f t="shared" si="559"/>
        <v xml:space="preserve"> </v>
      </c>
      <c r="BY441" s="52"/>
      <c r="BZ441" s="293"/>
      <c r="CA441" s="46">
        <f t="shared" si="560"/>
        <v>4038.4712110726641</v>
      </c>
      <c r="CB441" s="46">
        <f t="shared" si="561"/>
        <v>5085.92</v>
      </c>
      <c r="CC441" s="46">
        <f t="shared" si="562"/>
        <v>-1047.448788927336</v>
      </c>
      <c r="CD441" s="297"/>
    </row>
    <row r="442" spans="1:82" s="45" customFormat="1" ht="12" customHeight="1">
      <c r="A442" s="284">
        <v>109</v>
      </c>
      <c r="B442" s="170" t="s">
        <v>590</v>
      </c>
      <c r="C442" s="295"/>
      <c r="D442" s="295"/>
      <c r="E442" s="296"/>
      <c r="F442" s="296"/>
      <c r="G442" s="286">
        <f t="shared" si="530"/>
        <v>3992680.27</v>
      </c>
      <c r="H442" s="280">
        <f t="shared" si="531"/>
        <v>0</v>
      </c>
      <c r="I442" s="289">
        <v>0</v>
      </c>
      <c r="J442" s="289">
        <v>0</v>
      </c>
      <c r="K442" s="289">
        <v>0</v>
      </c>
      <c r="L442" s="289">
        <v>0</v>
      </c>
      <c r="M442" s="289">
        <v>0</v>
      </c>
      <c r="N442" s="280">
        <v>0</v>
      </c>
      <c r="O442" s="280">
        <v>0</v>
      </c>
      <c r="P442" s="280">
        <v>0</v>
      </c>
      <c r="Q442" s="280">
        <v>0</v>
      </c>
      <c r="R442" s="280">
        <v>0</v>
      </c>
      <c r="S442" s="280">
        <v>0</v>
      </c>
      <c r="T442" s="290">
        <v>0</v>
      </c>
      <c r="U442" s="280">
        <v>0</v>
      </c>
      <c r="V442" s="296" t="s">
        <v>105</v>
      </c>
      <c r="W442" s="57">
        <v>981</v>
      </c>
      <c r="X442" s="280">
        <f t="shared" si="532"/>
        <v>3813009.66</v>
      </c>
      <c r="Y442" s="57">
        <v>0</v>
      </c>
      <c r="Z442" s="57">
        <v>0</v>
      </c>
      <c r="AA442" s="57">
        <v>0</v>
      </c>
      <c r="AB442" s="57">
        <v>0</v>
      </c>
      <c r="AC442" s="57">
        <v>0</v>
      </c>
      <c r="AD442" s="57">
        <v>0</v>
      </c>
      <c r="AE442" s="57">
        <v>0</v>
      </c>
      <c r="AF442" s="57">
        <v>0</v>
      </c>
      <c r="AG442" s="57">
        <v>0</v>
      </c>
      <c r="AH442" s="57">
        <v>0</v>
      </c>
      <c r="AI442" s="57">
        <v>0</v>
      </c>
      <c r="AJ442" s="57">
        <f t="shared" si="533"/>
        <v>119780.41</v>
      </c>
      <c r="AK442" s="57">
        <f t="shared" si="534"/>
        <v>59890.2</v>
      </c>
      <c r="AL442" s="57">
        <v>0</v>
      </c>
      <c r="AN442" s="46">
        <f>I442/'Приложение 1'!I440</f>
        <v>0</v>
      </c>
      <c r="AO442" s="46" t="e">
        <f t="shared" si="536"/>
        <v>#DIV/0!</v>
      </c>
      <c r="AP442" s="46" t="e">
        <f t="shared" si="537"/>
        <v>#DIV/0!</v>
      </c>
      <c r="AQ442" s="46" t="e">
        <f t="shared" si="538"/>
        <v>#DIV/0!</v>
      </c>
      <c r="AR442" s="46" t="e">
        <f t="shared" si="539"/>
        <v>#DIV/0!</v>
      </c>
      <c r="AS442" s="46" t="e">
        <f t="shared" si="540"/>
        <v>#DIV/0!</v>
      </c>
      <c r="AT442" s="46" t="e">
        <f t="shared" si="541"/>
        <v>#DIV/0!</v>
      </c>
      <c r="AU442" s="46">
        <f t="shared" si="542"/>
        <v>3886.86</v>
      </c>
      <c r="AV442" s="46" t="e">
        <f t="shared" si="543"/>
        <v>#DIV/0!</v>
      </c>
      <c r="AW442" s="46" t="e">
        <f t="shared" si="544"/>
        <v>#DIV/0!</v>
      </c>
      <c r="AX442" s="46" t="e">
        <f t="shared" si="545"/>
        <v>#DIV/0!</v>
      </c>
      <c r="AY442" s="52">
        <f t="shared" si="546"/>
        <v>0</v>
      </c>
      <c r="AZ442" s="46">
        <v>823.21</v>
      </c>
      <c r="BA442" s="46">
        <v>2105.13</v>
      </c>
      <c r="BB442" s="46">
        <v>2608.0100000000002</v>
      </c>
      <c r="BC442" s="46">
        <v>902.03</v>
      </c>
      <c r="BD442" s="46">
        <v>1781.42</v>
      </c>
      <c r="BE442" s="46">
        <v>1188.47</v>
      </c>
      <c r="BF442" s="46">
        <v>2445034.0299999998</v>
      </c>
      <c r="BG442" s="46">
        <f t="shared" si="547"/>
        <v>5070.2</v>
      </c>
      <c r="BH442" s="46">
        <v>1206.3800000000001</v>
      </c>
      <c r="BI442" s="46">
        <v>3444.44</v>
      </c>
      <c r="BJ442" s="46">
        <v>7006.73</v>
      </c>
      <c r="BK442" s="46">
        <f t="shared" si="535"/>
        <v>1689105.94</v>
      </c>
      <c r="BL442" s="46" t="str">
        <f t="shared" si="548"/>
        <v xml:space="preserve"> </v>
      </c>
      <c r="BM442" s="46" t="e">
        <f t="shared" si="549"/>
        <v>#DIV/0!</v>
      </c>
      <c r="BN442" s="46" t="e">
        <f t="shared" si="550"/>
        <v>#DIV/0!</v>
      </c>
      <c r="BO442" s="46" t="e">
        <f t="shared" si="551"/>
        <v>#DIV/0!</v>
      </c>
      <c r="BP442" s="46" t="e">
        <f t="shared" si="552"/>
        <v>#DIV/0!</v>
      </c>
      <c r="BQ442" s="46" t="e">
        <f t="shared" si="553"/>
        <v>#DIV/0!</v>
      </c>
      <c r="BR442" s="46" t="e">
        <f t="shared" si="554"/>
        <v>#DIV/0!</v>
      </c>
      <c r="BS442" s="46" t="str">
        <f t="shared" si="555"/>
        <v xml:space="preserve"> </v>
      </c>
      <c r="BT442" s="46" t="e">
        <f t="shared" si="556"/>
        <v>#DIV/0!</v>
      </c>
      <c r="BU442" s="46" t="e">
        <f t="shared" si="557"/>
        <v>#DIV/0!</v>
      </c>
      <c r="BV442" s="46" t="e">
        <f t="shared" si="558"/>
        <v>#DIV/0!</v>
      </c>
      <c r="BW442" s="46" t="str">
        <f t="shared" si="559"/>
        <v xml:space="preserve"> </v>
      </c>
      <c r="BY442" s="52"/>
      <c r="BZ442" s="293"/>
      <c r="CA442" s="46">
        <f t="shared" si="560"/>
        <v>4070.0104689092764</v>
      </c>
      <c r="CB442" s="46">
        <f t="shared" si="561"/>
        <v>5298.36</v>
      </c>
      <c r="CC442" s="46">
        <f t="shared" si="562"/>
        <v>-1228.3495310907233</v>
      </c>
      <c r="CD442" s="297"/>
    </row>
    <row r="443" spans="1:82" s="45" customFormat="1" ht="12" customHeight="1">
      <c r="A443" s="284">
        <v>110</v>
      </c>
      <c r="B443" s="170" t="s">
        <v>592</v>
      </c>
      <c r="C443" s="295"/>
      <c r="D443" s="295"/>
      <c r="E443" s="296"/>
      <c r="F443" s="296"/>
      <c r="G443" s="286">
        <f t="shared" si="530"/>
        <v>3707779.54</v>
      </c>
      <c r="H443" s="280">
        <f t="shared" si="531"/>
        <v>0</v>
      </c>
      <c r="I443" s="289">
        <v>0</v>
      </c>
      <c r="J443" s="289">
        <v>0</v>
      </c>
      <c r="K443" s="289">
        <v>0</v>
      </c>
      <c r="L443" s="289">
        <v>0</v>
      </c>
      <c r="M443" s="289">
        <v>0</v>
      </c>
      <c r="N443" s="280">
        <v>0</v>
      </c>
      <c r="O443" s="280">
        <v>0</v>
      </c>
      <c r="P443" s="280">
        <v>0</v>
      </c>
      <c r="Q443" s="280">
        <v>0</v>
      </c>
      <c r="R443" s="280">
        <v>0</v>
      </c>
      <c r="S443" s="280">
        <v>0</v>
      </c>
      <c r="T443" s="290">
        <v>0</v>
      </c>
      <c r="U443" s="280">
        <v>0</v>
      </c>
      <c r="V443" s="296" t="s">
        <v>105</v>
      </c>
      <c r="W443" s="57">
        <v>911</v>
      </c>
      <c r="X443" s="280">
        <f t="shared" si="532"/>
        <v>3540929.46</v>
      </c>
      <c r="Y443" s="57">
        <v>0</v>
      </c>
      <c r="Z443" s="57">
        <v>0</v>
      </c>
      <c r="AA443" s="57">
        <v>0</v>
      </c>
      <c r="AB443" s="57">
        <v>0</v>
      </c>
      <c r="AC443" s="57">
        <v>0</v>
      </c>
      <c r="AD443" s="57">
        <v>0</v>
      </c>
      <c r="AE443" s="57">
        <v>0</v>
      </c>
      <c r="AF443" s="57">
        <v>0</v>
      </c>
      <c r="AG443" s="57">
        <v>0</v>
      </c>
      <c r="AH443" s="57">
        <v>0</v>
      </c>
      <c r="AI443" s="57">
        <v>0</v>
      </c>
      <c r="AJ443" s="57">
        <f t="shared" si="533"/>
        <v>111233.39</v>
      </c>
      <c r="AK443" s="57">
        <f t="shared" si="534"/>
        <v>55616.69</v>
      </c>
      <c r="AL443" s="57">
        <v>0</v>
      </c>
      <c r="AN443" s="46">
        <f>I443/'Приложение 1'!I441</f>
        <v>0</v>
      </c>
      <c r="AO443" s="46" t="e">
        <f t="shared" si="536"/>
        <v>#DIV/0!</v>
      </c>
      <c r="AP443" s="46" t="e">
        <f t="shared" si="537"/>
        <v>#DIV/0!</v>
      </c>
      <c r="AQ443" s="46" t="e">
        <f t="shared" si="538"/>
        <v>#DIV/0!</v>
      </c>
      <c r="AR443" s="46" t="e">
        <f t="shared" si="539"/>
        <v>#DIV/0!</v>
      </c>
      <c r="AS443" s="46" t="e">
        <f t="shared" si="540"/>
        <v>#DIV/0!</v>
      </c>
      <c r="AT443" s="46" t="e">
        <f t="shared" si="541"/>
        <v>#DIV/0!</v>
      </c>
      <c r="AU443" s="46">
        <f t="shared" si="542"/>
        <v>3886.86</v>
      </c>
      <c r="AV443" s="46" t="e">
        <f t="shared" si="543"/>
        <v>#DIV/0!</v>
      </c>
      <c r="AW443" s="46" t="e">
        <f t="shared" si="544"/>
        <v>#DIV/0!</v>
      </c>
      <c r="AX443" s="46" t="e">
        <f t="shared" si="545"/>
        <v>#DIV/0!</v>
      </c>
      <c r="AY443" s="52">
        <f t="shared" si="546"/>
        <v>0</v>
      </c>
      <c r="AZ443" s="46">
        <v>823.21</v>
      </c>
      <c r="BA443" s="46">
        <v>2105.13</v>
      </c>
      <c r="BB443" s="46">
        <v>2608.0100000000002</v>
      </c>
      <c r="BC443" s="46">
        <v>902.03</v>
      </c>
      <c r="BD443" s="46">
        <v>1781.42</v>
      </c>
      <c r="BE443" s="46">
        <v>1188.47</v>
      </c>
      <c r="BF443" s="46">
        <v>2445034.0299999998</v>
      </c>
      <c r="BG443" s="46">
        <f t="shared" si="547"/>
        <v>5070.2</v>
      </c>
      <c r="BH443" s="46">
        <v>1206.3800000000001</v>
      </c>
      <c r="BI443" s="46">
        <v>3444.44</v>
      </c>
      <c r="BJ443" s="46">
        <v>7006.73</v>
      </c>
      <c r="BK443" s="46">
        <f t="shared" si="535"/>
        <v>1689105.94</v>
      </c>
      <c r="BL443" s="46" t="str">
        <f t="shared" si="548"/>
        <v xml:space="preserve"> </v>
      </c>
      <c r="BM443" s="46" t="e">
        <f t="shared" si="549"/>
        <v>#DIV/0!</v>
      </c>
      <c r="BN443" s="46" t="e">
        <f t="shared" si="550"/>
        <v>#DIV/0!</v>
      </c>
      <c r="BO443" s="46" t="e">
        <f t="shared" si="551"/>
        <v>#DIV/0!</v>
      </c>
      <c r="BP443" s="46" t="e">
        <f t="shared" si="552"/>
        <v>#DIV/0!</v>
      </c>
      <c r="BQ443" s="46" t="e">
        <f t="shared" si="553"/>
        <v>#DIV/0!</v>
      </c>
      <c r="BR443" s="46" t="e">
        <f t="shared" si="554"/>
        <v>#DIV/0!</v>
      </c>
      <c r="BS443" s="46" t="str">
        <f t="shared" si="555"/>
        <v xml:space="preserve"> </v>
      </c>
      <c r="BT443" s="46" t="e">
        <f t="shared" si="556"/>
        <v>#DIV/0!</v>
      </c>
      <c r="BU443" s="46" t="e">
        <f t="shared" si="557"/>
        <v>#DIV/0!</v>
      </c>
      <c r="BV443" s="46" t="e">
        <f t="shared" si="558"/>
        <v>#DIV/0!</v>
      </c>
      <c r="BW443" s="46" t="str">
        <f t="shared" si="559"/>
        <v xml:space="preserve"> </v>
      </c>
      <c r="BY443" s="52"/>
      <c r="BZ443" s="293"/>
      <c r="CA443" s="46">
        <f t="shared" si="560"/>
        <v>4070.0104720087816</v>
      </c>
      <c r="CB443" s="46">
        <f t="shared" si="561"/>
        <v>5298.36</v>
      </c>
      <c r="CC443" s="46">
        <f t="shared" si="562"/>
        <v>-1228.3495279912181</v>
      </c>
      <c r="CD443" s="297"/>
    </row>
    <row r="444" spans="1:82" s="45" customFormat="1" ht="12" customHeight="1">
      <c r="A444" s="284">
        <v>111</v>
      </c>
      <c r="B444" s="170" t="s">
        <v>256</v>
      </c>
      <c r="C444" s="295"/>
      <c r="D444" s="295"/>
      <c r="E444" s="296"/>
      <c r="F444" s="296"/>
      <c r="G444" s="286">
        <f t="shared" si="530"/>
        <v>2314044</v>
      </c>
      <c r="H444" s="280">
        <f t="shared" si="531"/>
        <v>0</v>
      </c>
      <c r="I444" s="289">
        <v>0</v>
      </c>
      <c r="J444" s="289">
        <v>0</v>
      </c>
      <c r="K444" s="289">
        <v>0</v>
      </c>
      <c r="L444" s="289">
        <v>0</v>
      </c>
      <c r="M444" s="289">
        <v>0</v>
      </c>
      <c r="N444" s="280">
        <v>0</v>
      </c>
      <c r="O444" s="280">
        <v>0</v>
      </c>
      <c r="P444" s="280">
        <v>0</v>
      </c>
      <c r="Q444" s="280">
        <v>0</v>
      </c>
      <c r="R444" s="280">
        <v>0</v>
      </c>
      <c r="S444" s="280">
        <v>0</v>
      </c>
      <c r="T444" s="290">
        <v>0</v>
      </c>
      <c r="U444" s="280">
        <v>0</v>
      </c>
      <c r="V444" s="296" t="s">
        <v>106</v>
      </c>
      <c r="W444" s="57">
        <v>573</v>
      </c>
      <c r="X444" s="280">
        <f t="shared" si="532"/>
        <v>2209912.02</v>
      </c>
      <c r="Y444" s="57">
        <v>0</v>
      </c>
      <c r="Z444" s="57">
        <v>0</v>
      </c>
      <c r="AA444" s="57">
        <v>0</v>
      </c>
      <c r="AB444" s="57">
        <v>0</v>
      </c>
      <c r="AC444" s="57">
        <v>0</v>
      </c>
      <c r="AD444" s="57">
        <v>0</v>
      </c>
      <c r="AE444" s="57">
        <v>0</v>
      </c>
      <c r="AF444" s="57">
        <v>0</v>
      </c>
      <c r="AG444" s="57">
        <v>0</v>
      </c>
      <c r="AH444" s="57">
        <v>0</v>
      </c>
      <c r="AI444" s="57">
        <v>0</v>
      </c>
      <c r="AJ444" s="57">
        <f t="shared" si="533"/>
        <v>69421.320000000007</v>
      </c>
      <c r="AK444" s="57">
        <f t="shared" si="534"/>
        <v>34710.660000000003</v>
      </c>
      <c r="AL444" s="57">
        <v>0</v>
      </c>
      <c r="AN444" s="46">
        <f>I444/'Приложение 1'!I442</f>
        <v>0</v>
      </c>
      <c r="AO444" s="46" t="e">
        <f t="shared" si="536"/>
        <v>#DIV/0!</v>
      </c>
      <c r="AP444" s="46" t="e">
        <f t="shared" si="537"/>
        <v>#DIV/0!</v>
      </c>
      <c r="AQ444" s="46" t="e">
        <f t="shared" si="538"/>
        <v>#DIV/0!</v>
      </c>
      <c r="AR444" s="46" t="e">
        <f t="shared" si="539"/>
        <v>#DIV/0!</v>
      </c>
      <c r="AS444" s="46" t="e">
        <f t="shared" si="540"/>
        <v>#DIV/0!</v>
      </c>
      <c r="AT444" s="46" t="e">
        <f t="shared" si="541"/>
        <v>#DIV/0!</v>
      </c>
      <c r="AU444" s="46">
        <f t="shared" si="542"/>
        <v>3856.7400000000002</v>
      </c>
      <c r="AV444" s="46" t="e">
        <f t="shared" si="543"/>
        <v>#DIV/0!</v>
      </c>
      <c r="AW444" s="46" t="e">
        <f t="shared" si="544"/>
        <v>#DIV/0!</v>
      </c>
      <c r="AX444" s="46" t="e">
        <f t="shared" si="545"/>
        <v>#DIV/0!</v>
      </c>
      <c r="AY444" s="52">
        <f t="shared" si="546"/>
        <v>0</v>
      </c>
      <c r="AZ444" s="46">
        <v>823.21</v>
      </c>
      <c r="BA444" s="46">
        <v>2105.13</v>
      </c>
      <c r="BB444" s="46">
        <v>2608.0100000000002</v>
      </c>
      <c r="BC444" s="46">
        <v>902.03</v>
      </c>
      <c r="BD444" s="46">
        <v>1781.42</v>
      </c>
      <c r="BE444" s="46">
        <v>1188.47</v>
      </c>
      <c r="BF444" s="46">
        <v>2445034.0299999998</v>
      </c>
      <c r="BG444" s="46">
        <f t="shared" si="547"/>
        <v>4866.91</v>
      </c>
      <c r="BH444" s="46">
        <v>1206.3800000000001</v>
      </c>
      <c r="BI444" s="46">
        <v>3444.44</v>
      </c>
      <c r="BJ444" s="46">
        <v>7006.73</v>
      </c>
      <c r="BK444" s="46">
        <f t="shared" si="535"/>
        <v>1689105.94</v>
      </c>
      <c r="BL444" s="46" t="str">
        <f t="shared" si="548"/>
        <v xml:space="preserve"> </v>
      </c>
      <c r="BM444" s="46" t="e">
        <f t="shared" si="549"/>
        <v>#DIV/0!</v>
      </c>
      <c r="BN444" s="46" t="e">
        <f t="shared" si="550"/>
        <v>#DIV/0!</v>
      </c>
      <c r="BO444" s="46" t="e">
        <f t="shared" si="551"/>
        <v>#DIV/0!</v>
      </c>
      <c r="BP444" s="46" t="e">
        <f t="shared" si="552"/>
        <v>#DIV/0!</v>
      </c>
      <c r="BQ444" s="46" t="e">
        <f t="shared" si="553"/>
        <v>#DIV/0!</v>
      </c>
      <c r="BR444" s="46" t="e">
        <f t="shared" si="554"/>
        <v>#DIV/0!</v>
      </c>
      <c r="BS444" s="46" t="str">
        <f t="shared" si="555"/>
        <v xml:space="preserve"> </v>
      </c>
      <c r="BT444" s="46" t="e">
        <f t="shared" si="556"/>
        <v>#DIV/0!</v>
      </c>
      <c r="BU444" s="46" t="e">
        <f t="shared" si="557"/>
        <v>#DIV/0!</v>
      </c>
      <c r="BV444" s="46" t="e">
        <f t="shared" si="558"/>
        <v>#DIV/0!</v>
      </c>
      <c r="BW444" s="46" t="str">
        <f t="shared" si="559"/>
        <v xml:space="preserve"> </v>
      </c>
      <c r="BY444" s="52"/>
      <c r="BZ444" s="293"/>
      <c r="CA444" s="46">
        <f t="shared" si="560"/>
        <v>4038.4712041884818</v>
      </c>
      <c r="CB444" s="46">
        <f t="shared" si="561"/>
        <v>5085.92</v>
      </c>
      <c r="CC444" s="46">
        <f t="shared" si="562"/>
        <v>-1047.4487958115183</v>
      </c>
      <c r="CD444" s="297"/>
    </row>
    <row r="445" spans="1:82" s="45" customFormat="1" ht="12" customHeight="1">
      <c r="A445" s="284">
        <v>112</v>
      </c>
      <c r="B445" s="170" t="s">
        <v>570</v>
      </c>
      <c r="C445" s="295"/>
      <c r="D445" s="295"/>
      <c r="E445" s="296"/>
      <c r="F445" s="296"/>
      <c r="G445" s="286">
        <f t="shared" si="530"/>
        <v>4240950.91</v>
      </c>
      <c r="H445" s="280">
        <f t="shared" si="531"/>
        <v>0</v>
      </c>
      <c r="I445" s="289">
        <v>0</v>
      </c>
      <c r="J445" s="289">
        <v>0</v>
      </c>
      <c r="K445" s="289">
        <v>0</v>
      </c>
      <c r="L445" s="289">
        <v>0</v>
      </c>
      <c r="M445" s="289">
        <v>0</v>
      </c>
      <c r="N445" s="280">
        <v>0</v>
      </c>
      <c r="O445" s="280">
        <v>0</v>
      </c>
      <c r="P445" s="280">
        <v>0</v>
      </c>
      <c r="Q445" s="280">
        <v>0</v>
      </c>
      <c r="R445" s="280">
        <v>0</v>
      </c>
      <c r="S445" s="280">
        <v>0</v>
      </c>
      <c r="T445" s="290">
        <v>0</v>
      </c>
      <c r="U445" s="280">
        <v>0</v>
      </c>
      <c r="V445" s="296" t="s">
        <v>105</v>
      </c>
      <c r="W445" s="57">
        <v>1042</v>
      </c>
      <c r="X445" s="280">
        <f t="shared" si="532"/>
        <v>4050108.12</v>
      </c>
      <c r="Y445" s="57">
        <v>0</v>
      </c>
      <c r="Z445" s="57">
        <v>0</v>
      </c>
      <c r="AA445" s="57">
        <v>0</v>
      </c>
      <c r="AB445" s="57">
        <v>0</v>
      </c>
      <c r="AC445" s="57">
        <v>0</v>
      </c>
      <c r="AD445" s="57">
        <v>0</v>
      </c>
      <c r="AE445" s="57">
        <v>0</v>
      </c>
      <c r="AF445" s="57">
        <v>0</v>
      </c>
      <c r="AG445" s="57">
        <v>0</v>
      </c>
      <c r="AH445" s="57">
        <v>0</v>
      </c>
      <c r="AI445" s="57">
        <v>0</v>
      </c>
      <c r="AJ445" s="57">
        <f t="shared" si="533"/>
        <v>127228.53</v>
      </c>
      <c r="AK445" s="57">
        <f t="shared" si="534"/>
        <v>63614.26</v>
      </c>
      <c r="AL445" s="57">
        <v>0</v>
      </c>
      <c r="AN445" s="46">
        <f>I445/'Приложение 1'!I443</f>
        <v>0</v>
      </c>
      <c r="AO445" s="46" t="e">
        <f t="shared" si="536"/>
        <v>#DIV/0!</v>
      </c>
      <c r="AP445" s="46" t="e">
        <f t="shared" si="537"/>
        <v>#DIV/0!</v>
      </c>
      <c r="AQ445" s="46" t="e">
        <f t="shared" si="538"/>
        <v>#DIV/0!</v>
      </c>
      <c r="AR445" s="46" t="e">
        <f t="shared" si="539"/>
        <v>#DIV/0!</v>
      </c>
      <c r="AS445" s="46" t="e">
        <f t="shared" si="540"/>
        <v>#DIV/0!</v>
      </c>
      <c r="AT445" s="46" t="e">
        <f t="shared" si="541"/>
        <v>#DIV/0!</v>
      </c>
      <c r="AU445" s="46">
        <f t="shared" si="542"/>
        <v>3886.86</v>
      </c>
      <c r="AV445" s="46" t="e">
        <f t="shared" si="543"/>
        <v>#DIV/0!</v>
      </c>
      <c r="AW445" s="46" t="e">
        <f t="shared" si="544"/>
        <v>#DIV/0!</v>
      </c>
      <c r="AX445" s="46" t="e">
        <f t="shared" si="545"/>
        <v>#DIV/0!</v>
      </c>
      <c r="AY445" s="52">
        <f t="shared" si="546"/>
        <v>0</v>
      </c>
      <c r="AZ445" s="46">
        <v>823.21</v>
      </c>
      <c r="BA445" s="46">
        <v>2105.13</v>
      </c>
      <c r="BB445" s="46">
        <v>2608.0100000000002</v>
      </c>
      <c r="BC445" s="46">
        <v>902.03</v>
      </c>
      <c r="BD445" s="46">
        <v>1781.42</v>
      </c>
      <c r="BE445" s="46">
        <v>1188.47</v>
      </c>
      <c r="BF445" s="46">
        <v>2445034.0299999998</v>
      </c>
      <c r="BG445" s="46">
        <f t="shared" si="547"/>
        <v>5070.2</v>
      </c>
      <c r="BH445" s="46">
        <v>1206.3800000000001</v>
      </c>
      <c r="BI445" s="46">
        <v>3444.44</v>
      </c>
      <c r="BJ445" s="46">
        <v>7006.73</v>
      </c>
      <c r="BK445" s="46">
        <f t="shared" si="535"/>
        <v>1689105.94</v>
      </c>
      <c r="BL445" s="46" t="str">
        <f t="shared" si="548"/>
        <v xml:space="preserve"> </v>
      </c>
      <c r="BM445" s="46" t="e">
        <f t="shared" si="549"/>
        <v>#DIV/0!</v>
      </c>
      <c r="BN445" s="46" t="e">
        <f t="shared" si="550"/>
        <v>#DIV/0!</v>
      </c>
      <c r="BO445" s="46" t="e">
        <f t="shared" si="551"/>
        <v>#DIV/0!</v>
      </c>
      <c r="BP445" s="46" t="e">
        <f t="shared" si="552"/>
        <v>#DIV/0!</v>
      </c>
      <c r="BQ445" s="46" t="e">
        <f t="shared" si="553"/>
        <v>#DIV/0!</v>
      </c>
      <c r="BR445" s="46" t="e">
        <f t="shared" si="554"/>
        <v>#DIV/0!</v>
      </c>
      <c r="BS445" s="46" t="str">
        <f t="shared" si="555"/>
        <v xml:space="preserve"> </v>
      </c>
      <c r="BT445" s="46" t="e">
        <f t="shared" si="556"/>
        <v>#DIV/0!</v>
      </c>
      <c r="BU445" s="46" t="e">
        <f t="shared" si="557"/>
        <v>#DIV/0!</v>
      </c>
      <c r="BV445" s="46" t="e">
        <f t="shared" si="558"/>
        <v>#DIV/0!</v>
      </c>
      <c r="BW445" s="46" t="str">
        <f t="shared" si="559"/>
        <v xml:space="preserve"> </v>
      </c>
      <c r="BY445" s="52"/>
      <c r="BZ445" s="293"/>
      <c r="CA445" s="46">
        <f t="shared" si="560"/>
        <v>4070.0104702495205</v>
      </c>
      <c r="CB445" s="46">
        <f t="shared" si="561"/>
        <v>5298.36</v>
      </c>
      <c r="CC445" s="46">
        <f t="shared" si="562"/>
        <v>-1228.3495297504792</v>
      </c>
      <c r="CD445" s="297"/>
    </row>
    <row r="446" spans="1:82" s="45" customFormat="1" ht="12" customHeight="1">
      <c r="A446" s="284">
        <v>113</v>
      </c>
      <c r="B446" s="170" t="s">
        <v>574</v>
      </c>
      <c r="C446" s="295"/>
      <c r="D446" s="295"/>
      <c r="E446" s="296"/>
      <c r="F446" s="296"/>
      <c r="G446" s="286">
        <f t="shared" si="530"/>
        <v>4489221.55</v>
      </c>
      <c r="H446" s="280">
        <f t="shared" si="531"/>
        <v>0</v>
      </c>
      <c r="I446" s="289">
        <v>0</v>
      </c>
      <c r="J446" s="289">
        <v>0</v>
      </c>
      <c r="K446" s="289">
        <v>0</v>
      </c>
      <c r="L446" s="289">
        <v>0</v>
      </c>
      <c r="M446" s="289">
        <v>0</v>
      </c>
      <c r="N446" s="280">
        <v>0</v>
      </c>
      <c r="O446" s="280">
        <v>0</v>
      </c>
      <c r="P446" s="280">
        <v>0</v>
      </c>
      <c r="Q446" s="280">
        <v>0</v>
      </c>
      <c r="R446" s="280">
        <v>0</v>
      </c>
      <c r="S446" s="280">
        <v>0</v>
      </c>
      <c r="T446" s="290">
        <v>0</v>
      </c>
      <c r="U446" s="280">
        <v>0</v>
      </c>
      <c r="V446" s="296" t="s">
        <v>105</v>
      </c>
      <c r="W446" s="57">
        <v>1103</v>
      </c>
      <c r="X446" s="280">
        <f t="shared" si="532"/>
        <v>4287206.58</v>
      </c>
      <c r="Y446" s="57">
        <v>0</v>
      </c>
      <c r="Z446" s="57">
        <v>0</v>
      </c>
      <c r="AA446" s="57">
        <v>0</v>
      </c>
      <c r="AB446" s="57">
        <v>0</v>
      </c>
      <c r="AC446" s="57">
        <v>0</v>
      </c>
      <c r="AD446" s="57">
        <v>0</v>
      </c>
      <c r="AE446" s="57">
        <v>0</v>
      </c>
      <c r="AF446" s="57">
        <v>0</v>
      </c>
      <c r="AG446" s="57">
        <v>0</v>
      </c>
      <c r="AH446" s="57">
        <v>0</v>
      </c>
      <c r="AI446" s="57">
        <v>0</v>
      </c>
      <c r="AJ446" s="57">
        <f t="shared" si="533"/>
        <v>134676.65</v>
      </c>
      <c r="AK446" s="57">
        <f t="shared" si="534"/>
        <v>67338.320000000007</v>
      </c>
      <c r="AL446" s="57">
        <v>0</v>
      </c>
      <c r="AN446" s="46">
        <f>I446/'Приложение 1'!I444</f>
        <v>0</v>
      </c>
      <c r="AO446" s="46" t="e">
        <f t="shared" si="536"/>
        <v>#DIV/0!</v>
      </c>
      <c r="AP446" s="46" t="e">
        <f t="shared" si="537"/>
        <v>#DIV/0!</v>
      </c>
      <c r="AQ446" s="46" t="e">
        <f t="shared" si="538"/>
        <v>#DIV/0!</v>
      </c>
      <c r="AR446" s="46" t="e">
        <f t="shared" si="539"/>
        <v>#DIV/0!</v>
      </c>
      <c r="AS446" s="46" t="e">
        <f t="shared" si="540"/>
        <v>#DIV/0!</v>
      </c>
      <c r="AT446" s="46" t="e">
        <f t="shared" si="541"/>
        <v>#DIV/0!</v>
      </c>
      <c r="AU446" s="46">
        <f t="shared" si="542"/>
        <v>3886.86</v>
      </c>
      <c r="AV446" s="46" t="e">
        <f t="shared" si="543"/>
        <v>#DIV/0!</v>
      </c>
      <c r="AW446" s="46" t="e">
        <f t="shared" si="544"/>
        <v>#DIV/0!</v>
      </c>
      <c r="AX446" s="46" t="e">
        <f t="shared" si="545"/>
        <v>#DIV/0!</v>
      </c>
      <c r="AY446" s="52">
        <f t="shared" si="546"/>
        <v>0</v>
      </c>
      <c r="AZ446" s="46">
        <v>823.21</v>
      </c>
      <c r="BA446" s="46">
        <v>2105.13</v>
      </c>
      <c r="BB446" s="46">
        <v>2608.0100000000002</v>
      </c>
      <c r="BC446" s="46">
        <v>902.03</v>
      </c>
      <c r="BD446" s="46">
        <v>1781.42</v>
      </c>
      <c r="BE446" s="46">
        <v>1188.47</v>
      </c>
      <c r="BF446" s="46">
        <v>2445034.0299999998</v>
      </c>
      <c r="BG446" s="46">
        <f t="shared" si="547"/>
        <v>5070.2</v>
      </c>
      <c r="BH446" s="46">
        <v>1206.3800000000001</v>
      </c>
      <c r="BI446" s="46">
        <v>3444.44</v>
      </c>
      <c r="BJ446" s="46">
        <v>7006.73</v>
      </c>
      <c r="BK446" s="46">
        <f t="shared" si="535"/>
        <v>1689105.94</v>
      </c>
      <c r="BL446" s="46" t="str">
        <f t="shared" si="548"/>
        <v xml:space="preserve"> </v>
      </c>
      <c r="BM446" s="46" t="e">
        <f t="shared" si="549"/>
        <v>#DIV/0!</v>
      </c>
      <c r="BN446" s="46" t="e">
        <f t="shared" si="550"/>
        <v>#DIV/0!</v>
      </c>
      <c r="BO446" s="46" t="e">
        <f t="shared" si="551"/>
        <v>#DIV/0!</v>
      </c>
      <c r="BP446" s="46" t="e">
        <f t="shared" si="552"/>
        <v>#DIV/0!</v>
      </c>
      <c r="BQ446" s="46" t="e">
        <f t="shared" si="553"/>
        <v>#DIV/0!</v>
      </c>
      <c r="BR446" s="46" t="e">
        <f t="shared" si="554"/>
        <v>#DIV/0!</v>
      </c>
      <c r="BS446" s="46" t="str">
        <f t="shared" si="555"/>
        <v xml:space="preserve"> </v>
      </c>
      <c r="BT446" s="46" t="e">
        <f t="shared" si="556"/>
        <v>#DIV/0!</v>
      </c>
      <c r="BU446" s="46" t="e">
        <f t="shared" si="557"/>
        <v>#DIV/0!</v>
      </c>
      <c r="BV446" s="46" t="e">
        <f t="shared" si="558"/>
        <v>#DIV/0!</v>
      </c>
      <c r="BW446" s="46" t="str">
        <f t="shared" si="559"/>
        <v xml:space="preserve"> </v>
      </c>
      <c r="BY446" s="52"/>
      <c r="BZ446" s="293"/>
      <c r="CA446" s="46">
        <f t="shared" si="560"/>
        <v>4070.0104714415229</v>
      </c>
      <c r="CB446" s="46">
        <f t="shared" si="561"/>
        <v>5298.36</v>
      </c>
      <c r="CC446" s="46">
        <f t="shared" si="562"/>
        <v>-1228.3495285584768</v>
      </c>
      <c r="CD446" s="297"/>
    </row>
    <row r="447" spans="1:82" s="45" customFormat="1" ht="12" customHeight="1">
      <c r="A447" s="284">
        <v>114</v>
      </c>
      <c r="B447" s="170" t="s">
        <v>575</v>
      </c>
      <c r="C447" s="295"/>
      <c r="D447" s="295"/>
      <c r="E447" s="296"/>
      <c r="F447" s="296"/>
      <c r="G447" s="286">
        <f t="shared" si="530"/>
        <v>4489221.55</v>
      </c>
      <c r="H447" s="280">
        <f t="shared" si="531"/>
        <v>0</v>
      </c>
      <c r="I447" s="289">
        <v>0</v>
      </c>
      <c r="J447" s="289">
        <v>0</v>
      </c>
      <c r="K447" s="289">
        <v>0</v>
      </c>
      <c r="L447" s="289">
        <v>0</v>
      </c>
      <c r="M447" s="289">
        <v>0</v>
      </c>
      <c r="N447" s="280">
        <v>0</v>
      </c>
      <c r="O447" s="280">
        <v>0</v>
      </c>
      <c r="P447" s="280">
        <v>0</v>
      </c>
      <c r="Q447" s="280">
        <v>0</v>
      </c>
      <c r="R447" s="280">
        <v>0</v>
      </c>
      <c r="S447" s="280">
        <v>0</v>
      </c>
      <c r="T447" s="290">
        <v>0</v>
      </c>
      <c r="U447" s="280">
        <v>0</v>
      </c>
      <c r="V447" s="296" t="s">
        <v>105</v>
      </c>
      <c r="W447" s="57">
        <v>1103</v>
      </c>
      <c r="X447" s="280">
        <f t="shared" si="532"/>
        <v>4287206.58</v>
      </c>
      <c r="Y447" s="57">
        <v>0</v>
      </c>
      <c r="Z447" s="57">
        <v>0</v>
      </c>
      <c r="AA447" s="57">
        <v>0</v>
      </c>
      <c r="AB447" s="57">
        <v>0</v>
      </c>
      <c r="AC447" s="57">
        <v>0</v>
      </c>
      <c r="AD447" s="57">
        <v>0</v>
      </c>
      <c r="AE447" s="57">
        <v>0</v>
      </c>
      <c r="AF447" s="57">
        <v>0</v>
      </c>
      <c r="AG447" s="57">
        <v>0</v>
      </c>
      <c r="AH447" s="57">
        <v>0</v>
      </c>
      <c r="AI447" s="57">
        <v>0</v>
      </c>
      <c r="AJ447" s="57">
        <f t="shared" si="533"/>
        <v>134676.65</v>
      </c>
      <c r="AK447" s="57">
        <f t="shared" si="534"/>
        <v>67338.320000000007</v>
      </c>
      <c r="AL447" s="57">
        <v>0</v>
      </c>
      <c r="AN447" s="46">
        <f>I447/'Приложение 1'!I445</f>
        <v>0</v>
      </c>
      <c r="AO447" s="46" t="e">
        <f t="shared" si="536"/>
        <v>#DIV/0!</v>
      </c>
      <c r="AP447" s="46" t="e">
        <f t="shared" si="537"/>
        <v>#DIV/0!</v>
      </c>
      <c r="AQ447" s="46" t="e">
        <f t="shared" si="538"/>
        <v>#DIV/0!</v>
      </c>
      <c r="AR447" s="46" t="e">
        <f t="shared" si="539"/>
        <v>#DIV/0!</v>
      </c>
      <c r="AS447" s="46" t="e">
        <f t="shared" si="540"/>
        <v>#DIV/0!</v>
      </c>
      <c r="AT447" s="46" t="e">
        <f t="shared" si="541"/>
        <v>#DIV/0!</v>
      </c>
      <c r="AU447" s="46">
        <f t="shared" si="542"/>
        <v>3886.86</v>
      </c>
      <c r="AV447" s="46" t="e">
        <f t="shared" si="543"/>
        <v>#DIV/0!</v>
      </c>
      <c r="AW447" s="46" t="e">
        <f t="shared" si="544"/>
        <v>#DIV/0!</v>
      </c>
      <c r="AX447" s="46" t="e">
        <f t="shared" si="545"/>
        <v>#DIV/0!</v>
      </c>
      <c r="AY447" s="52">
        <f t="shared" si="546"/>
        <v>0</v>
      </c>
      <c r="AZ447" s="46">
        <v>823.21</v>
      </c>
      <c r="BA447" s="46">
        <v>2105.13</v>
      </c>
      <c r="BB447" s="46">
        <v>2608.0100000000002</v>
      </c>
      <c r="BC447" s="46">
        <v>902.03</v>
      </c>
      <c r="BD447" s="46">
        <v>1781.42</v>
      </c>
      <c r="BE447" s="46">
        <v>1188.47</v>
      </c>
      <c r="BF447" s="46">
        <v>2445034.0299999998</v>
      </c>
      <c r="BG447" s="46">
        <f t="shared" si="547"/>
        <v>5070.2</v>
      </c>
      <c r="BH447" s="46">
        <v>1206.3800000000001</v>
      </c>
      <c r="BI447" s="46">
        <v>3444.44</v>
      </c>
      <c r="BJ447" s="46">
        <v>7006.73</v>
      </c>
      <c r="BK447" s="46">
        <f t="shared" si="535"/>
        <v>1689105.94</v>
      </c>
      <c r="BL447" s="46" t="str">
        <f t="shared" si="548"/>
        <v xml:space="preserve"> </v>
      </c>
      <c r="BM447" s="46" t="e">
        <f t="shared" si="549"/>
        <v>#DIV/0!</v>
      </c>
      <c r="BN447" s="46" t="e">
        <f t="shared" si="550"/>
        <v>#DIV/0!</v>
      </c>
      <c r="BO447" s="46" t="e">
        <f t="shared" si="551"/>
        <v>#DIV/0!</v>
      </c>
      <c r="BP447" s="46" t="e">
        <f t="shared" si="552"/>
        <v>#DIV/0!</v>
      </c>
      <c r="BQ447" s="46" t="e">
        <f t="shared" si="553"/>
        <v>#DIV/0!</v>
      </c>
      <c r="BR447" s="46" t="e">
        <f t="shared" si="554"/>
        <v>#DIV/0!</v>
      </c>
      <c r="BS447" s="46" t="str">
        <f t="shared" si="555"/>
        <v xml:space="preserve"> </v>
      </c>
      <c r="BT447" s="46" t="e">
        <f t="shared" si="556"/>
        <v>#DIV/0!</v>
      </c>
      <c r="BU447" s="46" t="e">
        <f t="shared" si="557"/>
        <v>#DIV/0!</v>
      </c>
      <c r="BV447" s="46" t="e">
        <f t="shared" si="558"/>
        <v>#DIV/0!</v>
      </c>
      <c r="BW447" s="46" t="str">
        <f t="shared" si="559"/>
        <v xml:space="preserve"> </v>
      </c>
      <c r="BY447" s="52"/>
      <c r="BZ447" s="293"/>
      <c r="CA447" s="46">
        <f t="shared" si="560"/>
        <v>4070.0104714415229</v>
      </c>
      <c r="CB447" s="46">
        <f t="shared" si="561"/>
        <v>5298.36</v>
      </c>
      <c r="CC447" s="46">
        <f t="shared" si="562"/>
        <v>-1228.3495285584768</v>
      </c>
      <c r="CD447" s="297"/>
    </row>
    <row r="448" spans="1:82" s="45" customFormat="1" ht="12" customHeight="1">
      <c r="A448" s="284">
        <v>115</v>
      </c>
      <c r="B448" s="170" t="s">
        <v>576</v>
      </c>
      <c r="C448" s="295"/>
      <c r="D448" s="295"/>
      <c r="E448" s="296"/>
      <c r="F448" s="296"/>
      <c r="G448" s="286">
        <f t="shared" si="530"/>
        <v>4692703.54</v>
      </c>
      <c r="H448" s="280">
        <f t="shared" si="531"/>
        <v>0</v>
      </c>
      <c r="I448" s="289">
        <v>0</v>
      </c>
      <c r="J448" s="289">
        <v>0</v>
      </c>
      <c r="K448" s="289">
        <v>0</v>
      </c>
      <c r="L448" s="289">
        <v>0</v>
      </c>
      <c r="M448" s="289">
        <v>0</v>
      </c>
      <c r="N448" s="280">
        <v>0</v>
      </c>
      <c r="O448" s="280">
        <v>0</v>
      </c>
      <c r="P448" s="280">
        <v>0</v>
      </c>
      <c r="Q448" s="280">
        <v>0</v>
      </c>
      <c r="R448" s="280">
        <v>0</v>
      </c>
      <c r="S448" s="280">
        <v>0</v>
      </c>
      <c r="T448" s="290">
        <v>0</v>
      </c>
      <c r="U448" s="280">
        <v>0</v>
      </c>
      <c r="V448" s="296" t="s">
        <v>106</v>
      </c>
      <c r="W448" s="57">
        <v>1162</v>
      </c>
      <c r="X448" s="280">
        <f t="shared" si="532"/>
        <v>4481531.88</v>
      </c>
      <c r="Y448" s="57">
        <v>0</v>
      </c>
      <c r="Z448" s="57">
        <v>0</v>
      </c>
      <c r="AA448" s="57">
        <v>0</v>
      </c>
      <c r="AB448" s="57">
        <v>0</v>
      </c>
      <c r="AC448" s="57">
        <v>0</v>
      </c>
      <c r="AD448" s="57">
        <v>0</v>
      </c>
      <c r="AE448" s="57">
        <v>0</v>
      </c>
      <c r="AF448" s="57">
        <v>0</v>
      </c>
      <c r="AG448" s="57">
        <v>0</v>
      </c>
      <c r="AH448" s="57">
        <v>0</v>
      </c>
      <c r="AI448" s="57">
        <v>0</v>
      </c>
      <c r="AJ448" s="57">
        <f t="shared" si="533"/>
        <v>140781.10999999999</v>
      </c>
      <c r="AK448" s="57">
        <f t="shared" si="534"/>
        <v>70390.55</v>
      </c>
      <c r="AL448" s="57">
        <v>0</v>
      </c>
      <c r="AN448" s="46">
        <f>I448/'Приложение 1'!I446</f>
        <v>0</v>
      </c>
      <c r="AO448" s="46" t="e">
        <f t="shared" si="536"/>
        <v>#DIV/0!</v>
      </c>
      <c r="AP448" s="46" t="e">
        <f t="shared" si="537"/>
        <v>#DIV/0!</v>
      </c>
      <c r="AQ448" s="46" t="e">
        <f t="shared" si="538"/>
        <v>#DIV/0!</v>
      </c>
      <c r="AR448" s="46" t="e">
        <f t="shared" si="539"/>
        <v>#DIV/0!</v>
      </c>
      <c r="AS448" s="46" t="e">
        <f t="shared" si="540"/>
        <v>#DIV/0!</v>
      </c>
      <c r="AT448" s="46" t="e">
        <f t="shared" si="541"/>
        <v>#DIV/0!</v>
      </c>
      <c r="AU448" s="46">
        <f t="shared" si="542"/>
        <v>3856.74</v>
      </c>
      <c r="AV448" s="46" t="e">
        <f t="shared" si="543"/>
        <v>#DIV/0!</v>
      </c>
      <c r="AW448" s="46" t="e">
        <f t="shared" si="544"/>
        <v>#DIV/0!</v>
      </c>
      <c r="AX448" s="46" t="e">
        <f t="shared" si="545"/>
        <v>#DIV/0!</v>
      </c>
      <c r="AY448" s="52">
        <f t="shared" si="546"/>
        <v>0</v>
      </c>
      <c r="AZ448" s="46">
        <v>823.21</v>
      </c>
      <c r="BA448" s="46">
        <v>2105.13</v>
      </c>
      <c r="BB448" s="46">
        <v>2608.0100000000002</v>
      </c>
      <c r="BC448" s="46">
        <v>902.03</v>
      </c>
      <c r="BD448" s="46">
        <v>1781.42</v>
      </c>
      <c r="BE448" s="46">
        <v>1188.47</v>
      </c>
      <c r="BF448" s="46">
        <v>2445034.0299999998</v>
      </c>
      <c r="BG448" s="46">
        <f t="shared" si="547"/>
        <v>4866.91</v>
      </c>
      <c r="BH448" s="46">
        <v>1206.3800000000001</v>
      </c>
      <c r="BI448" s="46">
        <v>3444.44</v>
      </c>
      <c r="BJ448" s="46">
        <v>7006.73</v>
      </c>
      <c r="BK448" s="46">
        <f t="shared" si="535"/>
        <v>1689105.94</v>
      </c>
      <c r="BL448" s="46" t="str">
        <f t="shared" si="548"/>
        <v xml:space="preserve"> </v>
      </c>
      <c r="BM448" s="46" t="e">
        <f t="shared" si="549"/>
        <v>#DIV/0!</v>
      </c>
      <c r="BN448" s="46" t="e">
        <f t="shared" si="550"/>
        <v>#DIV/0!</v>
      </c>
      <c r="BO448" s="46" t="e">
        <f t="shared" si="551"/>
        <v>#DIV/0!</v>
      </c>
      <c r="BP448" s="46" t="e">
        <f t="shared" si="552"/>
        <v>#DIV/0!</v>
      </c>
      <c r="BQ448" s="46" t="e">
        <f t="shared" si="553"/>
        <v>#DIV/0!</v>
      </c>
      <c r="BR448" s="46" t="e">
        <f t="shared" si="554"/>
        <v>#DIV/0!</v>
      </c>
      <c r="BS448" s="46" t="str">
        <f t="shared" si="555"/>
        <v xml:space="preserve"> </v>
      </c>
      <c r="BT448" s="46" t="e">
        <f t="shared" si="556"/>
        <v>#DIV/0!</v>
      </c>
      <c r="BU448" s="46" t="e">
        <f t="shared" si="557"/>
        <v>#DIV/0!</v>
      </c>
      <c r="BV448" s="46" t="e">
        <f t="shared" si="558"/>
        <v>#DIV/0!</v>
      </c>
      <c r="BW448" s="46" t="str">
        <f t="shared" si="559"/>
        <v xml:space="preserve"> </v>
      </c>
      <c r="BY448" s="52"/>
      <c r="BZ448" s="293"/>
      <c r="CA448" s="46">
        <f t="shared" si="560"/>
        <v>4038.4712048192773</v>
      </c>
      <c r="CB448" s="46">
        <f t="shared" si="561"/>
        <v>5085.92</v>
      </c>
      <c r="CC448" s="46">
        <f t="shared" si="562"/>
        <v>-1047.4487951807228</v>
      </c>
      <c r="CD448" s="297"/>
    </row>
    <row r="449" spans="1:82" s="45" customFormat="1" ht="12" customHeight="1">
      <c r="A449" s="284">
        <v>116</v>
      </c>
      <c r="B449" s="170" t="s">
        <v>577</v>
      </c>
      <c r="C449" s="295"/>
      <c r="D449" s="295"/>
      <c r="E449" s="296"/>
      <c r="F449" s="296"/>
      <c r="G449" s="286">
        <f t="shared" si="530"/>
        <v>4571549.4000000004</v>
      </c>
      <c r="H449" s="280">
        <f t="shared" si="531"/>
        <v>0</v>
      </c>
      <c r="I449" s="289">
        <v>0</v>
      </c>
      <c r="J449" s="289">
        <v>0</v>
      </c>
      <c r="K449" s="289">
        <v>0</v>
      </c>
      <c r="L449" s="289">
        <v>0</v>
      </c>
      <c r="M449" s="289">
        <v>0</v>
      </c>
      <c r="N449" s="280">
        <v>0</v>
      </c>
      <c r="O449" s="280">
        <v>0</v>
      </c>
      <c r="P449" s="280">
        <v>0</v>
      </c>
      <c r="Q449" s="280">
        <v>0</v>
      </c>
      <c r="R449" s="280">
        <v>0</v>
      </c>
      <c r="S449" s="280">
        <v>0</v>
      </c>
      <c r="T449" s="290">
        <v>0</v>
      </c>
      <c r="U449" s="280">
        <v>0</v>
      </c>
      <c r="V449" s="296" t="s">
        <v>106</v>
      </c>
      <c r="W449" s="57">
        <v>1132</v>
      </c>
      <c r="X449" s="280">
        <f t="shared" si="532"/>
        <v>4365829.68</v>
      </c>
      <c r="Y449" s="57">
        <v>0</v>
      </c>
      <c r="Z449" s="57">
        <v>0</v>
      </c>
      <c r="AA449" s="57">
        <v>0</v>
      </c>
      <c r="AB449" s="57">
        <v>0</v>
      </c>
      <c r="AC449" s="57">
        <v>0</v>
      </c>
      <c r="AD449" s="57">
        <v>0</v>
      </c>
      <c r="AE449" s="57">
        <v>0</v>
      </c>
      <c r="AF449" s="57">
        <v>0</v>
      </c>
      <c r="AG449" s="57">
        <v>0</v>
      </c>
      <c r="AH449" s="57">
        <v>0</v>
      </c>
      <c r="AI449" s="57">
        <v>0</v>
      </c>
      <c r="AJ449" s="57">
        <f t="shared" si="533"/>
        <v>137146.48000000001</v>
      </c>
      <c r="AK449" s="57">
        <f t="shared" si="534"/>
        <v>68573.240000000005</v>
      </c>
      <c r="AL449" s="57">
        <v>0</v>
      </c>
      <c r="AN449" s="46">
        <f>I449/'Приложение 1'!I447</f>
        <v>0</v>
      </c>
      <c r="AO449" s="46" t="e">
        <f t="shared" si="536"/>
        <v>#DIV/0!</v>
      </c>
      <c r="AP449" s="46" t="e">
        <f t="shared" si="537"/>
        <v>#DIV/0!</v>
      </c>
      <c r="AQ449" s="46" t="e">
        <f t="shared" si="538"/>
        <v>#DIV/0!</v>
      </c>
      <c r="AR449" s="46" t="e">
        <f t="shared" si="539"/>
        <v>#DIV/0!</v>
      </c>
      <c r="AS449" s="46" t="e">
        <f t="shared" si="540"/>
        <v>#DIV/0!</v>
      </c>
      <c r="AT449" s="46" t="e">
        <f t="shared" si="541"/>
        <v>#DIV/0!</v>
      </c>
      <c r="AU449" s="46">
        <f t="shared" si="542"/>
        <v>3856.74</v>
      </c>
      <c r="AV449" s="46" t="e">
        <f t="shared" si="543"/>
        <v>#DIV/0!</v>
      </c>
      <c r="AW449" s="46" t="e">
        <f t="shared" si="544"/>
        <v>#DIV/0!</v>
      </c>
      <c r="AX449" s="46" t="e">
        <f t="shared" si="545"/>
        <v>#DIV/0!</v>
      </c>
      <c r="AY449" s="52">
        <f t="shared" si="546"/>
        <v>0</v>
      </c>
      <c r="AZ449" s="46">
        <v>823.21</v>
      </c>
      <c r="BA449" s="46">
        <v>2105.13</v>
      </c>
      <c r="BB449" s="46">
        <v>2608.0100000000002</v>
      </c>
      <c r="BC449" s="46">
        <v>902.03</v>
      </c>
      <c r="BD449" s="46">
        <v>1781.42</v>
      </c>
      <c r="BE449" s="46">
        <v>1188.47</v>
      </c>
      <c r="BF449" s="46">
        <v>2445034.0299999998</v>
      </c>
      <c r="BG449" s="46">
        <f t="shared" si="547"/>
        <v>4866.91</v>
      </c>
      <c r="BH449" s="46">
        <v>1206.3800000000001</v>
      </c>
      <c r="BI449" s="46">
        <v>3444.44</v>
      </c>
      <c r="BJ449" s="46">
        <v>7006.73</v>
      </c>
      <c r="BK449" s="46">
        <f t="shared" si="535"/>
        <v>1689105.94</v>
      </c>
      <c r="BL449" s="46" t="str">
        <f t="shared" si="548"/>
        <v xml:space="preserve"> </v>
      </c>
      <c r="BM449" s="46" t="e">
        <f t="shared" si="549"/>
        <v>#DIV/0!</v>
      </c>
      <c r="BN449" s="46" t="e">
        <f t="shared" si="550"/>
        <v>#DIV/0!</v>
      </c>
      <c r="BO449" s="46" t="e">
        <f t="shared" si="551"/>
        <v>#DIV/0!</v>
      </c>
      <c r="BP449" s="46" t="e">
        <f t="shared" si="552"/>
        <v>#DIV/0!</v>
      </c>
      <c r="BQ449" s="46" t="e">
        <f t="shared" si="553"/>
        <v>#DIV/0!</v>
      </c>
      <c r="BR449" s="46" t="e">
        <f t="shared" si="554"/>
        <v>#DIV/0!</v>
      </c>
      <c r="BS449" s="46" t="str">
        <f t="shared" si="555"/>
        <v xml:space="preserve"> </v>
      </c>
      <c r="BT449" s="46" t="e">
        <f t="shared" si="556"/>
        <v>#DIV/0!</v>
      </c>
      <c r="BU449" s="46" t="e">
        <f t="shared" si="557"/>
        <v>#DIV/0!</v>
      </c>
      <c r="BV449" s="46" t="e">
        <f t="shared" si="558"/>
        <v>#DIV/0!</v>
      </c>
      <c r="BW449" s="46" t="str">
        <f t="shared" si="559"/>
        <v xml:space="preserve"> </v>
      </c>
      <c r="BY449" s="52"/>
      <c r="BZ449" s="293"/>
      <c r="CA449" s="46">
        <f t="shared" si="560"/>
        <v>4038.4712014134279</v>
      </c>
      <c r="CB449" s="46">
        <f t="shared" si="561"/>
        <v>5085.92</v>
      </c>
      <c r="CC449" s="46">
        <f t="shared" si="562"/>
        <v>-1047.4487985865721</v>
      </c>
      <c r="CD449" s="297"/>
    </row>
    <row r="450" spans="1:82" s="45" customFormat="1" ht="12" customHeight="1">
      <c r="A450" s="284">
        <v>117</v>
      </c>
      <c r="B450" s="170" t="s">
        <v>593</v>
      </c>
      <c r="C450" s="295"/>
      <c r="D450" s="295"/>
      <c r="E450" s="296"/>
      <c r="F450" s="296"/>
      <c r="G450" s="286">
        <f t="shared" si="530"/>
        <v>6057706.7999999998</v>
      </c>
      <c r="H450" s="280">
        <f t="shared" si="531"/>
        <v>0</v>
      </c>
      <c r="I450" s="289">
        <v>0</v>
      </c>
      <c r="J450" s="289">
        <v>0</v>
      </c>
      <c r="K450" s="289">
        <v>0</v>
      </c>
      <c r="L450" s="289">
        <v>0</v>
      </c>
      <c r="M450" s="289">
        <v>0</v>
      </c>
      <c r="N450" s="280">
        <v>0</v>
      </c>
      <c r="O450" s="280">
        <v>0</v>
      </c>
      <c r="P450" s="280">
        <v>0</v>
      </c>
      <c r="Q450" s="280">
        <v>0</v>
      </c>
      <c r="R450" s="280">
        <v>0</v>
      </c>
      <c r="S450" s="280">
        <v>0</v>
      </c>
      <c r="T450" s="290">
        <v>0</v>
      </c>
      <c r="U450" s="280">
        <v>0</v>
      </c>
      <c r="V450" s="296" t="s">
        <v>106</v>
      </c>
      <c r="W450" s="57">
        <v>1500</v>
      </c>
      <c r="X450" s="280">
        <f t="shared" si="532"/>
        <v>5785110</v>
      </c>
      <c r="Y450" s="57">
        <v>0</v>
      </c>
      <c r="Z450" s="57">
        <v>0</v>
      </c>
      <c r="AA450" s="57">
        <v>0</v>
      </c>
      <c r="AB450" s="57">
        <v>0</v>
      </c>
      <c r="AC450" s="57">
        <v>0</v>
      </c>
      <c r="AD450" s="57">
        <v>0</v>
      </c>
      <c r="AE450" s="57">
        <v>0</v>
      </c>
      <c r="AF450" s="57">
        <v>0</v>
      </c>
      <c r="AG450" s="57">
        <v>0</v>
      </c>
      <c r="AH450" s="57">
        <v>0</v>
      </c>
      <c r="AI450" s="57">
        <v>0</v>
      </c>
      <c r="AJ450" s="57">
        <f t="shared" si="533"/>
        <v>181731.20000000001</v>
      </c>
      <c r="AK450" s="57">
        <f t="shared" si="534"/>
        <v>90865.600000000006</v>
      </c>
      <c r="AL450" s="57">
        <v>0</v>
      </c>
      <c r="AN450" s="46">
        <f>I450/'Приложение 1'!I448</f>
        <v>0</v>
      </c>
      <c r="AO450" s="46" t="e">
        <f t="shared" si="536"/>
        <v>#DIV/0!</v>
      </c>
      <c r="AP450" s="46" t="e">
        <f t="shared" si="537"/>
        <v>#DIV/0!</v>
      </c>
      <c r="AQ450" s="46" t="e">
        <f t="shared" si="538"/>
        <v>#DIV/0!</v>
      </c>
      <c r="AR450" s="46" t="e">
        <f t="shared" si="539"/>
        <v>#DIV/0!</v>
      </c>
      <c r="AS450" s="46" t="e">
        <f t="shared" si="540"/>
        <v>#DIV/0!</v>
      </c>
      <c r="AT450" s="46" t="e">
        <f t="shared" si="541"/>
        <v>#DIV/0!</v>
      </c>
      <c r="AU450" s="46">
        <f t="shared" si="542"/>
        <v>3856.74</v>
      </c>
      <c r="AV450" s="46" t="e">
        <f t="shared" si="543"/>
        <v>#DIV/0!</v>
      </c>
      <c r="AW450" s="46" t="e">
        <f t="shared" si="544"/>
        <v>#DIV/0!</v>
      </c>
      <c r="AX450" s="46" t="e">
        <f t="shared" si="545"/>
        <v>#DIV/0!</v>
      </c>
      <c r="AY450" s="52">
        <f t="shared" si="546"/>
        <v>0</v>
      </c>
      <c r="AZ450" s="46">
        <v>823.21</v>
      </c>
      <c r="BA450" s="46">
        <v>2105.13</v>
      </c>
      <c r="BB450" s="46">
        <v>2608.0100000000002</v>
      </c>
      <c r="BC450" s="46">
        <v>902.03</v>
      </c>
      <c r="BD450" s="46">
        <v>1781.42</v>
      </c>
      <c r="BE450" s="46">
        <v>1188.47</v>
      </c>
      <c r="BF450" s="46">
        <v>2445034.0299999998</v>
      </c>
      <c r="BG450" s="46">
        <f t="shared" si="547"/>
        <v>4866.91</v>
      </c>
      <c r="BH450" s="46">
        <v>1206.3800000000001</v>
      </c>
      <c r="BI450" s="46">
        <v>3444.44</v>
      </c>
      <c r="BJ450" s="46">
        <v>7006.73</v>
      </c>
      <c r="BK450" s="46">
        <f t="shared" si="535"/>
        <v>1689105.94</v>
      </c>
      <c r="BL450" s="46" t="str">
        <f t="shared" si="548"/>
        <v xml:space="preserve"> </v>
      </c>
      <c r="BM450" s="46" t="e">
        <f t="shared" si="549"/>
        <v>#DIV/0!</v>
      </c>
      <c r="BN450" s="46" t="e">
        <f t="shared" si="550"/>
        <v>#DIV/0!</v>
      </c>
      <c r="BO450" s="46" t="e">
        <f t="shared" si="551"/>
        <v>#DIV/0!</v>
      </c>
      <c r="BP450" s="46" t="e">
        <f t="shared" si="552"/>
        <v>#DIV/0!</v>
      </c>
      <c r="BQ450" s="46" t="e">
        <f t="shared" si="553"/>
        <v>#DIV/0!</v>
      </c>
      <c r="BR450" s="46" t="e">
        <f t="shared" si="554"/>
        <v>#DIV/0!</v>
      </c>
      <c r="BS450" s="46" t="str">
        <f t="shared" si="555"/>
        <v xml:space="preserve"> </v>
      </c>
      <c r="BT450" s="46" t="e">
        <f t="shared" si="556"/>
        <v>#DIV/0!</v>
      </c>
      <c r="BU450" s="46" t="e">
        <f t="shared" si="557"/>
        <v>#DIV/0!</v>
      </c>
      <c r="BV450" s="46" t="e">
        <f t="shared" si="558"/>
        <v>#DIV/0!</v>
      </c>
      <c r="BW450" s="46" t="str">
        <f t="shared" si="559"/>
        <v xml:space="preserve"> </v>
      </c>
      <c r="BY450" s="52"/>
      <c r="BZ450" s="293"/>
      <c r="CA450" s="46">
        <f t="shared" si="560"/>
        <v>4038.4712</v>
      </c>
      <c r="CB450" s="46">
        <f t="shared" si="561"/>
        <v>5085.92</v>
      </c>
      <c r="CC450" s="46">
        <f t="shared" si="562"/>
        <v>-1047.4488000000001</v>
      </c>
      <c r="CD450" s="297"/>
    </row>
    <row r="451" spans="1:82" s="45" customFormat="1" ht="12" customHeight="1">
      <c r="A451" s="284">
        <v>118</v>
      </c>
      <c r="B451" s="170" t="s">
        <v>594</v>
      </c>
      <c r="C451" s="295"/>
      <c r="D451" s="295"/>
      <c r="E451" s="296"/>
      <c r="F451" s="296"/>
      <c r="G451" s="286">
        <f t="shared" si="530"/>
        <v>3578085.48</v>
      </c>
      <c r="H451" s="280">
        <f t="shared" si="531"/>
        <v>0</v>
      </c>
      <c r="I451" s="289">
        <v>0</v>
      </c>
      <c r="J451" s="289">
        <v>0</v>
      </c>
      <c r="K451" s="289">
        <v>0</v>
      </c>
      <c r="L451" s="289">
        <v>0</v>
      </c>
      <c r="M451" s="289">
        <v>0</v>
      </c>
      <c r="N451" s="280">
        <v>0</v>
      </c>
      <c r="O451" s="280">
        <v>0</v>
      </c>
      <c r="P451" s="280">
        <v>0</v>
      </c>
      <c r="Q451" s="280">
        <v>0</v>
      </c>
      <c r="R451" s="280">
        <v>0</v>
      </c>
      <c r="S451" s="280">
        <v>0</v>
      </c>
      <c r="T451" s="290">
        <v>0</v>
      </c>
      <c r="U451" s="280">
        <v>0</v>
      </c>
      <c r="V451" s="296" t="s">
        <v>106</v>
      </c>
      <c r="W451" s="57">
        <v>886</v>
      </c>
      <c r="X451" s="280">
        <f t="shared" si="532"/>
        <v>3417071.64</v>
      </c>
      <c r="Y451" s="57">
        <v>0</v>
      </c>
      <c r="Z451" s="57">
        <v>0</v>
      </c>
      <c r="AA451" s="57">
        <v>0</v>
      </c>
      <c r="AB451" s="57">
        <v>0</v>
      </c>
      <c r="AC451" s="57">
        <v>0</v>
      </c>
      <c r="AD451" s="57">
        <v>0</v>
      </c>
      <c r="AE451" s="57">
        <v>0</v>
      </c>
      <c r="AF451" s="57">
        <v>0</v>
      </c>
      <c r="AG451" s="57">
        <v>0</v>
      </c>
      <c r="AH451" s="57">
        <v>0</v>
      </c>
      <c r="AI451" s="57">
        <v>0</v>
      </c>
      <c r="AJ451" s="57">
        <f t="shared" si="533"/>
        <v>107342.56</v>
      </c>
      <c r="AK451" s="57">
        <f t="shared" si="534"/>
        <v>53671.28</v>
      </c>
      <c r="AL451" s="57">
        <v>0</v>
      </c>
      <c r="AN451" s="46">
        <f>I451/'Приложение 1'!I449</f>
        <v>0</v>
      </c>
      <c r="AO451" s="46" t="e">
        <f t="shared" si="536"/>
        <v>#DIV/0!</v>
      </c>
      <c r="AP451" s="46" t="e">
        <f t="shared" si="537"/>
        <v>#DIV/0!</v>
      </c>
      <c r="AQ451" s="46" t="e">
        <f t="shared" si="538"/>
        <v>#DIV/0!</v>
      </c>
      <c r="AR451" s="46" t="e">
        <f t="shared" si="539"/>
        <v>#DIV/0!</v>
      </c>
      <c r="AS451" s="46" t="e">
        <f t="shared" si="540"/>
        <v>#DIV/0!</v>
      </c>
      <c r="AT451" s="46" t="e">
        <f t="shared" si="541"/>
        <v>#DIV/0!</v>
      </c>
      <c r="AU451" s="46">
        <f t="shared" si="542"/>
        <v>3856.7400000000002</v>
      </c>
      <c r="AV451" s="46" t="e">
        <f t="shared" si="543"/>
        <v>#DIV/0!</v>
      </c>
      <c r="AW451" s="46" t="e">
        <f t="shared" si="544"/>
        <v>#DIV/0!</v>
      </c>
      <c r="AX451" s="46" t="e">
        <f t="shared" si="545"/>
        <v>#DIV/0!</v>
      </c>
      <c r="AY451" s="52">
        <f t="shared" si="546"/>
        <v>0</v>
      </c>
      <c r="AZ451" s="46">
        <v>823.21</v>
      </c>
      <c r="BA451" s="46">
        <v>2105.13</v>
      </c>
      <c r="BB451" s="46">
        <v>2608.0100000000002</v>
      </c>
      <c r="BC451" s="46">
        <v>902.03</v>
      </c>
      <c r="BD451" s="46">
        <v>1781.42</v>
      </c>
      <c r="BE451" s="46">
        <v>1188.47</v>
      </c>
      <c r="BF451" s="46">
        <v>2445034.0299999998</v>
      </c>
      <c r="BG451" s="46">
        <f t="shared" si="547"/>
        <v>4866.91</v>
      </c>
      <c r="BH451" s="46">
        <v>1206.3800000000001</v>
      </c>
      <c r="BI451" s="46">
        <v>3444.44</v>
      </c>
      <c r="BJ451" s="46">
        <v>7006.73</v>
      </c>
      <c r="BK451" s="46">
        <f t="shared" si="535"/>
        <v>1689105.94</v>
      </c>
      <c r="BL451" s="46" t="str">
        <f t="shared" si="548"/>
        <v xml:space="preserve"> </v>
      </c>
      <c r="BM451" s="46" t="e">
        <f t="shared" si="549"/>
        <v>#DIV/0!</v>
      </c>
      <c r="BN451" s="46" t="e">
        <f t="shared" si="550"/>
        <v>#DIV/0!</v>
      </c>
      <c r="BO451" s="46" t="e">
        <f t="shared" si="551"/>
        <v>#DIV/0!</v>
      </c>
      <c r="BP451" s="46" t="e">
        <f t="shared" si="552"/>
        <v>#DIV/0!</v>
      </c>
      <c r="BQ451" s="46" t="e">
        <f t="shared" si="553"/>
        <v>#DIV/0!</v>
      </c>
      <c r="BR451" s="46" t="e">
        <f t="shared" si="554"/>
        <v>#DIV/0!</v>
      </c>
      <c r="BS451" s="46" t="str">
        <f t="shared" si="555"/>
        <v xml:space="preserve"> </v>
      </c>
      <c r="BT451" s="46" t="e">
        <f t="shared" si="556"/>
        <v>#DIV/0!</v>
      </c>
      <c r="BU451" s="46" t="e">
        <f t="shared" si="557"/>
        <v>#DIV/0!</v>
      </c>
      <c r="BV451" s="46" t="e">
        <f t="shared" si="558"/>
        <v>#DIV/0!</v>
      </c>
      <c r="BW451" s="46" t="str">
        <f t="shared" si="559"/>
        <v xml:space="preserve"> </v>
      </c>
      <c r="BY451" s="52"/>
      <c r="BZ451" s="293"/>
      <c r="CA451" s="46">
        <f t="shared" si="560"/>
        <v>4038.4711963882619</v>
      </c>
      <c r="CB451" s="46">
        <f t="shared" si="561"/>
        <v>5085.92</v>
      </c>
      <c r="CC451" s="46">
        <f t="shared" si="562"/>
        <v>-1047.4488036117382</v>
      </c>
      <c r="CD451" s="297"/>
    </row>
    <row r="452" spans="1:82" s="45" customFormat="1" ht="12" customHeight="1">
      <c r="A452" s="284">
        <v>119</v>
      </c>
      <c r="B452" s="170" t="s">
        <v>595</v>
      </c>
      <c r="C452" s="295"/>
      <c r="D452" s="295"/>
      <c r="E452" s="296"/>
      <c r="F452" s="296"/>
      <c r="G452" s="286">
        <f t="shared" si="530"/>
        <v>3032891.88</v>
      </c>
      <c r="H452" s="280">
        <f t="shared" si="531"/>
        <v>0</v>
      </c>
      <c r="I452" s="289">
        <v>0</v>
      </c>
      <c r="J452" s="289">
        <v>0</v>
      </c>
      <c r="K452" s="289">
        <v>0</v>
      </c>
      <c r="L452" s="289">
        <v>0</v>
      </c>
      <c r="M452" s="289">
        <v>0</v>
      </c>
      <c r="N452" s="280">
        <v>0</v>
      </c>
      <c r="O452" s="280">
        <v>0</v>
      </c>
      <c r="P452" s="280">
        <v>0</v>
      </c>
      <c r="Q452" s="280">
        <v>0</v>
      </c>
      <c r="R452" s="280">
        <v>0</v>
      </c>
      <c r="S452" s="280">
        <v>0</v>
      </c>
      <c r="T452" s="290">
        <v>0</v>
      </c>
      <c r="U452" s="280">
        <v>0</v>
      </c>
      <c r="V452" s="296" t="s">
        <v>106</v>
      </c>
      <c r="W452" s="57">
        <v>751</v>
      </c>
      <c r="X452" s="280">
        <f t="shared" si="532"/>
        <v>2896411.74</v>
      </c>
      <c r="Y452" s="57">
        <v>0</v>
      </c>
      <c r="Z452" s="57">
        <v>0</v>
      </c>
      <c r="AA452" s="57">
        <v>0</v>
      </c>
      <c r="AB452" s="57">
        <v>0</v>
      </c>
      <c r="AC452" s="57">
        <v>0</v>
      </c>
      <c r="AD452" s="57">
        <v>0</v>
      </c>
      <c r="AE452" s="57">
        <v>0</v>
      </c>
      <c r="AF452" s="57">
        <v>0</v>
      </c>
      <c r="AG452" s="57">
        <v>0</v>
      </c>
      <c r="AH452" s="57">
        <v>0</v>
      </c>
      <c r="AI452" s="57">
        <v>0</v>
      </c>
      <c r="AJ452" s="57">
        <f t="shared" si="533"/>
        <v>90986.76</v>
      </c>
      <c r="AK452" s="57">
        <f t="shared" si="534"/>
        <v>45493.38</v>
      </c>
      <c r="AL452" s="57">
        <v>0</v>
      </c>
      <c r="AN452" s="46">
        <f>I452/'Приложение 1'!I450</f>
        <v>0</v>
      </c>
      <c r="AO452" s="46" t="e">
        <f t="shared" si="536"/>
        <v>#DIV/0!</v>
      </c>
      <c r="AP452" s="46" t="e">
        <f t="shared" si="537"/>
        <v>#DIV/0!</v>
      </c>
      <c r="AQ452" s="46" t="e">
        <f t="shared" si="538"/>
        <v>#DIV/0!</v>
      </c>
      <c r="AR452" s="46" t="e">
        <f t="shared" si="539"/>
        <v>#DIV/0!</v>
      </c>
      <c r="AS452" s="46" t="e">
        <f t="shared" si="540"/>
        <v>#DIV/0!</v>
      </c>
      <c r="AT452" s="46" t="e">
        <f t="shared" si="541"/>
        <v>#DIV/0!</v>
      </c>
      <c r="AU452" s="46">
        <f t="shared" si="542"/>
        <v>3856.7400000000002</v>
      </c>
      <c r="AV452" s="46" t="e">
        <f t="shared" si="543"/>
        <v>#DIV/0!</v>
      </c>
      <c r="AW452" s="46" t="e">
        <f t="shared" si="544"/>
        <v>#DIV/0!</v>
      </c>
      <c r="AX452" s="46" t="e">
        <f t="shared" si="545"/>
        <v>#DIV/0!</v>
      </c>
      <c r="AY452" s="52">
        <f t="shared" si="546"/>
        <v>0</v>
      </c>
      <c r="AZ452" s="46">
        <v>823.21</v>
      </c>
      <c r="BA452" s="46">
        <v>2105.13</v>
      </c>
      <c r="BB452" s="46">
        <v>2608.0100000000002</v>
      </c>
      <c r="BC452" s="46">
        <v>902.03</v>
      </c>
      <c r="BD452" s="46">
        <v>1781.42</v>
      </c>
      <c r="BE452" s="46">
        <v>1188.47</v>
      </c>
      <c r="BF452" s="46">
        <v>2445034.0299999998</v>
      </c>
      <c r="BG452" s="46">
        <f t="shared" si="547"/>
        <v>4866.91</v>
      </c>
      <c r="BH452" s="46">
        <v>1206.3800000000001</v>
      </c>
      <c r="BI452" s="46">
        <v>3444.44</v>
      </c>
      <c r="BJ452" s="46">
        <v>7006.73</v>
      </c>
      <c r="BK452" s="46">
        <f t="shared" si="535"/>
        <v>1689105.94</v>
      </c>
      <c r="BL452" s="46" t="str">
        <f t="shared" si="548"/>
        <v xml:space="preserve"> </v>
      </c>
      <c r="BM452" s="46" t="e">
        <f t="shared" si="549"/>
        <v>#DIV/0!</v>
      </c>
      <c r="BN452" s="46" t="e">
        <f t="shared" si="550"/>
        <v>#DIV/0!</v>
      </c>
      <c r="BO452" s="46" t="e">
        <f t="shared" si="551"/>
        <v>#DIV/0!</v>
      </c>
      <c r="BP452" s="46" t="e">
        <f t="shared" si="552"/>
        <v>#DIV/0!</v>
      </c>
      <c r="BQ452" s="46" t="e">
        <f t="shared" si="553"/>
        <v>#DIV/0!</v>
      </c>
      <c r="BR452" s="46" t="e">
        <f t="shared" si="554"/>
        <v>#DIV/0!</v>
      </c>
      <c r="BS452" s="46" t="str">
        <f t="shared" si="555"/>
        <v xml:space="preserve"> </v>
      </c>
      <c r="BT452" s="46" t="e">
        <f t="shared" si="556"/>
        <v>#DIV/0!</v>
      </c>
      <c r="BU452" s="46" t="e">
        <f t="shared" si="557"/>
        <v>#DIV/0!</v>
      </c>
      <c r="BV452" s="46" t="e">
        <f t="shared" si="558"/>
        <v>#DIV/0!</v>
      </c>
      <c r="BW452" s="46" t="str">
        <f t="shared" si="559"/>
        <v xml:space="preserve"> </v>
      </c>
      <c r="BY452" s="52"/>
      <c r="BZ452" s="293"/>
      <c r="CA452" s="46">
        <f t="shared" si="560"/>
        <v>4038.4712117177096</v>
      </c>
      <c r="CB452" s="46">
        <f t="shared" si="561"/>
        <v>5085.92</v>
      </c>
      <c r="CC452" s="46">
        <f t="shared" si="562"/>
        <v>-1047.4487882822905</v>
      </c>
      <c r="CD452" s="297"/>
    </row>
    <row r="453" spans="1:82" s="45" customFormat="1" ht="12" customHeight="1">
      <c r="A453" s="284">
        <v>120</v>
      </c>
      <c r="B453" s="170" t="s">
        <v>607</v>
      </c>
      <c r="C453" s="295"/>
      <c r="D453" s="295"/>
      <c r="E453" s="296"/>
      <c r="F453" s="296"/>
      <c r="G453" s="286">
        <f t="shared" si="530"/>
        <v>4474626.09</v>
      </c>
      <c r="H453" s="280">
        <f t="shared" si="531"/>
        <v>0</v>
      </c>
      <c r="I453" s="289">
        <v>0</v>
      </c>
      <c r="J453" s="289">
        <v>0</v>
      </c>
      <c r="K453" s="289">
        <v>0</v>
      </c>
      <c r="L453" s="289">
        <v>0</v>
      </c>
      <c r="M453" s="289">
        <v>0</v>
      </c>
      <c r="N453" s="280">
        <v>0</v>
      </c>
      <c r="O453" s="280">
        <v>0</v>
      </c>
      <c r="P453" s="280">
        <v>0</v>
      </c>
      <c r="Q453" s="280">
        <v>0</v>
      </c>
      <c r="R453" s="280">
        <v>0</v>
      </c>
      <c r="S453" s="280">
        <v>0</v>
      </c>
      <c r="T453" s="290">
        <v>0</v>
      </c>
      <c r="U453" s="280">
        <v>0</v>
      </c>
      <c r="V453" s="296" t="s">
        <v>106</v>
      </c>
      <c r="W453" s="57">
        <v>1108</v>
      </c>
      <c r="X453" s="280">
        <f t="shared" si="532"/>
        <v>4273267.92</v>
      </c>
      <c r="Y453" s="57">
        <v>0</v>
      </c>
      <c r="Z453" s="57">
        <v>0</v>
      </c>
      <c r="AA453" s="57">
        <v>0</v>
      </c>
      <c r="AB453" s="57">
        <v>0</v>
      </c>
      <c r="AC453" s="57">
        <v>0</v>
      </c>
      <c r="AD453" s="57">
        <v>0</v>
      </c>
      <c r="AE453" s="57">
        <v>0</v>
      </c>
      <c r="AF453" s="57">
        <v>0</v>
      </c>
      <c r="AG453" s="57">
        <v>0</v>
      </c>
      <c r="AH453" s="57">
        <v>0</v>
      </c>
      <c r="AI453" s="57">
        <v>0</v>
      </c>
      <c r="AJ453" s="57">
        <f t="shared" si="533"/>
        <v>134238.78</v>
      </c>
      <c r="AK453" s="57">
        <f t="shared" si="534"/>
        <v>67119.39</v>
      </c>
      <c r="AL453" s="57">
        <v>0</v>
      </c>
      <c r="AN453" s="46">
        <f>I453/'Приложение 1'!I451</f>
        <v>0</v>
      </c>
      <c r="AO453" s="46" t="e">
        <f t="shared" si="536"/>
        <v>#DIV/0!</v>
      </c>
      <c r="AP453" s="46" t="e">
        <f t="shared" si="537"/>
        <v>#DIV/0!</v>
      </c>
      <c r="AQ453" s="46" t="e">
        <f t="shared" si="538"/>
        <v>#DIV/0!</v>
      </c>
      <c r="AR453" s="46" t="e">
        <f t="shared" si="539"/>
        <v>#DIV/0!</v>
      </c>
      <c r="AS453" s="46" t="e">
        <f t="shared" si="540"/>
        <v>#DIV/0!</v>
      </c>
      <c r="AT453" s="46" t="e">
        <f t="shared" si="541"/>
        <v>#DIV/0!</v>
      </c>
      <c r="AU453" s="46">
        <f t="shared" si="542"/>
        <v>3856.74</v>
      </c>
      <c r="AV453" s="46" t="e">
        <f t="shared" si="543"/>
        <v>#DIV/0!</v>
      </c>
      <c r="AW453" s="46" t="e">
        <f t="shared" si="544"/>
        <v>#DIV/0!</v>
      </c>
      <c r="AX453" s="46" t="e">
        <f t="shared" si="545"/>
        <v>#DIV/0!</v>
      </c>
      <c r="AY453" s="52">
        <f t="shared" si="546"/>
        <v>0</v>
      </c>
      <c r="AZ453" s="46">
        <v>823.21</v>
      </c>
      <c r="BA453" s="46">
        <v>2105.13</v>
      </c>
      <c r="BB453" s="46">
        <v>2608.0100000000002</v>
      </c>
      <c r="BC453" s="46">
        <v>902.03</v>
      </c>
      <c r="BD453" s="46">
        <v>1781.42</v>
      </c>
      <c r="BE453" s="46">
        <v>1188.47</v>
      </c>
      <c r="BF453" s="46">
        <v>2445034.0299999998</v>
      </c>
      <c r="BG453" s="46">
        <f t="shared" si="547"/>
        <v>4866.91</v>
      </c>
      <c r="BH453" s="46">
        <v>1206.3800000000001</v>
      </c>
      <c r="BI453" s="46">
        <v>3444.44</v>
      </c>
      <c r="BJ453" s="46">
        <v>7006.73</v>
      </c>
      <c r="BK453" s="46">
        <f t="shared" si="535"/>
        <v>1689105.94</v>
      </c>
      <c r="BL453" s="46" t="str">
        <f t="shared" si="548"/>
        <v xml:space="preserve"> </v>
      </c>
      <c r="BM453" s="46" t="e">
        <f t="shared" si="549"/>
        <v>#DIV/0!</v>
      </c>
      <c r="BN453" s="46" t="e">
        <f t="shared" si="550"/>
        <v>#DIV/0!</v>
      </c>
      <c r="BO453" s="46" t="e">
        <f t="shared" si="551"/>
        <v>#DIV/0!</v>
      </c>
      <c r="BP453" s="46" t="e">
        <f t="shared" si="552"/>
        <v>#DIV/0!</v>
      </c>
      <c r="BQ453" s="46" t="e">
        <f t="shared" si="553"/>
        <v>#DIV/0!</v>
      </c>
      <c r="BR453" s="46" t="e">
        <f t="shared" si="554"/>
        <v>#DIV/0!</v>
      </c>
      <c r="BS453" s="46" t="str">
        <f t="shared" si="555"/>
        <v xml:space="preserve"> </v>
      </c>
      <c r="BT453" s="46" t="e">
        <f t="shared" si="556"/>
        <v>#DIV/0!</v>
      </c>
      <c r="BU453" s="46" t="e">
        <f t="shared" si="557"/>
        <v>#DIV/0!</v>
      </c>
      <c r="BV453" s="46" t="e">
        <f t="shared" si="558"/>
        <v>#DIV/0!</v>
      </c>
      <c r="BW453" s="46" t="str">
        <f t="shared" si="559"/>
        <v xml:space="preserve"> </v>
      </c>
      <c r="BY453" s="52"/>
      <c r="BZ453" s="293"/>
      <c r="CA453" s="46">
        <f t="shared" si="560"/>
        <v>4038.4712003610107</v>
      </c>
      <c r="CB453" s="46">
        <f t="shared" si="561"/>
        <v>5085.92</v>
      </c>
      <c r="CC453" s="46">
        <f t="shared" si="562"/>
        <v>-1047.4487996389894</v>
      </c>
      <c r="CD453" s="297"/>
    </row>
    <row r="454" spans="1:82" s="45" customFormat="1" ht="12" customHeight="1">
      <c r="A454" s="284">
        <v>121</v>
      </c>
      <c r="B454" s="170" t="s">
        <v>608</v>
      </c>
      <c r="C454" s="295"/>
      <c r="D454" s="295"/>
      <c r="E454" s="296"/>
      <c r="F454" s="296"/>
      <c r="G454" s="286">
        <f t="shared" si="530"/>
        <v>2233274.58</v>
      </c>
      <c r="H454" s="280">
        <f t="shared" si="531"/>
        <v>0</v>
      </c>
      <c r="I454" s="289">
        <v>0</v>
      </c>
      <c r="J454" s="289">
        <v>0</v>
      </c>
      <c r="K454" s="289">
        <v>0</v>
      </c>
      <c r="L454" s="289">
        <v>0</v>
      </c>
      <c r="M454" s="289">
        <v>0</v>
      </c>
      <c r="N454" s="280">
        <v>0</v>
      </c>
      <c r="O454" s="280">
        <v>0</v>
      </c>
      <c r="P454" s="280">
        <v>0</v>
      </c>
      <c r="Q454" s="280">
        <v>0</v>
      </c>
      <c r="R454" s="280">
        <v>0</v>
      </c>
      <c r="S454" s="280">
        <v>0</v>
      </c>
      <c r="T454" s="290">
        <v>0</v>
      </c>
      <c r="U454" s="280">
        <v>0</v>
      </c>
      <c r="V454" s="296" t="s">
        <v>106</v>
      </c>
      <c r="W454" s="57">
        <v>553</v>
      </c>
      <c r="X454" s="280">
        <f t="shared" si="532"/>
        <v>2132777.2200000002</v>
      </c>
      <c r="Y454" s="57">
        <v>0</v>
      </c>
      <c r="Z454" s="57">
        <v>0</v>
      </c>
      <c r="AA454" s="57">
        <v>0</v>
      </c>
      <c r="AB454" s="57">
        <v>0</v>
      </c>
      <c r="AC454" s="57">
        <v>0</v>
      </c>
      <c r="AD454" s="57">
        <v>0</v>
      </c>
      <c r="AE454" s="57">
        <v>0</v>
      </c>
      <c r="AF454" s="57">
        <v>0</v>
      </c>
      <c r="AG454" s="57">
        <v>0</v>
      </c>
      <c r="AH454" s="57">
        <v>0</v>
      </c>
      <c r="AI454" s="57">
        <v>0</v>
      </c>
      <c r="AJ454" s="57">
        <f t="shared" si="533"/>
        <v>66998.240000000005</v>
      </c>
      <c r="AK454" s="57">
        <f t="shared" si="534"/>
        <v>33499.120000000003</v>
      </c>
      <c r="AL454" s="57">
        <v>0</v>
      </c>
      <c r="AN454" s="46">
        <f>I454/'Приложение 1'!I452</f>
        <v>0</v>
      </c>
      <c r="AO454" s="46" t="e">
        <f t="shared" si="536"/>
        <v>#DIV/0!</v>
      </c>
      <c r="AP454" s="46" t="e">
        <f t="shared" si="537"/>
        <v>#DIV/0!</v>
      </c>
      <c r="AQ454" s="46" t="e">
        <f t="shared" si="538"/>
        <v>#DIV/0!</v>
      </c>
      <c r="AR454" s="46" t="e">
        <f t="shared" si="539"/>
        <v>#DIV/0!</v>
      </c>
      <c r="AS454" s="46" t="e">
        <f t="shared" si="540"/>
        <v>#DIV/0!</v>
      </c>
      <c r="AT454" s="46" t="e">
        <f t="shared" si="541"/>
        <v>#DIV/0!</v>
      </c>
      <c r="AU454" s="46">
        <f t="shared" si="542"/>
        <v>3856.7400000000002</v>
      </c>
      <c r="AV454" s="46" t="e">
        <f t="shared" si="543"/>
        <v>#DIV/0!</v>
      </c>
      <c r="AW454" s="46" t="e">
        <f t="shared" si="544"/>
        <v>#DIV/0!</v>
      </c>
      <c r="AX454" s="46" t="e">
        <f t="shared" si="545"/>
        <v>#DIV/0!</v>
      </c>
      <c r="AY454" s="52">
        <f t="shared" si="546"/>
        <v>0</v>
      </c>
      <c r="AZ454" s="46">
        <v>823.21</v>
      </c>
      <c r="BA454" s="46">
        <v>2105.13</v>
      </c>
      <c r="BB454" s="46">
        <v>2608.0100000000002</v>
      </c>
      <c r="BC454" s="46">
        <v>902.03</v>
      </c>
      <c r="BD454" s="46">
        <v>1781.42</v>
      </c>
      <c r="BE454" s="46">
        <v>1188.47</v>
      </c>
      <c r="BF454" s="46">
        <v>2445034.0299999998</v>
      </c>
      <c r="BG454" s="46">
        <f t="shared" si="547"/>
        <v>4866.91</v>
      </c>
      <c r="BH454" s="46">
        <v>1206.3800000000001</v>
      </c>
      <c r="BI454" s="46">
        <v>3444.44</v>
      </c>
      <c r="BJ454" s="46">
        <v>7006.73</v>
      </c>
      <c r="BK454" s="46">
        <f t="shared" si="535"/>
        <v>1689105.94</v>
      </c>
      <c r="BL454" s="46" t="str">
        <f t="shared" si="548"/>
        <v xml:space="preserve"> </v>
      </c>
      <c r="BM454" s="46" t="e">
        <f t="shared" si="549"/>
        <v>#DIV/0!</v>
      </c>
      <c r="BN454" s="46" t="e">
        <f t="shared" si="550"/>
        <v>#DIV/0!</v>
      </c>
      <c r="BO454" s="46" t="e">
        <f t="shared" si="551"/>
        <v>#DIV/0!</v>
      </c>
      <c r="BP454" s="46" t="e">
        <f t="shared" si="552"/>
        <v>#DIV/0!</v>
      </c>
      <c r="BQ454" s="46" t="e">
        <f t="shared" si="553"/>
        <v>#DIV/0!</v>
      </c>
      <c r="BR454" s="46" t="e">
        <f t="shared" si="554"/>
        <v>#DIV/0!</v>
      </c>
      <c r="BS454" s="46" t="str">
        <f t="shared" si="555"/>
        <v xml:space="preserve"> </v>
      </c>
      <c r="BT454" s="46" t="e">
        <f t="shared" si="556"/>
        <v>#DIV/0!</v>
      </c>
      <c r="BU454" s="46" t="e">
        <f t="shared" si="557"/>
        <v>#DIV/0!</v>
      </c>
      <c r="BV454" s="46" t="e">
        <f t="shared" si="558"/>
        <v>#DIV/0!</v>
      </c>
      <c r="BW454" s="46" t="str">
        <f t="shared" si="559"/>
        <v xml:space="preserve"> </v>
      </c>
      <c r="BY454" s="52"/>
      <c r="BZ454" s="293"/>
      <c r="CA454" s="46">
        <f t="shared" si="560"/>
        <v>4038.4712115732368</v>
      </c>
      <c r="CB454" s="46">
        <f t="shared" si="561"/>
        <v>5085.92</v>
      </c>
      <c r="CC454" s="46">
        <f t="shared" si="562"/>
        <v>-1047.4487884267633</v>
      </c>
      <c r="CD454" s="297"/>
    </row>
    <row r="455" spans="1:82" s="45" customFormat="1" ht="12" customHeight="1">
      <c r="A455" s="284">
        <v>122</v>
      </c>
      <c r="B455" s="170" t="s">
        <v>259</v>
      </c>
      <c r="C455" s="295"/>
      <c r="D455" s="295"/>
      <c r="E455" s="296"/>
      <c r="F455" s="296"/>
      <c r="G455" s="286">
        <f t="shared" si="530"/>
        <v>2714696.98</v>
      </c>
      <c r="H455" s="280">
        <f t="shared" si="531"/>
        <v>0</v>
      </c>
      <c r="I455" s="289">
        <v>0</v>
      </c>
      <c r="J455" s="289">
        <v>0</v>
      </c>
      <c r="K455" s="289">
        <v>0</v>
      </c>
      <c r="L455" s="289">
        <v>0</v>
      </c>
      <c r="M455" s="289">
        <v>0</v>
      </c>
      <c r="N455" s="280">
        <v>0</v>
      </c>
      <c r="O455" s="280">
        <v>0</v>
      </c>
      <c r="P455" s="280">
        <v>0</v>
      </c>
      <c r="Q455" s="280">
        <v>0</v>
      </c>
      <c r="R455" s="280">
        <v>0</v>
      </c>
      <c r="S455" s="280">
        <v>0</v>
      </c>
      <c r="T455" s="290">
        <v>0</v>
      </c>
      <c r="U455" s="280">
        <v>0</v>
      </c>
      <c r="V455" s="296" t="s">
        <v>105</v>
      </c>
      <c r="W455" s="57">
        <v>667</v>
      </c>
      <c r="X455" s="280">
        <f t="shared" si="532"/>
        <v>2592535.62</v>
      </c>
      <c r="Y455" s="57">
        <v>0</v>
      </c>
      <c r="Z455" s="57">
        <v>0</v>
      </c>
      <c r="AA455" s="57">
        <v>0</v>
      </c>
      <c r="AB455" s="57">
        <v>0</v>
      </c>
      <c r="AC455" s="57">
        <v>0</v>
      </c>
      <c r="AD455" s="57">
        <v>0</v>
      </c>
      <c r="AE455" s="57">
        <v>0</v>
      </c>
      <c r="AF455" s="57">
        <v>0</v>
      </c>
      <c r="AG455" s="57">
        <v>0</v>
      </c>
      <c r="AH455" s="57">
        <v>0</v>
      </c>
      <c r="AI455" s="57">
        <v>0</v>
      </c>
      <c r="AJ455" s="57">
        <f t="shared" si="533"/>
        <v>81440.91</v>
      </c>
      <c r="AK455" s="57">
        <f t="shared" si="534"/>
        <v>40720.449999999997</v>
      </c>
      <c r="AL455" s="57">
        <v>0</v>
      </c>
      <c r="AN455" s="46">
        <f>I455/'Приложение 1'!I453</f>
        <v>0</v>
      </c>
      <c r="AO455" s="46" t="e">
        <f t="shared" si="536"/>
        <v>#DIV/0!</v>
      </c>
      <c r="AP455" s="46" t="e">
        <f t="shared" si="537"/>
        <v>#DIV/0!</v>
      </c>
      <c r="AQ455" s="46" t="e">
        <f t="shared" si="538"/>
        <v>#DIV/0!</v>
      </c>
      <c r="AR455" s="46" t="e">
        <f t="shared" si="539"/>
        <v>#DIV/0!</v>
      </c>
      <c r="AS455" s="46" t="e">
        <f t="shared" si="540"/>
        <v>#DIV/0!</v>
      </c>
      <c r="AT455" s="46" t="e">
        <f t="shared" si="541"/>
        <v>#DIV/0!</v>
      </c>
      <c r="AU455" s="46">
        <f t="shared" si="542"/>
        <v>3886.86</v>
      </c>
      <c r="AV455" s="46" t="e">
        <f t="shared" si="543"/>
        <v>#DIV/0!</v>
      </c>
      <c r="AW455" s="46" t="e">
        <f t="shared" si="544"/>
        <v>#DIV/0!</v>
      </c>
      <c r="AX455" s="46" t="e">
        <f t="shared" si="545"/>
        <v>#DIV/0!</v>
      </c>
      <c r="AY455" s="52">
        <f t="shared" si="546"/>
        <v>0</v>
      </c>
      <c r="AZ455" s="46">
        <v>823.21</v>
      </c>
      <c r="BA455" s="46">
        <v>2105.13</v>
      </c>
      <c r="BB455" s="46">
        <v>2608.0100000000002</v>
      </c>
      <c r="BC455" s="46">
        <v>902.03</v>
      </c>
      <c r="BD455" s="46">
        <v>1781.42</v>
      </c>
      <c r="BE455" s="46">
        <v>1188.47</v>
      </c>
      <c r="BF455" s="46">
        <v>2445034.0299999998</v>
      </c>
      <c r="BG455" s="46">
        <f t="shared" si="547"/>
        <v>5070.2</v>
      </c>
      <c r="BH455" s="46">
        <v>1206.3800000000001</v>
      </c>
      <c r="BI455" s="46">
        <v>3444.44</v>
      </c>
      <c r="BJ455" s="46">
        <v>7006.73</v>
      </c>
      <c r="BK455" s="46">
        <f t="shared" si="535"/>
        <v>1689105.94</v>
      </c>
      <c r="BL455" s="46" t="str">
        <f t="shared" si="548"/>
        <v xml:space="preserve"> </v>
      </c>
      <c r="BM455" s="46" t="e">
        <f t="shared" si="549"/>
        <v>#DIV/0!</v>
      </c>
      <c r="BN455" s="46" t="e">
        <f t="shared" si="550"/>
        <v>#DIV/0!</v>
      </c>
      <c r="BO455" s="46" t="e">
        <f t="shared" si="551"/>
        <v>#DIV/0!</v>
      </c>
      <c r="BP455" s="46" t="e">
        <f t="shared" si="552"/>
        <v>#DIV/0!</v>
      </c>
      <c r="BQ455" s="46" t="e">
        <f t="shared" si="553"/>
        <v>#DIV/0!</v>
      </c>
      <c r="BR455" s="46" t="e">
        <f t="shared" si="554"/>
        <v>#DIV/0!</v>
      </c>
      <c r="BS455" s="46" t="str">
        <f t="shared" si="555"/>
        <v xml:space="preserve"> </v>
      </c>
      <c r="BT455" s="46" t="e">
        <f t="shared" si="556"/>
        <v>#DIV/0!</v>
      </c>
      <c r="BU455" s="46" t="e">
        <f t="shared" si="557"/>
        <v>#DIV/0!</v>
      </c>
      <c r="BV455" s="46" t="e">
        <f t="shared" si="558"/>
        <v>#DIV/0!</v>
      </c>
      <c r="BW455" s="46" t="str">
        <f t="shared" si="559"/>
        <v xml:space="preserve"> </v>
      </c>
      <c r="BY455" s="52"/>
      <c r="BZ455" s="293"/>
      <c r="CA455" s="46">
        <f t="shared" si="560"/>
        <v>4070.0104647676162</v>
      </c>
      <c r="CB455" s="46">
        <f t="shared" si="561"/>
        <v>5298.36</v>
      </c>
      <c r="CC455" s="46">
        <f t="shared" si="562"/>
        <v>-1228.3495352323835</v>
      </c>
      <c r="CD455" s="297"/>
    </row>
    <row r="456" spans="1:82" s="45" customFormat="1" ht="12" customHeight="1">
      <c r="A456" s="284">
        <v>123</v>
      </c>
      <c r="B456" s="170" t="s">
        <v>421</v>
      </c>
      <c r="C456" s="286"/>
      <c r="D456" s="43"/>
      <c r="E456" s="288"/>
      <c r="F456" s="294"/>
      <c r="G456" s="286">
        <f t="shared" si="530"/>
        <v>9780235.1600000001</v>
      </c>
      <c r="H456" s="280">
        <f t="shared" si="531"/>
        <v>0</v>
      </c>
      <c r="I456" s="286">
        <v>0</v>
      </c>
      <c r="J456" s="286">
        <v>0</v>
      </c>
      <c r="K456" s="286">
        <v>0</v>
      </c>
      <c r="L456" s="286">
        <v>0</v>
      </c>
      <c r="M456" s="286">
        <v>0</v>
      </c>
      <c r="N456" s="280">
        <v>0</v>
      </c>
      <c r="O456" s="280">
        <v>0</v>
      </c>
      <c r="P456" s="280">
        <v>0</v>
      </c>
      <c r="Q456" s="280">
        <v>0</v>
      </c>
      <c r="R456" s="280">
        <v>0</v>
      </c>
      <c r="S456" s="280">
        <v>0</v>
      </c>
      <c r="T456" s="290">
        <v>0</v>
      </c>
      <c r="U456" s="280">
        <v>0</v>
      </c>
      <c r="V456" s="291" t="s">
        <v>105</v>
      </c>
      <c r="W456" s="280">
        <v>2403</v>
      </c>
      <c r="X456" s="280">
        <f t="shared" si="532"/>
        <v>9340124.5800000001</v>
      </c>
      <c r="Y456" s="280">
        <v>0</v>
      </c>
      <c r="Z456" s="280">
        <v>0</v>
      </c>
      <c r="AA456" s="280">
        <v>0</v>
      </c>
      <c r="AB456" s="280">
        <v>0</v>
      </c>
      <c r="AC456" s="280">
        <v>0</v>
      </c>
      <c r="AD456" s="280">
        <v>0</v>
      </c>
      <c r="AE456" s="280">
        <v>0</v>
      </c>
      <c r="AF456" s="280">
        <v>0</v>
      </c>
      <c r="AG456" s="280">
        <v>0</v>
      </c>
      <c r="AH456" s="280">
        <v>0</v>
      </c>
      <c r="AI456" s="280">
        <v>0</v>
      </c>
      <c r="AJ456" s="57">
        <f t="shared" si="533"/>
        <v>293407.05</v>
      </c>
      <c r="AK456" s="57">
        <f t="shared" si="534"/>
        <v>146703.53</v>
      </c>
      <c r="AL456" s="57">
        <v>0</v>
      </c>
      <c r="AN456" s="46">
        <f>I456/'Приложение 1'!I454</f>
        <v>0</v>
      </c>
      <c r="AO456" s="46" t="e">
        <f t="shared" si="536"/>
        <v>#DIV/0!</v>
      </c>
      <c r="AP456" s="46" t="e">
        <f t="shared" si="537"/>
        <v>#DIV/0!</v>
      </c>
      <c r="AQ456" s="46" t="e">
        <f t="shared" si="538"/>
        <v>#DIV/0!</v>
      </c>
      <c r="AR456" s="46" t="e">
        <f t="shared" si="539"/>
        <v>#DIV/0!</v>
      </c>
      <c r="AS456" s="46" t="e">
        <f t="shared" si="540"/>
        <v>#DIV/0!</v>
      </c>
      <c r="AT456" s="46" t="e">
        <f t="shared" si="541"/>
        <v>#DIV/0!</v>
      </c>
      <c r="AU456" s="46">
        <f t="shared" si="542"/>
        <v>3886.86</v>
      </c>
      <c r="AV456" s="46" t="e">
        <f t="shared" si="543"/>
        <v>#DIV/0!</v>
      </c>
      <c r="AW456" s="46" t="e">
        <f t="shared" si="544"/>
        <v>#DIV/0!</v>
      </c>
      <c r="AX456" s="46" t="e">
        <f t="shared" si="545"/>
        <v>#DIV/0!</v>
      </c>
      <c r="AY456" s="52">
        <f t="shared" si="546"/>
        <v>0</v>
      </c>
      <c r="AZ456" s="46">
        <v>823.21</v>
      </c>
      <c r="BA456" s="46">
        <v>2105.13</v>
      </c>
      <c r="BB456" s="46">
        <v>2608.0100000000002</v>
      </c>
      <c r="BC456" s="46">
        <v>902.03</v>
      </c>
      <c r="BD456" s="46">
        <v>1781.42</v>
      </c>
      <c r="BE456" s="46">
        <v>1188.47</v>
      </c>
      <c r="BF456" s="46">
        <v>2445034.0299999998</v>
      </c>
      <c r="BG456" s="46">
        <f t="shared" si="547"/>
        <v>5070.2</v>
      </c>
      <c r="BH456" s="46">
        <v>1206.3800000000001</v>
      </c>
      <c r="BI456" s="46">
        <v>3444.44</v>
      </c>
      <c r="BJ456" s="46">
        <v>7006.73</v>
      </c>
      <c r="BK456" s="46">
        <f t="shared" si="535"/>
        <v>1689105.94</v>
      </c>
      <c r="BL456" s="46" t="str">
        <f t="shared" si="548"/>
        <v xml:space="preserve"> </v>
      </c>
      <c r="BM456" s="46" t="e">
        <f t="shared" si="549"/>
        <v>#DIV/0!</v>
      </c>
      <c r="BN456" s="46" t="e">
        <f t="shared" si="550"/>
        <v>#DIV/0!</v>
      </c>
      <c r="BO456" s="46" t="e">
        <f t="shared" si="551"/>
        <v>#DIV/0!</v>
      </c>
      <c r="BP456" s="46" t="e">
        <f t="shared" si="552"/>
        <v>#DIV/0!</v>
      </c>
      <c r="BQ456" s="46" t="e">
        <f t="shared" si="553"/>
        <v>#DIV/0!</v>
      </c>
      <c r="BR456" s="46" t="e">
        <f t="shared" si="554"/>
        <v>#DIV/0!</v>
      </c>
      <c r="BS456" s="46" t="str">
        <f t="shared" si="555"/>
        <v xml:space="preserve"> </v>
      </c>
      <c r="BT456" s="46" t="e">
        <f t="shared" si="556"/>
        <v>#DIV/0!</v>
      </c>
      <c r="BU456" s="46" t="e">
        <f t="shared" si="557"/>
        <v>#DIV/0!</v>
      </c>
      <c r="BV456" s="46" t="e">
        <f t="shared" si="558"/>
        <v>#DIV/0!</v>
      </c>
      <c r="BW456" s="46" t="str">
        <f t="shared" si="559"/>
        <v xml:space="preserve"> </v>
      </c>
      <c r="BY456" s="52"/>
      <c r="BZ456" s="293"/>
      <c r="CA456" s="46">
        <f t="shared" si="560"/>
        <v>4070.0104702455264</v>
      </c>
      <c r="CB456" s="46">
        <f t="shared" si="561"/>
        <v>5298.36</v>
      </c>
      <c r="CC456" s="46">
        <f t="shared" si="562"/>
        <v>-1228.3495297544732</v>
      </c>
    </row>
    <row r="457" spans="1:82" s="45" customFormat="1" ht="28.5" customHeight="1">
      <c r="A457" s="308" t="s">
        <v>34</v>
      </c>
      <c r="B457" s="308"/>
      <c r="C457" s="280">
        <f>SUM(C334:C455)</f>
        <v>30649.599999999999</v>
      </c>
      <c r="D457" s="356"/>
      <c r="E457" s="280"/>
      <c r="F457" s="280"/>
      <c r="G457" s="280">
        <f>SUM(G334:G456)</f>
        <v>500887623.69000006</v>
      </c>
      <c r="H457" s="280">
        <f t="shared" ref="H457:S457" si="567">SUM(H334:H456)</f>
        <v>0</v>
      </c>
      <c r="I457" s="280">
        <f t="shared" si="567"/>
        <v>0</v>
      </c>
      <c r="J457" s="280">
        <f t="shared" si="567"/>
        <v>0</v>
      </c>
      <c r="K457" s="280">
        <f t="shared" si="567"/>
        <v>0</v>
      </c>
      <c r="L457" s="280">
        <f t="shared" si="567"/>
        <v>0</v>
      </c>
      <c r="M457" s="280">
        <f t="shared" si="567"/>
        <v>0</v>
      </c>
      <c r="N457" s="280">
        <f t="shared" si="567"/>
        <v>0</v>
      </c>
      <c r="O457" s="280">
        <f t="shared" si="567"/>
        <v>0</v>
      </c>
      <c r="P457" s="280">
        <f t="shared" si="567"/>
        <v>0</v>
      </c>
      <c r="Q457" s="280">
        <f t="shared" si="567"/>
        <v>0</v>
      </c>
      <c r="R457" s="280">
        <f t="shared" si="567"/>
        <v>0</v>
      </c>
      <c r="S457" s="280">
        <f t="shared" si="567"/>
        <v>0</v>
      </c>
      <c r="T457" s="281">
        <f>SUM(T334:T456)</f>
        <v>13</v>
      </c>
      <c r="U457" s="280">
        <f>SUM(U334:U456)</f>
        <v>28342571.529999997</v>
      </c>
      <c r="V457" s="294" t="s">
        <v>66</v>
      </c>
      <c r="W457" s="280">
        <f>SUM(W334:W456)</f>
        <v>116085.7</v>
      </c>
      <c r="X457" s="280">
        <f t="shared" ref="X457:AL457" si="568">SUM(X334:X456)</f>
        <v>450005109.06999981</v>
      </c>
      <c r="Y457" s="280">
        <f t="shared" si="568"/>
        <v>0</v>
      </c>
      <c r="Z457" s="280">
        <f t="shared" si="568"/>
        <v>0</v>
      </c>
      <c r="AA457" s="280">
        <f t="shared" si="568"/>
        <v>0</v>
      </c>
      <c r="AB457" s="280">
        <f t="shared" si="568"/>
        <v>0</v>
      </c>
      <c r="AC457" s="280">
        <f t="shared" si="568"/>
        <v>0</v>
      </c>
      <c r="AD457" s="280">
        <f t="shared" si="568"/>
        <v>0</v>
      </c>
      <c r="AE457" s="280">
        <f t="shared" si="568"/>
        <v>0</v>
      </c>
      <c r="AF457" s="280">
        <f t="shared" si="568"/>
        <v>0</v>
      </c>
      <c r="AG457" s="280">
        <f t="shared" si="568"/>
        <v>0</v>
      </c>
      <c r="AH457" s="280">
        <f t="shared" si="568"/>
        <v>0</v>
      </c>
      <c r="AI457" s="280">
        <f t="shared" si="568"/>
        <v>0</v>
      </c>
      <c r="AJ457" s="280">
        <f t="shared" si="568"/>
        <v>15026628.740000006</v>
      </c>
      <c r="AK457" s="280">
        <f t="shared" si="568"/>
        <v>7513314.3500000052</v>
      </c>
      <c r="AL457" s="280">
        <f t="shared" si="568"/>
        <v>0</v>
      </c>
      <c r="AN457" s="46" t="e">
        <f>I457/'Приложение 1'!I455</f>
        <v>#DIV/0!</v>
      </c>
      <c r="AO457" s="46" t="e">
        <f t="shared" si="536"/>
        <v>#DIV/0!</v>
      </c>
      <c r="AP457" s="46" t="e">
        <f t="shared" si="537"/>
        <v>#DIV/0!</v>
      </c>
      <c r="AQ457" s="46" t="e">
        <f t="shared" si="538"/>
        <v>#DIV/0!</v>
      </c>
      <c r="AR457" s="46" t="e">
        <f t="shared" si="539"/>
        <v>#DIV/0!</v>
      </c>
      <c r="AS457" s="46" t="e">
        <f t="shared" si="540"/>
        <v>#DIV/0!</v>
      </c>
      <c r="AT457" s="46">
        <f t="shared" si="541"/>
        <v>2180197.8099999996</v>
      </c>
      <c r="AU457" s="46">
        <f t="shared" si="542"/>
        <v>3876.4904641140106</v>
      </c>
      <c r="AV457" s="46" t="e">
        <f t="shared" si="543"/>
        <v>#DIV/0!</v>
      </c>
      <c r="AW457" s="46" t="e">
        <f t="shared" si="544"/>
        <v>#DIV/0!</v>
      </c>
      <c r="AX457" s="46" t="e">
        <f t="shared" si="545"/>
        <v>#DIV/0!</v>
      </c>
      <c r="AY457" s="52">
        <f t="shared" si="546"/>
        <v>0</v>
      </c>
      <c r="AZ457" s="46">
        <v>823.21</v>
      </c>
      <c r="BA457" s="46">
        <v>2105.13</v>
      </c>
      <c r="BB457" s="46">
        <v>2608.0100000000002</v>
      </c>
      <c r="BC457" s="46">
        <v>902.03</v>
      </c>
      <c r="BD457" s="46">
        <v>1781.42</v>
      </c>
      <c r="BE457" s="46">
        <v>1188.47</v>
      </c>
      <c r="BF457" s="46">
        <v>2445034.0299999998</v>
      </c>
      <c r="BG457" s="46">
        <f t="shared" si="547"/>
        <v>4866.91</v>
      </c>
      <c r="BH457" s="46">
        <v>1206.3800000000001</v>
      </c>
      <c r="BI457" s="46">
        <v>3444.44</v>
      </c>
      <c r="BJ457" s="46">
        <v>7006.73</v>
      </c>
      <c r="BK457" s="46">
        <f t="shared" si="535"/>
        <v>1689105.94</v>
      </c>
      <c r="BL457" s="46" t="e">
        <f t="shared" si="548"/>
        <v>#DIV/0!</v>
      </c>
      <c r="BM457" s="46" t="e">
        <f t="shared" si="549"/>
        <v>#DIV/0!</v>
      </c>
      <c r="BN457" s="46" t="e">
        <f t="shared" si="550"/>
        <v>#DIV/0!</v>
      </c>
      <c r="BO457" s="46" t="e">
        <f t="shared" si="551"/>
        <v>#DIV/0!</v>
      </c>
      <c r="BP457" s="46" t="e">
        <f t="shared" si="552"/>
        <v>#DIV/0!</v>
      </c>
      <c r="BQ457" s="46" t="e">
        <f t="shared" si="553"/>
        <v>#DIV/0!</v>
      </c>
      <c r="BR457" s="46" t="str">
        <f t="shared" si="554"/>
        <v xml:space="preserve"> </v>
      </c>
      <c r="BS457" s="46" t="str">
        <f t="shared" si="555"/>
        <v xml:space="preserve"> </v>
      </c>
      <c r="BT457" s="46" t="e">
        <f t="shared" si="556"/>
        <v>#DIV/0!</v>
      </c>
      <c r="BU457" s="46" t="e">
        <f t="shared" si="557"/>
        <v>#DIV/0!</v>
      </c>
      <c r="BV457" s="46" t="e">
        <f t="shared" si="558"/>
        <v>#DIV/0!</v>
      </c>
      <c r="BW457" s="46" t="str">
        <f t="shared" si="559"/>
        <v xml:space="preserve"> </v>
      </c>
      <c r="BY457" s="52">
        <f t="shared" ref="BY457" si="569">AJ457/G457*100</f>
        <v>3.0000000058496163</v>
      </c>
      <c r="BZ457" s="293">
        <f t="shared" ref="BZ457" si="570">AK457/G457*100</f>
        <v>1.4999999989318971</v>
      </c>
      <c r="CA457" s="46">
        <f t="shared" si="560"/>
        <v>4314.8090048128242</v>
      </c>
      <c r="CB457" s="46">
        <f t="shared" si="561"/>
        <v>5085.92</v>
      </c>
      <c r="CC457" s="46">
        <f t="shared" si="562"/>
        <v>-771.11099518717583</v>
      </c>
    </row>
    <row r="458" spans="1:82" s="45" customFormat="1" ht="12" customHeight="1">
      <c r="A458" s="282" t="s">
        <v>37</v>
      </c>
      <c r="B458" s="283"/>
      <c r="C458" s="283"/>
      <c r="D458" s="283"/>
      <c r="E458" s="283"/>
      <c r="F458" s="283"/>
      <c r="G458" s="283"/>
      <c r="H458" s="283"/>
      <c r="I458" s="283"/>
      <c r="J458" s="283"/>
      <c r="K458" s="283"/>
      <c r="L458" s="283"/>
      <c r="M458" s="283"/>
      <c r="N458" s="283"/>
      <c r="O458" s="283"/>
      <c r="P458" s="283"/>
      <c r="Q458" s="283"/>
      <c r="R458" s="283"/>
      <c r="S458" s="283"/>
      <c r="T458" s="283"/>
      <c r="U458" s="283"/>
      <c r="V458" s="283"/>
      <c r="W458" s="283"/>
      <c r="X458" s="283"/>
      <c r="Y458" s="283"/>
      <c r="Z458" s="283"/>
      <c r="AA458" s="283"/>
      <c r="AB458" s="283"/>
      <c r="AC458" s="283"/>
      <c r="AD458" s="283"/>
      <c r="AE458" s="283"/>
      <c r="AF458" s="283"/>
      <c r="AG458" s="283"/>
      <c r="AH458" s="283"/>
      <c r="AI458" s="283"/>
      <c r="AJ458" s="283"/>
      <c r="AK458" s="283"/>
      <c r="AL458" s="375"/>
      <c r="AN458" s="46">
        <f>I458/'Приложение 1'!I456</f>
        <v>0</v>
      </c>
      <c r="AO458" s="46" t="e">
        <f t="shared" si="536"/>
        <v>#DIV/0!</v>
      </c>
      <c r="AP458" s="46" t="e">
        <f t="shared" si="537"/>
        <v>#DIV/0!</v>
      </c>
      <c r="AQ458" s="46" t="e">
        <f t="shared" si="538"/>
        <v>#DIV/0!</v>
      </c>
      <c r="AR458" s="46" t="e">
        <f t="shared" si="539"/>
        <v>#DIV/0!</v>
      </c>
      <c r="AS458" s="46" t="e">
        <f t="shared" si="540"/>
        <v>#DIV/0!</v>
      </c>
      <c r="AT458" s="46" t="e">
        <f t="shared" si="541"/>
        <v>#DIV/0!</v>
      </c>
      <c r="AU458" s="46" t="e">
        <f t="shared" si="542"/>
        <v>#DIV/0!</v>
      </c>
      <c r="AV458" s="46" t="e">
        <f t="shared" si="543"/>
        <v>#DIV/0!</v>
      </c>
      <c r="AW458" s="46" t="e">
        <f t="shared" si="544"/>
        <v>#DIV/0!</v>
      </c>
      <c r="AX458" s="46" t="e">
        <f t="shared" si="545"/>
        <v>#DIV/0!</v>
      </c>
      <c r="AY458" s="52">
        <f t="shared" si="546"/>
        <v>0</v>
      </c>
      <c r="AZ458" s="46">
        <v>823.21</v>
      </c>
      <c r="BA458" s="46">
        <v>2105.13</v>
      </c>
      <c r="BB458" s="46">
        <v>2608.0100000000002</v>
      </c>
      <c r="BC458" s="46">
        <v>902.03</v>
      </c>
      <c r="BD458" s="46">
        <v>1781.42</v>
      </c>
      <c r="BE458" s="46">
        <v>1188.47</v>
      </c>
      <c r="BF458" s="46">
        <v>2445034.0299999998</v>
      </c>
      <c r="BG458" s="46">
        <f t="shared" si="547"/>
        <v>4866.91</v>
      </c>
      <c r="BH458" s="46">
        <v>1206.3800000000001</v>
      </c>
      <c r="BI458" s="46">
        <v>3444.44</v>
      </c>
      <c r="BJ458" s="46">
        <v>7006.73</v>
      </c>
      <c r="BK458" s="46">
        <f t="shared" si="535"/>
        <v>1689105.94</v>
      </c>
      <c r="BL458" s="46" t="str">
        <f t="shared" si="548"/>
        <v xml:space="preserve"> </v>
      </c>
      <c r="BM458" s="46" t="e">
        <f t="shared" si="549"/>
        <v>#DIV/0!</v>
      </c>
      <c r="BN458" s="46" t="e">
        <f t="shared" si="550"/>
        <v>#DIV/0!</v>
      </c>
      <c r="BO458" s="46" t="e">
        <f t="shared" si="551"/>
        <v>#DIV/0!</v>
      </c>
      <c r="BP458" s="46" t="e">
        <f t="shared" si="552"/>
        <v>#DIV/0!</v>
      </c>
      <c r="BQ458" s="46" t="e">
        <f t="shared" si="553"/>
        <v>#DIV/0!</v>
      </c>
      <c r="BR458" s="46" t="e">
        <f t="shared" si="554"/>
        <v>#DIV/0!</v>
      </c>
      <c r="BS458" s="46" t="e">
        <f t="shared" si="555"/>
        <v>#DIV/0!</v>
      </c>
      <c r="BT458" s="46" t="e">
        <f t="shared" si="556"/>
        <v>#DIV/0!</v>
      </c>
      <c r="BU458" s="46" t="e">
        <f t="shared" si="557"/>
        <v>#DIV/0!</v>
      </c>
      <c r="BV458" s="46" t="e">
        <f t="shared" si="558"/>
        <v>#DIV/0!</v>
      </c>
      <c r="BW458" s="46" t="str">
        <f t="shared" si="559"/>
        <v xml:space="preserve"> </v>
      </c>
      <c r="BY458" s="52" t="e">
        <f t="shared" ref="BY458:BY482" si="571">AJ458/G458*100</f>
        <v>#DIV/0!</v>
      </c>
      <c r="BZ458" s="293" t="e">
        <f t="shared" ref="BZ458:BZ482" si="572">AK458/G458*100</f>
        <v>#DIV/0!</v>
      </c>
      <c r="CA458" s="46" t="e">
        <f t="shared" si="560"/>
        <v>#DIV/0!</v>
      </c>
      <c r="CB458" s="46">
        <f t="shared" si="561"/>
        <v>5085.92</v>
      </c>
      <c r="CC458" s="46" t="e">
        <f t="shared" si="562"/>
        <v>#DIV/0!</v>
      </c>
    </row>
    <row r="459" spans="1:82" s="45" customFormat="1" ht="12" customHeight="1">
      <c r="A459" s="284">
        <v>124</v>
      </c>
      <c r="B459" s="317" t="s">
        <v>263</v>
      </c>
      <c r="C459" s="322">
        <v>977.9</v>
      </c>
      <c r="D459" s="295"/>
      <c r="E459" s="323"/>
      <c r="F459" s="323"/>
      <c r="G459" s="286">
        <f t="shared" ref="G459:G466" si="573">ROUND(H459+U459+X459+Z459+AB459+AD459+AF459+AH459+AI459+AJ459+AK459+AL459,2)</f>
        <v>4803357.6500000004</v>
      </c>
      <c r="H459" s="280">
        <f t="shared" ref="H459:H466" si="574">I459+K459+M459+O459+Q459+S459</f>
        <v>0</v>
      </c>
      <c r="I459" s="289">
        <v>0</v>
      </c>
      <c r="J459" s="289">
        <v>0</v>
      </c>
      <c r="K459" s="289">
        <v>0</v>
      </c>
      <c r="L459" s="289">
        <v>0</v>
      </c>
      <c r="M459" s="289">
        <v>0</v>
      </c>
      <c r="N459" s="280">
        <v>0</v>
      </c>
      <c r="O459" s="280">
        <v>0</v>
      </c>
      <c r="P459" s="280">
        <v>0</v>
      </c>
      <c r="Q459" s="280">
        <v>0</v>
      </c>
      <c r="R459" s="280">
        <v>0</v>
      </c>
      <c r="S459" s="280">
        <v>0</v>
      </c>
      <c r="T459" s="290">
        <v>0</v>
      </c>
      <c r="U459" s="280">
        <v>0</v>
      </c>
      <c r="V459" s="296" t="s">
        <v>106</v>
      </c>
      <c r="W459" s="57">
        <v>1189.4000000000001</v>
      </c>
      <c r="X459" s="280">
        <f t="shared" ref="X459:X466" si="575">ROUND(IF(V459="СК",3856.74,3886.86)*W459,2)</f>
        <v>4587206.5599999996</v>
      </c>
      <c r="Y459" s="57">
        <v>0</v>
      </c>
      <c r="Z459" s="57">
        <v>0</v>
      </c>
      <c r="AA459" s="57">
        <v>0</v>
      </c>
      <c r="AB459" s="57">
        <v>0</v>
      </c>
      <c r="AC459" s="57">
        <v>0</v>
      </c>
      <c r="AD459" s="57">
        <v>0</v>
      </c>
      <c r="AE459" s="57">
        <v>0</v>
      </c>
      <c r="AF459" s="57">
        <v>0</v>
      </c>
      <c r="AG459" s="57">
        <v>0</v>
      </c>
      <c r="AH459" s="57">
        <v>0</v>
      </c>
      <c r="AI459" s="57">
        <v>0</v>
      </c>
      <c r="AJ459" s="57">
        <f t="shared" ref="AJ459:AJ463" si="576">ROUND(X459/95.5*3,2)</f>
        <v>144100.73000000001</v>
      </c>
      <c r="AK459" s="57">
        <f t="shared" ref="AK459:AK466" si="577">ROUND(X459/95.5*1.5,2)</f>
        <v>72050.36</v>
      </c>
      <c r="AL459" s="57">
        <v>0</v>
      </c>
      <c r="AN459" s="46">
        <f>I459/'Приложение 1'!I457</f>
        <v>0</v>
      </c>
      <c r="AO459" s="46" t="e">
        <f t="shared" si="536"/>
        <v>#DIV/0!</v>
      </c>
      <c r="AP459" s="46" t="e">
        <f t="shared" si="537"/>
        <v>#DIV/0!</v>
      </c>
      <c r="AQ459" s="46" t="e">
        <f t="shared" si="538"/>
        <v>#DIV/0!</v>
      </c>
      <c r="AR459" s="46" t="e">
        <f t="shared" si="539"/>
        <v>#DIV/0!</v>
      </c>
      <c r="AS459" s="46" t="e">
        <f t="shared" si="540"/>
        <v>#DIV/0!</v>
      </c>
      <c r="AT459" s="46" t="e">
        <f t="shared" si="541"/>
        <v>#DIV/0!</v>
      </c>
      <c r="AU459" s="46">
        <f t="shared" si="542"/>
        <v>3856.7400033630397</v>
      </c>
      <c r="AV459" s="46" t="e">
        <f t="shared" si="543"/>
        <v>#DIV/0!</v>
      </c>
      <c r="AW459" s="46" t="e">
        <f t="shared" si="544"/>
        <v>#DIV/0!</v>
      </c>
      <c r="AX459" s="46" t="e">
        <f t="shared" si="545"/>
        <v>#DIV/0!</v>
      </c>
      <c r="AY459" s="52">
        <f t="shared" si="546"/>
        <v>0</v>
      </c>
      <c r="AZ459" s="46">
        <v>823.21</v>
      </c>
      <c r="BA459" s="46">
        <v>2105.13</v>
      </c>
      <c r="BB459" s="46">
        <v>2608.0100000000002</v>
      </c>
      <c r="BC459" s="46">
        <v>902.03</v>
      </c>
      <c r="BD459" s="46">
        <v>1781.42</v>
      </c>
      <c r="BE459" s="46">
        <v>1188.47</v>
      </c>
      <c r="BF459" s="46">
        <v>2445034.0299999998</v>
      </c>
      <c r="BG459" s="46">
        <f t="shared" si="547"/>
        <v>4866.91</v>
      </c>
      <c r="BH459" s="46">
        <v>1206.3800000000001</v>
      </c>
      <c r="BI459" s="46">
        <v>3444.44</v>
      </c>
      <c r="BJ459" s="46">
        <v>7006.73</v>
      </c>
      <c r="BK459" s="46">
        <f t="shared" si="535"/>
        <v>1689105.94</v>
      </c>
      <c r="BL459" s="46" t="str">
        <f t="shared" si="548"/>
        <v xml:space="preserve"> </v>
      </c>
      <c r="BM459" s="46" t="e">
        <f t="shared" si="549"/>
        <v>#DIV/0!</v>
      </c>
      <c r="BN459" s="46" t="e">
        <f t="shared" si="550"/>
        <v>#DIV/0!</v>
      </c>
      <c r="BO459" s="46" t="e">
        <f t="shared" si="551"/>
        <v>#DIV/0!</v>
      </c>
      <c r="BP459" s="46" t="e">
        <f t="shared" si="552"/>
        <v>#DIV/0!</v>
      </c>
      <c r="BQ459" s="46" t="e">
        <f t="shared" si="553"/>
        <v>#DIV/0!</v>
      </c>
      <c r="BR459" s="46" t="e">
        <f t="shared" si="554"/>
        <v>#DIV/0!</v>
      </c>
      <c r="BS459" s="46" t="str">
        <f t="shared" si="555"/>
        <v xml:space="preserve"> </v>
      </c>
      <c r="BT459" s="46" t="e">
        <f t="shared" si="556"/>
        <v>#DIV/0!</v>
      </c>
      <c r="BU459" s="46" t="e">
        <f t="shared" si="557"/>
        <v>#DIV/0!</v>
      </c>
      <c r="BV459" s="46" t="e">
        <f t="shared" si="558"/>
        <v>#DIV/0!</v>
      </c>
      <c r="BW459" s="46" t="str">
        <f t="shared" si="559"/>
        <v xml:space="preserve"> </v>
      </c>
      <c r="BY459" s="52">
        <f t="shared" si="571"/>
        <v>3.0000000104093849</v>
      </c>
      <c r="BZ459" s="293">
        <f t="shared" si="572"/>
        <v>1.4999999011108405</v>
      </c>
      <c r="CA459" s="46">
        <f t="shared" si="560"/>
        <v>4038.4712039683873</v>
      </c>
      <c r="CB459" s="46">
        <f t="shared" si="561"/>
        <v>5085.92</v>
      </c>
      <c r="CC459" s="46">
        <f t="shared" si="562"/>
        <v>-1047.4487960316128</v>
      </c>
      <c r="CD459" s="297">
        <f>CA459-CB459</f>
        <v>-1047.4487960316128</v>
      </c>
    </row>
    <row r="460" spans="1:82" s="45" customFormat="1" ht="12" customHeight="1">
      <c r="A460" s="284">
        <v>125</v>
      </c>
      <c r="B460" s="317" t="s">
        <v>264</v>
      </c>
      <c r="C460" s="322"/>
      <c r="D460" s="295"/>
      <c r="E460" s="323"/>
      <c r="F460" s="323"/>
      <c r="G460" s="286">
        <f t="shared" si="573"/>
        <v>3084584.3</v>
      </c>
      <c r="H460" s="280">
        <f t="shared" si="574"/>
        <v>0</v>
      </c>
      <c r="I460" s="289">
        <v>0</v>
      </c>
      <c r="J460" s="289">
        <v>0</v>
      </c>
      <c r="K460" s="289">
        <v>0</v>
      </c>
      <c r="L460" s="289">
        <v>0</v>
      </c>
      <c r="M460" s="289">
        <v>0</v>
      </c>
      <c r="N460" s="280">
        <v>0</v>
      </c>
      <c r="O460" s="280">
        <v>0</v>
      </c>
      <c r="P460" s="280">
        <v>0</v>
      </c>
      <c r="Q460" s="280">
        <v>0</v>
      </c>
      <c r="R460" s="280">
        <v>0</v>
      </c>
      <c r="S460" s="280">
        <v>0</v>
      </c>
      <c r="T460" s="290">
        <v>0</v>
      </c>
      <c r="U460" s="280">
        <v>0</v>
      </c>
      <c r="V460" s="296" t="s">
        <v>106</v>
      </c>
      <c r="W460" s="57">
        <v>763.8</v>
      </c>
      <c r="X460" s="280">
        <f t="shared" si="575"/>
        <v>2945778.01</v>
      </c>
      <c r="Y460" s="57">
        <v>0</v>
      </c>
      <c r="Z460" s="57">
        <v>0</v>
      </c>
      <c r="AA460" s="57">
        <v>0</v>
      </c>
      <c r="AB460" s="57">
        <v>0</v>
      </c>
      <c r="AC460" s="57">
        <v>0</v>
      </c>
      <c r="AD460" s="57">
        <v>0</v>
      </c>
      <c r="AE460" s="57">
        <v>0</v>
      </c>
      <c r="AF460" s="57">
        <v>0</v>
      </c>
      <c r="AG460" s="57">
        <v>0</v>
      </c>
      <c r="AH460" s="57">
        <v>0</v>
      </c>
      <c r="AI460" s="57">
        <v>0</v>
      </c>
      <c r="AJ460" s="57">
        <f t="shared" si="576"/>
        <v>92537.53</v>
      </c>
      <c r="AK460" s="57">
        <f t="shared" si="577"/>
        <v>46268.76</v>
      </c>
      <c r="AL460" s="57">
        <v>0</v>
      </c>
      <c r="AN460" s="46">
        <f>I460/'Приложение 1'!I458</f>
        <v>0</v>
      </c>
      <c r="AO460" s="46" t="e">
        <f t="shared" si="536"/>
        <v>#DIV/0!</v>
      </c>
      <c r="AP460" s="46" t="e">
        <f t="shared" si="537"/>
        <v>#DIV/0!</v>
      </c>
      <c r="AQ460" s="46" t="e">
        <f t="shared" si="538"/>
        <v>#DIV/0!</v>
      </c>
      <c r="AR460" s="46" t="e">
        <f t="shared" si="539"/>
        <v>#DIV/0!</v>
      </c>
      <c r="AS460" s="46" t="e">
        <f t="shared" si="540"/>
        <v>#DIV/0!</v>
      </c>
      <c r="AT460" s="46" t="e">
        <f t="shared" si="541"/>
        <v>#DIV/0!</v>
      </c>
      <c r="AU460" s="46">
        <f t="shared" si="542"/>
        <v>3856.7399973815136</v>
      </c>
      <c r="AV460" s="46" t="e">
        <f t="shared" si="543"/>
        <v>#DIV/0!</v>
      </c>
      <c r="AW460" s="46" t="e">
        <f t="shared" si="544"/>
        <v>#DIV/0!</v>
      </c>
      <c r="AX460" s="46" t="e">
        <f t="shared" si="545"/>
        <v>#DIV/0!</v>
      </c>
      <c r="AY460" s="52">
        <f t="shared" si="546"/>
        <v>0</v>
      </c>
      <c r="AZ460" s="46">
        <v>823.21</v>
      </c>
      <c r="BA460" s="46">
        <v>2105.13</v>
      </c>
      <c r="BB460" s="46">
        <v>2608.0100000000002</v>
      </c>
      <c r="BC460" s="46">
        <v>902.03</v>
      </c>
      <c r="BD460" s="46">
        <v>1781.42</v>
      </c>
      <c r="BE460" s="46">
        <v>1188.47</v>
      </c>
      <c r="BF460" s="46">
        <v>2445034.0299999998</v>
      </c>
      <c r="BG460" s="46">
        <f t="shared" si="547"/>
        <v>4866.91</v>
      </c>
      <c r="BH460" s="46">
        <v>1206.3800000000001</v>
      </c>
      <c r="BI460" s="46">
        <v>3444.44</v>
      </c>
      <c r="BJ460" s="46">
        <v>7006.73</v>
      </c>
      <c r="BK460" s="46">
        <f t="shared" si="535"/>
        <v>1689105.94</v>
      </c>
      <c r="BL460" s="46" t="str">
        <f t="shared" si="548"/>
        <v xml:space="preserve"> </v>
      </c>
      <c r="BM460" s="46" t="e">
        <f t="shared" si="549"/>
        <v>#DIV/0!</v>
      </c>
      <c r="BN460" s="46" t="e">
        <f t="shared" si="550"/>
        <v>#DIV/0!</v>
      </c>
      <c r="BO460" s="46" t="e">
        <f t="shared" si="551"/>
        <v>#DIV/0!</v>
      </c>
      <c r="BP460" s="46" t="e">
        <f t="shared" si="552"/>
        <v>#DIV/0!</v>
      </c>
      <c r="BQ460" s="46" t="e">
        <f t="shared" si="553"/>
        <v>#DIV/0!</v>
      </c>
      <c r="BR460" s="46" t="e">
        <f t="shared" si="554"/>
        <v>#DIV/0!</v>
      </c>
      <c r="BS460" s="46" t="str">
        <f t="shared" si="555"/>
        <v xml:space="preserve"> </v>
      </c>
      <c r="BT460" s="46" t="e">
        <f t="shared" si="556"/>
        <v>#DIV/0!</v>
      </c>
      <c r="BU460" s="46" t="e">
        <f t="shared" si="557"/>
        <v>#DIV/0!</v>
      </c>
      <c r="BV460" s="46" t="e">
        <f t="shared" si="558"/>
        <v>#DIV/0!</v>
      </c>
      <c r="BW460" s="46" t="str">
        <f t="shared" si="559"/>
        <v xml:space="preserve"> </v>
      </c>
      <c r="BY460" s="52"/>
      <c r="BZ460" s="293"/>
      <c r="CA460" s="46">
        <f t="shared" si="560"/>
        <v>4038.4711966483374</v>
      </c>
      <c r="CB460" s="46">
        <f t="shared" si="561"/>
        <v>5085.92</v>
      </c>
      <c r="CC460" s="46">
        <f t="shared" si="562"/>
        <v>-1047.4488033516627</v>
      </c>
      <c r="CD460" s="297"/>
    </row>
    <row r="461" spans="1:82" s="45" customFormat="1" ht="12" customHeight="1">
      <c r="A461" s="284">
        <v>126</v>
      </c>
      <c r="B461" s="317" t="s">
        <v>662</v>
      </c>
      <c r="C461" s="322"/>
      <c r="D461" s="295"/>
      <c r="E461" s="323"/>
      <c r="F461" s="323"/>
      <c r="G461" s="286">
        <f t="shared" si="573"/>
        <v>2457409.73</v>
      </c>
      <c r="H461" s="280">
        <f t="shared" si="574"/>
        <v>0</v>
      </c>
      <c r="I461" s="289">
        <v>0</v>
      </c>
      <c r="J461" s="289">
        <v>0</v>
      </c>
      <c r="K461" s="289">
        <v>0</v>
      </c>
      <c r="L461" s="289">
        <v>0</v>
      </c>
      <c r="M461" s="289">
        <v>0</v>
      </c>
      <c r="N461" s="280">
        <v>0</v>
      </c>
      <c r="O461" s="280">
        <v>0</v>
      </c>
      <c r="P461" s="280">
        <v>0</v>
      </c>
      <c r="Q461" s="280">
        <v>0</v>
      </c>
      <c r="R461" s="280">
        <v>0</v>
      </c>
      <c r="S461" s="280">
        <v>0</v>
      </c>
      <c r="T461" s="290">
        <v>0</v>
      </c>
      <c r="U461" s="280">
        <v>0</v>
      </c>
      <c r="V461" s="296" t="s">
        <v>106</v>
      </c>
      <c r="W461" s="57">
        <v>608.5</v>
      </c>
      <c r="X461" s="280">
        <f t="shared" si="575"/>
        <v>2346826.29</v>
      </c>
      <c r="Y461" s="57">
        <v>0</v>
      </c>
      <c r="Z461" s="57">
        <v>0</v>
      </c>
      <c r="AA461" s="57">
        <v>0</v>
      </c>
      <c r="AB461" s="57">
        <v>0</v>
      </c>
      <c r="AC461" s="57">
        <v>0</v>
      </c>
      <c r="AD461" s="57">
        <v>0</v>
      </c>
      <c r="AE461" s="57">
        <v>0</v>
      </c>
      <c r="AF461" s="57">
        <v>0</v>
      </c>
      <c r="AG461" s="57">
        <v>0</v>
      </c>
      <c r="AH461" s="57">
        <v>0</v>
      </c>
      <c r="AI461" s="57">
        <v>0</v>
      </c>
      <c r="AJ461" s="57">
        <f t="shared" si="576"/>
        <v>73722.289999999994</v>
      </c>
      <c r="AK461" s="57">
        <f t="shared" si="577"/>
        <v>36861.15</v>
      </c>
      <c r="AL461" s="57">
        <v>0</v>
      </c>
      <c r="AN461" s="46">
        <f>I461/'Приложение 1'!I459</f>
        <v>0</v>
      </c>
      <c r="AO461" s="46" t="e">
        <f t="shared" si="536"/>
        <v>#DIV/0!</v>
      </c>
      <c r="AP461" s="46" t="e">
        <f t="shared" si="537"/>
        <v>#DIV/0!</v>
      </c>
      <c r="AQ461" s="46" t="e">
        <f t="shared" si="538"/>
        <v>#DIV/0!</v>
      </c>
      <c r="AR461" s="46" t="e">
        <f t="shared" si="539"/>
        <v>#DIV/0!</v>
      </c>
      <c r="AS461" s="46" t="e">
        <f t="shared" si="540"/>
        <v>#DIV/0!</v>
      </c>
      <c r="AT461" s="46" t="e">
        <f t="shared" si="541"/>
        <v>#DIV/0!</v>
      </c>
      <c r="AU461" s="46">
        <f t="shared" si="542"/>
        <v>3856.7400000000002</v>
      </c>
      <c r="AV461" s="46" t="e">
        <f t="shared" si="543"/>
        <v>#DIV/0!</v>
      </c>
      <c r="AW461" s="46" t="e">
        <f t="shared" si="544"/>
        <v>#DIV/0!</v>
      </c>
      <c r="AX461" s="46" t="e">
        <f t="shared" si="545"/>
        <v>#DIV/0!</v>
      </c>
      <c r="AY461" s="52">
        <f t="shared" si="546"/>
        <v>0</v>
      </c>
      <c r="AZ461" s="46">
        <v>823.21</v>
      </c>
      <c r="BA461" s="46">
        <v>2105.13</v>
      </c>
      <c r="BB461" s="46">
        <v>2608.0100000000002</v>
      </c>
      <c r="BC461" s="46">
        <v>902.03</v>
      </c>
      <c r="BD461" s="46">
        <v>1781.42</v>
      </c>
      <c r="BE461" s="46">
        <v>1188.47</v>
      </c>
      <c r="BF461" s="46">
        <v>2445034.0299999998</v>
      </c>
      <c r="BG461" s="46">
        <f t="shared" si="547"/>
        <v>4866.91</v>
      </c>
      <c r="BH461" s="46">
        <v>1206.3800000000001</v>
      </c>
      <c r="BI461" s="46">
        <v>3444.44</v>
      </c>
      <c r="BJ461" s="46">
        <v>7006.73</v>
      </c>
      <c r="BK461" s="46">
        <f t="shared" si="535"/>
        <v>1689105.94</v>
      </c>
      <c r="BL461" s="46" t="str">
        <f t="shared" si="548"/>
        <v xml:space="preserve"> </v>
      </c>
      <c r="BM461" s="46" t="e">
        <f t="shared" si="549"/>
        <v>#DIV/0!</v>
      </c>
      <c r="BN461" s="46" t="e">
        <f t="shared" si="550"/>
        <v>#DIV/0!</v>
      </c>
      <c r="BO461" s="46" t="e">
        <f t="shared" si="551"/>
        <v>#DIV/0!</v>
      </c>
      <c r="BP461" s="46" t="e">
        <f t="shared" si="552"/>
        <v>#DIV/0!</v>
      </c>
      <c r="BQ461" s="46" t="e">
        <f t="shared" si="553"/>
        <v>#DIV/0!</v>
      </c>
      <c r="BR461" s="46" t="e">
        <f t="shared" si="554"/>
        <v>#DIV/0!</v>
      </c>
      <c r="BS461" s="46" t="str">
        <f t="shared" si="555"/>
        <v xml:space="preserve"> </v>
      </c>
      <c r="BT461" s="46" t="e">
        <f t="shared" si="556"/>
        <v>#DIV/0!</v>
      </c>
      <c r="BU461" s="46" t="e">
        <f t="shared" si="557"/>
        <v>#DIV/0!</v>
      </c>
      <c r="BV461" s="46" t="e">
        <f t="shared" si="558"/>
        <v>#DIV/0!</v>
      </c>
      <c r="BW461" s="46" t="str">
        <f t="shared" si="559"/>
        <v xml:space="preserve"> </v>
      </c>
      <c r="BY461" s="52"/>
      <c r="BZ461" s="293"/>
      <c r="CA461" s="46">
        <f t="shared" si="560"/>
        <v>4038.4712078882499</v>
      </c>
      <c r="CB461" s="46">
        <f t="shared" si="561"/>
        <v>5085.92</v>
      </c>
      <c r="CC461" s="46">
        <f t="shared" si="562"/>
        <v>-1047.4487921117502</v>
      </c>
      <c r="CD461" s="297"/>
    </row>
    <row r="462" spans="1:82" s="45" customFormat="1" ht="12" customHeight="1">
      <c r="A462" s="284">
        <v>127</v>
      </c>
      <c r="B462" s="317" t="s">
        <v>663</v>
      </c>
      <c r="C462" s="322"/>
      <c r="D462" s="295"/>
      <c r="E462" s="323"/>
      <c r="F462" s="323"/>
      <c r="G462" s="286">
        <f t="shared" si="573"/>
        <v>2405717.2999999998</v>
      </c>
      <c r="H462" s="280">
        <f t="shared" si="574"/>
        <v>0</v>
      </c>
      <c r="I462" s="289">
        <v>0</v>
      </c>
      <c r="J462" s="289">
        <v>0</v>
      </c>
      <c r="K462" s="289">
        <v>0</v>
      </c>
      <c r="L462" s="289">
        <v>0</v>
      </c>
      <c r="M462" s="289">
        <v>0</v>
      </c>
      <c r="N462" s="280">
        <v>0</v>
      </c>
      <c r="O462" s="280">
        <v>0</v>
      </c>
      <c r="P462" s="280">
        <v>0</v>
      </c>
      <c r="Q462" s="280">
        <v>0</v>
      </c>
      <c r="R462" s="280">
        <v>0</v>
      </c>
      <c r="S462" s="280">
        <v>0</v>
      </c>
      <c r="T462" s="290">
        <v>0</v>
      </c>
      <c r="U462" s="280">
        <v>0</v>
      </c>
      <c r="V462" s="296" t="s">
        <v>106</v>
      </c>
      <c r="W462" s="57">
        <v>595.70000000000005</v>
      </c>
      <c r="X462" s="280">
        <f t="shared" si="575"/>
        <v>2297460.02</v>
      </c>
      <c r="Y462" s="57">
        <v>0</v>
      </c>
      <c r="Z462" s="57">
        <v>0</v>
      </c>
      <c r="AA462" s="57">
        <v>0</v>
      </c>
      <c r="AB462" s="57">
        <v>0</v>
      </c>
      <c r="AC462" s="57">
        <v>0</v>
      </c>
      <c r="AD462" s="57">
        <v>0</v>
      </c>
      <c r="AE462" s="57">
        <v>0</v>
      </c>
      <c r="AF462" s="57">
        <v>0</v>
      </c>
      <c r="AG462" s="57">
        <v>0</v>
      </c>
      <c r="AH462" s="57">
        <v>0</v>
      </c>
      <c r="AI462" s="57">
        <v>0</v>
      </c>
      <c r="AJ462" s="57">
        <f t="shared" si="576"/>
        <v>72171.520000000004</v>
      </c>
      <c r="AK462" s="57">
        <f t="shared" si="577"/>
        <v>36085.760000000002</v>
      </c>
      <c r="AL462" s="57">
        <v>0</v>
      </c>
      <c r="AN462" s="46">
        <f>I462/'Приложение 1'!I460</f>
        <v>0</v>
      </c>
      <c r="AO462" s="46" t="e">
        <f t="shared" si="536"/>
        <v>#DIV/0!</v>
      </c>
      <c r="AP462" s="46" t="e">
        <f t="shared" si="537"/>
        <v>#DIV/0!</v>
      </c>
      <c r="AQ462" s="46" t="e">
        <f t="shared" si="538"/>
        <v>#DIV/0!</v>
      </c>
      <c r="AR462" s="46" t="e">
        <f t="shared" si="539"/>
        <v>#DIV/0!</v>
      </c>
      <c r="AS462" s="46" t="e">
        <f t="shared" si="540"/>
        <v>#DIV/0!</v>
      </c>
      <c r="AT462" s="46" t="e">
        <f t="shared" si="541"/>
        <v>#DIV/0!</v>
      </c>
      <c r="AU462" s="46">
        <f t="shared" si="542"/>
        <v>3856.7400033573945</v>
      </c>
      <c r="AV462" s="46" t="e">
        <f t="shared" si="543"/>
        <v>#DIV/0!</v>
      </c>
      <c r="AW462" s="46" t="e">
        <f t="shared" si="544"/>
        <v>#DIV/0!</v>
      </c>
      <c r="AX462" s="46" t="e">
        <f t="shared" si="545"/>
        <v>#DIV/0!</v>
      </c>
      <c r="AY462" s="52">
        <f t="shared" si="546"/>
        <v>0</v>
      </c>
      <c r="AZ462" s="46">
        <v>823.21</v>
      </c>
      <c r="BA462" s="46">
        <v>2105.13</v>
      </c>
      <c r="BB462" s="46">
        <v>2608.0100000000002</v>
      </c>
      <c r="BC462" s="46">
        <v>902.03</v>
      </c>
      <c r="BD462" s="46">
        <v>1781.42</v>
      </c>
      <c r="BE462" s="46">
        <v>1188.47</v>
      </c>
      <c r="BF462" s="46">
        <v>2445034.0299999998</v>
      </c>
      <c r="BG462" s="46">
        <f t="shared" si="547"/>
        <v>4866.91</v>
      </c>
      <c r="BH462" s="46">
        <v>1206.3800000000001</v>
      </c>
      <c r="BI462" s="46">
        <v>3444.44</v>
      </c>
      <c r="BJ462" s="46">
        <v>7006.73</v>
      </c>
      <c r="BK462" s="46">
        <f t="shared" si="535"/>
        <v>1689105.94</v>
      </c>
      <c r="BL462" s="46" t="str">
        <f t="shared" si="548"/>
        <v xml:space="preserve"> </v>
      </c>
      <c r="BM462" s="46" t="e">
        <f t="shared" si="549"/>
        <v>#DIV/0!</v>
      </c>
      <c r="BN462" s="46" t="e">
        <f t="shared" si="550"/>
        <v>#DIV/0!</v>
      </c>
      <c r="BO462" s="46" t="e">
        <f t="shared" si="551"/>
        <v>#DIV/0!</v>
      </c>
      <c r="BP462" s="46" t="e">
        <f t="shared" si="552"/>
        <v>#DIV/0!</v>
      </c>
      <c r="BQ462" s="46" t="e">
        <f t="shared" si="553"/>
        <v>#DIV/0!</v>
      </c>
      <c r="BR462" s="46" t="e">
        <f t="shared" si="554"/>
        <v>#DIV/0!</v>
      </c>
      <c r="BS462" s="46" t="str">
        <f t="shared" si="555"/>
        <v xml:space="preserve"> </v>
      </c>
      <c r="BT462" s="46" t="e">
        <f t="shared" si="556"/>
        <v>#DIV/0!</v>
      </c>
      <c r="BU462" s="46" t="e">
        <f t="shared" si="557"/>
        <v>#DIV/0!</v>
      </c>
      <c r="BV462" s="46" t="e">
        <f t="shared" si="558"/>
        <v>#DIV/0!</v>
      </c>
      <c r="BW462" s="46" t="str">
        <f t="shared" si="559"/>
        <v xml:space="preserve"> </v>
      </c>
      <c r="BY462" s="52"/>
      <c r="BZ462" s="293"/>
      <c r="CA462" s="46">
        <f t="shared" si="560"/>
        <v>4038.4712103407751</v>
      </c>
      <c r="CB462" s="46">
        <f t="shared" si="561"/>
        <v>5085.92</v>
      </c>
      <c r="CC462" s="46">
        <f t="shared" si="562"/>
        <v>-1047.448789659225</v>
      </c>
      <c r="CD462" s="297"/>
    </row>
    <row r="463" spans="1:82" s="45" customFormat="1" ht="12" customHeight="1">
      <c r="A463" s="284">
        <v>128</v>
      </c>
      <c r="B463" s="317" t="s">
        <v>666</v>
      </c>
      <c r="C463" s="322"/>
      <c r="D463" s="295"/>
      <c r="E463" s="323"/>
      <c r="F463" s="323"/>
      <c r="G463" s="286">
        <f t="shared" si="573"/>
        <v>3345141.6</v>
      </c>
      <c r="H463" s="280">
        <f t="shared" si="574"/>
        <v>0</v>
      </c>
      <c r="I463" s="289">
        <v>0</v>
      </c>
      <c r="J463" s="289">
        <v>0</v>
      </c>
      <c r="K463" s="289">
        <v>0</v>
      </c>
      <c r="L463" s="289">
        <v>0</v>
      </c>
      <c r="M463" s="289">
        <v>0</v>
      </c>
      <c r="N463" s="280">
        <v>0</v>
      </c>
      <c r="O463" s="280">
        <v>0</v>
      </c>
      <c r="P463" s="280">
        <v>0</v>
      </c>
      <c r="Q463" s="280">
        <v>0</v>
      </c>
      <c r="R463" s="280">
        <v>0</v>
      </c>
      <c r="S463" s="280">
        <v>0</v>
      </c>
      <c r="T463" s="290">
        <v>0</v>
      </c>
      <c r="U463" s="280">
        <v>0</v>
      </c>
      <c r="V463" s="296" t="s">
        <v>105</v>
      </c>
      <c r="W463" s="57">
        <v>821.9</v>
      </c>
      <c r="X463" s="280">
        <f t="shared" si="575"/>
        <v>3194610.23</v>
      </c>
      <c r="Y463" s="57">
        <v>0</v>
      </c>
      <c r="Z463" s="57">
        <v>0</v>
      </c>
      <c r="AA463" s="57">
        <v>0</v>
      </c>
      <c r="AB463" s="57">
        <v>0</v>
      </c>
      <c r="AC463" s="57">
        <v>0</v>
      </c>
      <c r="AD463" s="57">
        <v>0</v>
      </c>
      <c r="AE463" s="57">
        <v>0</v>
      </c>
      <c r="AF463" s="57">
        <v>0</v>
      </c>
      <c r="AG463" s="57">
        <v>0</v>
      </c>
      <c r="AH463" s="57">
        <v>0</v>
      </c>
      <c r="AI463" s="57">
        <v>0</v>
      </c>
      <c r="AJ463" s="57">
        <f t="shared" si="576"/>
        <v>100354.25</v>
      </c>
      <c r="AK463" s="57">
        <f t="shared" si="577"/>
        <v>50177.120000000003</v>
      </c>
      <c r="AL463" s="57">
        <v>0</v>
      </c>
      <c r="AN463" s="46">
        <f>I463/'Приложение 1'!I461</f>
        <v>0</v>
      </c>
      <c r="AO463" s="46" t="e">
        <f t="shared" si="536"/>
        <v>#DIV/0!</v>
      </c>
      <c r="AP463" s="46" t="e">
        <f t="shared" si="537"/>
        <v>#DIV/0!</v>
      </c>
      <c r="AQ463" s="46" t="e">
        <f t="shared" si="538"/>
        <v>#DIV/0!</v>
      </c>
      <c r="AR463" s="46" t="e">
        <f t="shared" si="539"/>
        <v>#DIV/0!</v>
      </c>
      <c r="AS463" s="46" t="e">
        <f t="shared" si="540"/>
        <v>#DIV/0!</v>
      </c>
      <c r="AT463" s="46" t="e">
        <f t="shared" si="541"/>
        <v>#DIV/0!</v>
      </c>
      <c r="AU463" s="46">
        <f t="shared" si="542"/>
        <v>3886.859995133228</v>
      </c>
      <c r="AV463" s="46" t="e">
        <f t="shared" si="543"/>
        <v>#DIV/0!</v>
      </c>
      <c r="AW463" s="46" t="e">
        <f t="shared" si="544"/>
        <v>#DIV/0!</v>
      </c>
      <c r="AX463" s="46" t="e">
        <f t="shared" si="545"/>
        <v>#DIV/0!</v>
      </c>
      <c r="AY463" s="52">
        <f t="shared" si="546"/>
        <v>0</v>
      </c>
      <c r="AZ463" s="46">
        <v>823.21</v>
      </c>
      <c r="BA463" s="46">
        <v>2105.13</v>
      </c>
      <c r="BB463" s="46">
        <v>2608.0100000000002</v>
      </c>
      <c r="BC463" s="46">
        <v>902.03</v>
      </c>
      <c r="BD463" s="46">
        <v>1781.42</v>
      </c>
      <c r="BE463" s="46">
        <v>1188.47</v>
      </c>
      <c r="BF463" s="46">
        <v>2445034.0299999998</v>
      </c>
      <c r="BG463" s="46">
        <f t="shared" si="547"/>
        <v>5070.2</v>
      </c>
      <c r="BH463" s="46">
        <v>1206.3800000000001</v>
      </c>
      <c r="BI463" s="46">
        <v>3444.44</v>
      </c>
      <c r="BJ463" s="46">
        <v>7006.73</v>
      </c>
      <c r="BK463" s="46">
        <f t="shared" si="535"/>
        <v>1689105.94</v>
      </c>
      <c r="BL463" s="46" t="str">
        <f t="shared" si="548"/>
        <v xml:space="preserve"> </v>
      </c>
      <c r="BM463" s="46" t="e">
        <f t="shared" si="549"/>
        <v>#DIV/0!</v>
      </c>
      <c r="BN463" s="46" t="e">
        <f t="shared" si="550"/>
        <v>#DIV/0!</v>
      </c>
      <c r="BO463" s="46" t="e">
        <f t="shared" si="551"/>
        <v>#DIV/0!</v>
      </c>
      <c r="BP463" s="46" t="e">
        <f t="shared" si="552"/>
        <v>#DIV/0!</v>
      </c>
      <c r="BQ463" s="46" t="e">
        <f t="shared" si="553"/>
        <v>#DIV/0!</v>
      </c>
      <c r="BR463" s="46" t="e">
        <f t="shared" si="554"/>
        <v>#DIV/0!</v>
      </c>
      <c r="BS463" s="46" t="str">
        <f t="shared" si="555"/>
        <v xml:space="preserve"> </v>
      </c>
      <c r="BT463" s="46" t="e">
        <f t="shared" si="556"/>
        <v>#DIV/0!</v>
      </c>
      <c r="BU463" s="46" t="e">
        <f t="shared" si="557"/>
        <v>#DIV/0!</v>
      </c>
      <c r="BV463" s="46" t="e">
        <f t="shared" si="558"/>
        <v>#DIV/0!</v>
      </c>
      <c r="BW463" s="46" t="str">
        <f t="shared" si="559"/>
        <v xml:space="preserve"> </v>
      </c>
      <c r="BY463" s="52"/>
      <c r="BZ463" s="293"/>
      <c r="CA463" s="46">
        <f t="shared" si="560"/>
        <v>4070.0104635600442</v>
      </c>
      <c r="CB463" s="46">
        <f t="shared" si="561"/>
        <v>5298.36</v>
      </c>
      <c r="CC463" s="46">
        <f t="shared" si="562"/>
        <v>-1228.3495364399555</v>
      </c>
      <c r="CD463" s="297"/>
    </row>
    <row r="464" spans="1:82" s="45" customFormat="1" ht="12" customHeight="1">
      <c r="A464" s="284">
        <v>129</v>
      </c>
      <c r="B464" s="317" t="s">
        <v>669</v>
      </c>
      <c r="C464" s="322"/>
      <c r="D464" s="295"/>
      <c r="E464" s="323"/>
      <c r="F464" s="323"/>
      <c r="G464" s="286">
        <f t="shared" si="573"/>
        <v>3617258.66</v>
      </c>
      <c r="H464" s="280">
        <f t="shared" si="574"/>
        <v>0</v>
      </c>
      <c r="I464" s="289">
        <v>0</v>
      </c>
      <c r="J464" s="289">
        <v>0</v>
      </c>
      <c r="K464" s="289">
        <v>0</v>
      </c>
      <c r="L464" s="289">
        <v>0</v>
      </c>
      <c r="M464" s="289">
        <v>0</v>
      </c>
      <c r="N464" s="280">
        <v>0</v>
      </c>
      <c r="O464" s="280">
        <v>0</v>
      </c>
      <c r="P464" s="280">
        <v>0</v>
      </c>
      <c r="Q464" s="280">
        <v>0</v>
      </c>
      <c r="R464" s="280">
        <v>0</v>
      </c>
      <c r="S464" s="280">
        <v>0</v>
      </c>
      <c r="T464" s="290">
        <v>0</v>
      </c>
      <c r="U464" s="280">
        <v>0</v>
      </c>
      <c r="V464" s="296" t="s">
        <v>106</v>
      </c>
      <c r="W464" s="57">
        <v>895.7</v>
      </c>
      <c r="X464" s="280">
        <f t="shared" si="575"/>
        <v>3454482.02</v>
      </c>
      <c r="Y464" s="57">
        <v>0</v>
      </c>
      <c r="Z464" s="57">
        <v>0</v>
      </c>
      <c r="AA464" s="57">
        <v>0</v>
      </c>
      <c r="AB464" s="57">
        <v>0</v>
      </c>
      <c r="AC464" s="57">
        <v>0</v>
      </c>
      <c r="AD464" s="57">
        <v>0</v>
      </c>
      <c r="AE464" s="57">
        <v>0</v>
      </c>
      <c r="AF464" s="57">
        <v>0</v>
      </c>
      <c r="AG464" s="57">
        <v>0</v>
      </c>
      <c r="AH464" s="57">
        <v>0</v>
      </c>
      <c r="AI464" s="57">
        <v>0</v>
      </c>
      <c r="AJ464" s="57">
        <f>ROUND(X464/95.5*3,2)</f>
        <v>108517.75999999999</v>
      </c>
      <c r="AK464" s="57">
        <f t="shared" si="577"/>
        <v>54258.879999999997</v>
      </c>
      <c r="AL464" s="57">
        <v>0</v>
      </c>
      <c r="AN464" s="46">
        <f>I464/'Приложение 1'!I462</f>
        <v>0</v>
      </c>
      <c r="AO464" s="46" t="e">
        <f t="shared" si="536"/>
        <v>#DIV/0!</v>
      </c>
      <c r="AP464" s="46" t="e">
        <f t="shared" si="537"/>
        <v>#DIV/0!</v>
      </c>
      <c r="AQ464" s="46" t="e">
        <f t="shared" si="538"/>
        <v>#DIV/0!</v>
      </c>
      <c r="AR464" s="46" t="e">
        <f t="shared" si="539"/>
        <v>#DIV/0!</v>
      </c>
      <c r="AS464" s="46" t="e">
        <f t="shared" si="540"/>
        <v>#DIV/0!</v>
      </c>
      <c r="AT464" s="46" t="e">
        <f t="shared" si="541"/>
        <v>#DIV/0!</v>
      </c>
      <c r="AU464" s="46">
        <f t="shared" si="542"/>
        <v>3856.7400022328902</v>
      </c>
      <c r="AV464" s="46" t="e">
        <f t="shared" si="543"/>
        <v>#DIV/0!</v>
      </c>
      <c r="AW464" s="46" t="e">
        <f t="shared" si="544"/>
        <v>#DIV/0!</v>
      </c>
      <c r="AX464" s="46" t="e">
        <f t="shared" si="545"/>
        <v>#DIV/0!</v>
      </c>
      <c r="AY464" s="52">
        <f t="shared" si="546"/>
        <v>0</v>
      </c>
      <c r="AZ464" s="46">
        <v>823.21</v>
      </c>
      <c r="BA464" s="46">
        <v>2105.13</v>
      </c>
      <c r="BB464" s="46">
        <v>2608.0100000000002</v>
      </c>
      <c r="BC464" s="46">
        <v>902.03</v>
      </c>
      <c r="BD464" s="46">
        <v>1781.42</v>
      </c>
      <c r="BE464" s="46">
        <v>1188.47</v>
      </c>
      <c r="BF464" s="46">
        <v>2445034.0299999998</v>
      </c>
      <c r="BG464" s="46">
        <f t="shared" si="547"/>
        <v>4866.91</v>
      </c>
      <c r="BH464" s="46">
        <v>1206.3800000000001</v>
      </c>
      <c r="BI464" s="46">
        <v>3444.44</v>
      </c>
      <c r="BJ464" s="46">
        <v>7006.73</v>
      </c>
      <c r="BK464" s="46">
        <f t="shared" si="535"/>
        <v>1689105.94</v>
      </c>
      <c r="BL464" s="46" t="str">
        <f t="shared" si="548"/>
        <v xml:space="preserve"> </v>
      </c>
      <c r="BM464" s="46" t="e">
        <f t="shared" si="549"/>
        <v>#DIV/0!</v>
      </c>
      <c r="BN464" s="46" t="e">
        <f t="shared" si="550"/>
        <v>#DIV/0!</v>
      </c>
      <c r="BO464" s="46" t="e">
        <f t="shared" si="551"/>
        <v>#DIV/0!</v>
      </c>
      <c r="BP464" s="46" t="e">
        <f t="shared" si="552"/>
        <v>#DIV/0!</v>
      </c>
      <c r="BQ464" s="46" t="e">
        <f t="shared" si="553"/>
        <v>#DIV/0!</v>
      </c>
      <c r="BR464" s="46" t="e">
        <f t="shared" si="554"/>
        <v>#DIV/0!</v>
      </c>
      <c r="BS464" s="46" t="str">
        <f t="shared" si="555"/>
        <v xml:space="preserve"> </v>
      </c>
      <c r="BT464" s="46" t="e">
        <f t="shared" si="556"/>
        <v>#DIV/0!</v>
      </c>
      <c r="BU464" s="46" t="e">
        <f t="shared" si="557"/>
        <v>#DIV/0!</v>
      </c>
      <c r="BV464" s="46" t="e">
        <f t="shared" si="558"/>
        <v>#DIV/0!</v>
      </c>
      <c r="BW464" s="46" t="str">
        <f t="shared" si="559"/>
        <v xml:space="preserve"> </v>
      </c>
      <c r="BY464" s="52"/>
      <c r="BZ464" s="293"/>
      <c r="CA464" s="46">
        <f t="shared" si="560"/>
        <v>4038.4712068773028</v>
      </c>
      <c r="CB464" s="46">
        <f t="shared" si="561"/>
        <v>5085.92</v>
      </c>
      <c r="CC464" s="46">
        <f t="shared" si="562"/>
        <v>-1047.4487931226972</v>
      </c>
      <c r="CD464" s="297"/>
    </row>
    <row r="465" spans="1:82" s="321" customFormat="1" ht="12" customHeight="1">
      <c r="A465" s="284">
        <v>130</v>
      </c>
      <c r="B465" s="317" t="s">
        <v>651</v>
      </c>
      <c r="C465" s="318"/>
      <c r="D465" s="295"/>
      <c r="E465" s="319"/>
      <c r="F465" s="319"/>
      <c r="G465" s="286">
        <f t="shared" si="573"/>
        <v>4805780.7300000004</v>
      </c>
      <c r="H465" s="280">
        <f t="shared" si="574"/>
        <v>0</v>
      </c>
      <c r="I465" s="286">
        <v>0</v>
      </c>
      <c r="J465" s="286">
        <v>0</v>
      </c>
      <c r="K465" s="286">
        <v>0</v>
      </c>
      <c r="L465" s="286">
        <v>0</v>
      </c>
      <c r="M465" s="286">
        <v>0</v>
      </c>
      <c r="N465" s="280">
        <v>0</v>
      </c>
      <c r="O465" s="280">
        <v>0</v>
      </c>
      <c r="P465" s="280">
        <v>0</v>
      </c>
      <c r="Q465" s="280">
        <v>0</v>
      </c>
      <c r="R465" s="280">
        <v>0</v>
      </c>
      <c r="S465" s="280">
        <v>0</v>
      </c>
      <c r="T465" s="290">
        <v>0</v>
      </c>
      <c r="U465" s="280">
        <v>0</v>
      </c>
      <c r="V465" s="287" t="s">
        <v>106</v>
      </c>
      <c r="W465" s="280">
        <v>1190</v>
      </c>
      <c r="X465" s="280">
        <f t="shared" si="575"/>
        <v>4589520.5999999996</v>
      </c>
      <c r="Y465" s="280">
        <v>0</v>
      </c>
      <c r="Z465" s="280">
        <v>0</v>
      </c>
      <c r="AA465" s="280">
        <v>0</v>
      </c>
      <c r="AB465" s="280">
        <v>0</v>
      </c>
      <c r="AC465" s="280">
        <v>0</v>
      </c>
      <c r="AD465" s="280">
        <v>0</v>
      </c>
      <c r="AE465" s="280">
        <v>0</v>
      </c>
      <c r="AF465" s="280">
        <v>0</v>
      </c>
      <c r="AG465" s="280">
        <v>0</v>
      </c>
      <c r="AH465" s="280">
        <v>0</v>
      </c>
      <c r="AI465" s="280">
        <v>0</v>
      </c>
      <c r="AJ465" s="57">
        <f t="shared" ref="AJ465:AJ466" si="578">ROUND(X465/95.5*3,2)</f>
        <v>144173.42000000001</v>
      </c>
      <c r="AK465" s="57">
        <f t="shared" si="577"/>
        <v>72086.710000000006</v>
      </c>
      <c r="AL465" s="57">
        <v>0</v>
      </c>
      <c r="AM465" s="320"/>
      <c r="AN465" s="46">
        <f>I465/'Приложение 1'!I463</f>
        <v>0</v>
      </c>
      <c r="AO465" s="46" t="e">
        <f t="shared" si="536"/>
        <v>#DIV/0!</v>
      </c>
      <c r="AP465" s="46" t="e">
        <f t="shared" si="537"/>
        <v>#DIV/0!</v>
      </c>
      <c r="AQ465" s="46" t="e">
        <f t="shared" si="538"/>
        <v>#DIV/0!</v>
      </c>
      <c r="AR465" s="46" t="e">
        <f t="shared" si="539"/>
        <v>#DIV/0!</v>
      </c>
      <c r="AS465" s="46" t="e">
        <f t="shared" si="540"/>
        <v>#DIV/0!</v>
      </c>
      <c r="AT465" s="46" t="e">
        <f t="shared" si="541"/>
        <v>#DIV/0!</v>
      </c>
      <c r="AU465" s="46">
        <f t="shared" si="542"/>
        <v>3856.74</v>
      </c>
      <c r="AV465" s="46" t="e">
        <f t="shared" si="543"/>
        <v>#DIV/0!</v>
      </c>
      <c r="AW465" s="46" t="e">
        <f t="shared" si="544"/>
        <v>#DIV/0!</v>
      </c>
      <c r="AX465" s="46" t="e">
        <f t="shared" si="545"/>
        <v>#DIV/0!</v>
      </c>
      <c r="AY465" s="52">
        <f t="shared" si="546"/>
        <v>0</v>
      </c>
      <c r="AZ465" s="46">
        <v>823.21</v>
      </c>
      <c r="BA465" s="46">
        <v>2105.13</v>
      </c>
      <c r="BB465" s="46">
        <v>2608.0100000000002</v>
      </c>
      <c r="BC465" s="46">
        <v>902.03</v>
      </c>
      <c r="BD465" s="46">
        <v>1781.42</v>
      </c>
      <c r="BE465" s="46">
        <v>1188.47</v>
      </c>
      <c r="BF465" s="46">
        <v>2445034.0299999998</v>
      </c>
      <c r="BG465" s="46">
        <f t="shared" si="547"/>
        <v>4866.91</v>
      </c>
      <c r="BH465" s="46">
        <v>1206.3800000000001</v>
      </c>
      <c r="BI465" s="46">
        <v>3444.44</v>
      </c>
      <c r="BJ465" s="46">
        <v>7006.73</v>
      </c>
      <c r="BK465" s="46">
        <f t="shared" si="535"/>
        <v>1689105.94</v>
      </c>
      <c r="BL465" s="46" t="str">
        <f t="shared" si="548"/>
        <v xml:space="preserve"> </v>
      </c>
      <c r="BM465" s="46" t="e">
        <f t="shared" si="549"/>
        <v>#DIV/0!</v>
      </c>
      <c r="BN465" s="46" t="e">
        <f t="shared" si="550"/>
        <v>#DIV/0!</v>
      </c>
      <c r="BO465" s="46" t="e">
        <f t="shared" si="551"/>
        <v>#DIV/0!</v>
      </c>
      <c r="BP465" s="46" t="e">
        <f t="shared" si="552"/>
        <v>#DIV/0!</v>
      </c>
      <c r="BQ465" s="46" t="e">
        <f t="shared" si="553"/>
        <v>#DIV/0!</v>
      </c>
      <c r="BR465" s="46" t="e">
        <f t="shared" si="554"/>
        <v>#DIV/0!</v>
      </c>
      <c r="BS465" s="46" t="str">
        <f t="shared" si="555"/>
        <v xml:space="preserve"> </v>
      </c>
      <c r="BT465" s="46" t="e">
        <f t="shared" si="556"/>
        <v>#DIV/0!</v>
      </c>
      <c r="BU465" s="46" t="e">
        <f t="shared" si="557"/>
        <v>#DIV/0!</v>
      </c>
      <c r="BV465" s="46" t="e">
        <f t="shared" si="558"/>
        <v>#DIV/0!</v>
      </c>
      <c r="BW465" s="46" t="str">
        <f t="shared" si="559"/>
        <v xml:space="preserve"> </v>
      </c>
      <c r="BY465" s="52"/>
      <c r="BZ465" s="293"/>
      <c r="CA465" s="46">
        <f t="shared" si="560"/>
        <v>4038.4712016806725</v>
      </c>
      <c r="CB465" s="46">
        <f t="shared" si="561"/>
        <v>5085.92</v>
      </c>
      <c r="CC465" s="46">
        <f t="shared" si="562"/>
        <v>-1047.4487983193276</v>
      </c>
    </row>
    <row r="466" spans="1:82" s="321" customFormat="1" ht="12" customHeight="1">
      <c r="A466" s="284">
        <v>131</v>
      </c>
      <c r="B466" s="317" t="s">
        <v>657</v>
      </c>
      <c r="C466" s="318"/>
      <c r="D466" s="295"/>
      <c r="E466" s="319"/>
      <c r="F466" s="319"/>
      <c r="G466" s="286">
        <f t="shared" si="573"/>
        <v>4314211.0999999996</v>
      </c>
      <c r="H466" s="280">
        <f t="shared" si="574"/>
        <v>0</v>
      </c>
      <c r="I466" s="286">
        <v>0</v>
      </c>
      <c r="J466" s="286">
        <v>0</v>
      </c>
      <c r="K466" s="286">
        <v>0</v>
      </c>
      <c r="L466" s="286">
        <v>0</v>
      </c>
      <c r="M466" s="286">
        <v>0</v>
      </c>
      <c r="N466" s="280">
        <v>0</v>
      </c>
      <c r="O466" s="280">
        <v>0</v>
      </c>
      <c r="P466" s="280">
        <v>0</v>
      </c>
      <c r="Q466" s="280">
        <v>0</v>
      </c>
      <c r="R466" s="280">
        <v>0</v>
      </c>
      <c r="S466" s="280">
        <v>0</v>
      </c>
      <c r="T466" s="290">
        <v>0</v>
      </c>
      <c r="U466" s="280">
        <v>0</v>
      </c>
      <c r="V466" s="287" t="s">
        <v>105</v>
      </c>
      <c r="W466" s="280">
        <v>1060</v>
      </c>
      <c r="X466" s="280">
        <f t="shared" si="575"/>
        <v>4120071.6</v>
      </c>
      <c r="Y466" s="280">
        <v>0</v>
      </c>
      <c r="Z466" s="280">
        <v>0</v>
      </c>
      <c r="AA466" s="280">
        <v>0</v>
      </c>
      <c r="AB466" s="280">
        <v>0</v>
      </c>
      <c r="AC466" s="280">
        <v>0</v>
      </c>
      <c r="AD466" s="280">
        <v>0</v>
      </c>
      <c r="AE466" s="280">
        <v>0</v>
      </c>
      <c r="AF466" s="280">
        <v>0</v>
      </c>
      <c r="AG466" s="280">
        <v>0</v>
      </c>
      <c r="AH466" s="280">
        <v>0</v>
      </c>
      <c r="AI466" s="280">
        <v>0</v>
      </c>
      <c r="AJ466" s="57">
        <f t="shared" si="578"/>
        <v>129426.33</v>
      </c>
      <c r="AK466" s="57">
        <f t="shared" si="577"/>
        <v>64713.17</v>
      </c>
      <c r="AL466" s="57">
        <v>0</v>
      </c>
      <c r="AM466" s="320"/>
      <c r="AN466" s="46">
        <f>I466/'Приложение 1'!I464</f>
        <v>0</v>
      </c>
      <c r="AO466" s="46" t="e">
        <f t="shared" si="536"/>
        <v>#DIV/0!</v>
      </c>
      <c r="AP466" s="46" t="e">
        <f t="shared" si="537"/>
        <v>#DIV/0!</v>
      </c>
      <c r="AQ466" s="46" t="e">
        <f t="shared" si="538"/>
        <v>#DIV/0!</v>
      </c>
      <c r="AR466" s="46" t="e">
        <f t="shared" si="539"/>
        <v>#DIV/0!</v>
      </c>
      <c r="AS466" s="46" t="e">
        <f t="shared" si="540"/>
        <v>#DIV/0!</v>
      </c>
      <c r="AT466" s="46" t="e">
        <f t="shared" si="541"/>
        <v>#DIV/0!</v>
      </c>
      <c r="AU466" s="46">
        <f t="shared" si="542"/>
        <v>3886.86</v>
      </c>
      <c r="AV466" s="46" t="e">
        <f t="shared" si="543"/>
        <v>#DIV/0!</v>
      </c>
      <c r="AW466" s="46" t="e">
        <f t="shared" si="544"/>
        <v>#DIV/0!</v>
      </c>
      <c r="AX466" s="46" t="e">
        <f t="shared" si="545"/>
        <v>#DIV/0!</v>
      </c>
      <c r="AY466" s="52">
        <f t="shared" si="546"/>
        <v>0</v>
      </c>
      <c r="AZ466" s="46">
        <v>823.21</v>
      </c>
      <c r="BA466" s="46">
        <v>2105.13</v>
      </c>
      <c r="BB466" s="46">
        <v>2608.0100000000002</v>
      </c>
      <c r="BC466" s="46">
        <v>902.03</v>
      </c>
      <c r="BD466" s="46">
        <v>1781.42</v>
      </c>
      <c r="BE466" s="46">
        <v>1188.47</v>
      </c>
      <c r="BF466" s="46">
        <v>2445034.0299999998</v>
      </c>
      <c r="BG466" s="46">
        <f t="shared" si="547"/>
        <v>5070.2</v>
      </c>
      <c r="BH466" s="46">
        <v>1206.3800000000001</v>
      </c>
      <c r="BI466" s="46">
        <v>3444.44</v>
      </c>
      <c r="BJ466" s="46">
        <v>7006.73</v>
      </c>
      <c r="BK466" s="46">
        <f t="shared" si="535"/>
        <v>1689105.94</v>
      </c>
      <c r="BL466" s="46" t="str">
        <f t="shared" si="548"/>
        <v xml:space="preserve"> </v>
      </c>
      <c r="BM466" s="46" t="e">
        <f t="shared" si="549"/>
        <v>#DIV/0!</v>
      </c>
      <c r="BN466" s="46" t="e">
        <f t="shared" si="550"/>
        <v>#DIV/0!</v>
      </c>
      <c r="BO466" s="46" t="e">
        <f t="shared" si="551"/>
        <v>#DIV/0!</v>
      </c>
      <c r="BP466" s="46" t="e">
        <f t="shared" si="552"/>
        <v>#DIV/0!</v>
      </c>
      <c r="BQ466" s="46" t="e">
        <f t="shared" si="553"/>
        <v>#DIV/0!</v>
      </c>
      <c r="BR466" s="46" t="e">
        <f t="shared" si="554"/>
        <v>#DIV/0!</v>
      </c>
      <c r="BS466" s="46" t="str">
        <f t="shared" si="555"/>
        <v xml:space="preserve"> </v>
      </c>
      <c r="BT466" s="46" t="e">
        <f t="shared" si="556"/>
        <v>#DIV/0!</v>
      </c>
      <c r="BU466" s="46" t="e">
        <f t="shared" si="557"/>
        <v>#DIV/0!</v>
      </c>
      <c r="BV466" s="46" t="e">
        <f t="shared" si="558"/>
        <v>#DIV/0!</v>
      </c>
      <c r="BW466" s="46" t="str">
        <f t="shared" si="559"/>
        <v xml:space="preserve"> </v>
      </c>
      <c r="BY466" s="52"/>
      <c r="BZ466" s="293"/>
      <c r="CA466" s="46">
        <f t="shared" si="560"/>
        <v>4070.0104716981127</v>
      </c>
      <c r="CB466" s="46">
        <f t="shared" si="561"/>
        <v>5298.36</v>
      </c>
      <c r="CC466" s="46">
        <f t="shared" si="562"/>
        <v>-1228.3495283018869</v>
      </c>
    </row>
    <row r="467" spans="1:82" s="45" customFormat="1" ht="26.25" customHeight="1">
      <c r="A467" s="308" t="s">
        <v>38</v>
      </c>
      <c r="B467" s="308"/>
      <c r="C467" s="280">
        <f>SUM(C459:C466)</f>
        <v>977.9</v>
      </c>
      <c r="D467" s="356"/>
      <c r="E467" s="294"/>
      <c r="F467" s="294"/>
      <c r="G467" s="280">
        <f t="shared" ref="G467:M467" si="579">SUM(G459:G466)</f>
        <v>28833461.07</v>
      </c>
      <c r="H467" s="280">
        <f t="shared" si="579"/>
        <v>0</v>
      </c>
      <c r="I467" s="280">
        <f t="shared" si="579"/>
        <v>0</v>
      </c>
      <c r="J467" s="280">
        <f t="shared" si="579"/>
        <v>0</v>
      </c>
      <c r="K467" s="280">
        <f t="shared" si="579"/>
        <v>0</v>
      </c>
      <c r="L467" s="280">
        <f t="shared" si="579"/>
        <v>0</v>
      </c>
      <c r="M467" s="280">
        <f t="shared" si="579"/>
        <v>0</v>
      </c>
      <c r="N467" s="280">
        <v>0</v>
      </c>
      <c r="O467" s="280">
        <f t="shared" ref="O467:U467" si="580">SUM(O459:O466)</f>
        <v>0</v>
      </c>
      <c r="P467" s="280">
        <f t="shared" si="580"/>
        <v>0</v>
      </c>
      <c r="Q467" s="280">
        <f t="shared" si="580"/>
        <v>0</v>
      </c>
      <c r="R467" s="280">
        <f t="shared" si="580"/>
        <v>0</v>
      </c>
      <c r="S467" s="280">
        <f t="shared" si="580"/>
        <v>0</v>
      </c>
      <c r="T467" s="290">
        <f t="shared" si="580"/>
        <v>0</v>
      </c>
      <c r="U467" s="280">
        <f t="shared" si="580"/>
        <v>0</v>
      </c>
      <c r="V467" s="294" t="s">
        <v>66</v>
      </c>
      <c r="W467" s="280">
        <f t="shared" ref="W467:AL467" si="581">SUM(W459:W466)</f>
        <v>7125</v>
      </c>
      <c r="X467" s="280">
        <f t="shared" si="581"/>
        <v>27535955.329999998</v>
      </c>
      <c r="Y467" s="280">
        <f t="shared" si="581"/>
        <v>0</v>
      </c>
      <c r="Z467" s="280">
        <f t="shared" si="581"/>
        <v>0</v>
      </c>
      <c r="AA467" s="280">
        <f t="shared" si="581"/>
        <v>0</v>
      </c>
      <c r="AB467" s="280">
        <f t="shared" si="581"/>
        <v>0</v>
      </c>
      <c r="AC467" s="280">
        <f t="shared" si="581"/>
        <v>0</v>
      </c>
      <c r="AD467" s="280">
        <f t="shared" si="581"/>
        <v>0</v>
      </c>
      <c r="AE467" s="280">
        <f t="shared" si="581"/>
        <v>0</v>
      </c>
      <c r="AF467" s="280">
        <f t="shared" si="581"/>
        <v>0</v>
      </c>
      <c r="AG467" s="280">
        <f t="shared" si="581"/>
        <v>0</v>
      </c>
      <c r="AH467" s="280">
        <f t="shared" si="581"/>
        <v>0</v>
      </c>
      <c r="AI467" s="280">
        <f t="shared" si="581"/>
        <v>0</v>
      </c>
      <c r="AJ467" s="280">
        <f t="shared" si="581"/>
        <v>865003.83</v>
      </c>
      <c r="AK467" s="280">
        <f t="shared" si="581"/>
        <v>432501.91</v>
      </c>
      <c r="AL467" s="280">
        <f t="shared" si="581"/>
        <v>0</v>
      </c>
      <c r="AN467" s="46" t="e">
        <f>I467/'Приложение 1'!I465</f>
        <v>#DIV/0!</v>
      </c>
      <c r="AO467" s="46" t="e">
        <f t="shared" si="536"/>
        <v>#DIV/0!</v>
      </c>
      <c r="AP467" s="46" t="e">
        <f t="shared" si="537"/>
        <v>#DIV/0!</v>
      </c>
      <c r="AQ467" s="46" t="e">
        <f t="shared" si="538"/>
        <v>#DIV/0!</v>
      </c>
      <c r="AR467" s="46" t="e">
        <f t="shared" si="539"/>
        <v>#DIV/0!</v>
      </c>
      <c r="AS467" s="46" t="e">
        <f t="shared" si="540"/>
        <v>#DIV/0!</v>
      </c>
      <c r="AT467" s="46" t="e">
        <f t="shared" si="541"/>
        <v>#DIV/0!</v>
      </c>
      <c r="AU467" s="46">
        <f t="shared" si="542"/>
        <v>3864.6954849122803</v>
      </c>
      <c r="AV467" s="46" t="e">
        <f t="shared" si="543"/>
        <v>#DIV/0!</v>
      </c>
      <c r="AW467" s="46" t="e">
        <f t="shared" si="544"/>
        <v>#DIV/0!</v>
      </c>
      <c r="AX467" s="46" t="e">
        <f t="shared" si="545"/>
        <v>#DIV/0!</v>
      </c>
      <c r="AY467" s="52">
        <f t="shared" si="546"/>
        <v>0</v>
      </c>
      <c r="AZ467" s="46">
        <v>823.21</v>
      </c>
      <c r="BA467" s="46">
        <v>2105.13</v>
      </c>
      <c r="BB467" s="46">
        <v>2608.0100000000002</v>
      </c>
      <c r="BC467" s="46">
        <v>902.03</v>
      </c>
      <c r="BD467" s="46">
        <v>1781.42</v>
      </c>
      <c r="BE467" s="46">
        <v>1188.47</v>
      </c>
      <c r="BF467" s="46">
        <v>2445034.0299999998</v>
      </c>
      <c r="BG467" s="46">
        <f t="shared" si="547"/>
        <v>4866.91</v>
      </c>
      <c r="BH467" s="46">
        <v>1206.3800000000001</v>
      </c>
      <c r="BI467" s="46">
        <v>3444.44</v>
      </c>
      <c r="BJ467" s="46">
        <v>7006.73</v>
      </c>
      <c r="BK467" s="46">
        <f t="shared" ref="BK467:BK530" si="582">111247.63+851785.34+726072.97</f>
        <v>1689105.94</v>
      </c>
      <c r="BL467" s="46" t="e">
        <f t="shared" si="548"/>
        <v>#DIV/0!</v>
      </c>
      <c r="BM467" s="46" t="e">
        <f t="shared" si="549"/>
        <v>#DIV/0!</v>
      </c>
      <c r="BN467" s="46" t="e">
        <f t="shared" si="550"/>
        <v>#DIV/0!</v>
      </c>
      <c r="BO467" s="46" t="e">
        <f t="shared" si="551"/>
        <v>#DIV/0!</v>
      </c>
      <c r="BP467" s="46" t="e">
        <f t="shared" si="552"/>
        <v>#DIV/0!</v>
      </c>
      <c r="BQ467" s="46" t="e">
        <f t="shared" si="553"/>
        <v>#DIV/0!</v>
      </c>
      <c r="BR467" s="46" t="e">
        <f t="shared" si="554"/>
        <v>#DIV/0!</v>
      </c>
      <c r="BS467" s="46" t="str">
        <f t="shared" si="555"/>
        <v xml:space="preserve"> </v>
      </c>
      <c r="BT467" s="46" t="e">
        <f t="shared" si="556"/>
        <v>#DIV/0!</v>
      </c>
      <c r="BU467" s="46" t="e">
        <f t="shared" si="557"/>
        <v>#DIV/0!</v>
      </c>
      <c r="BV467" s="46" t="e">
        <f t="shared" si="558"/>
        <v>#DIV/0!</v>
      </c>
      <c r="BW467" s="46" t="str">
        <f t="shared" si="559"/>
        <v xml:space="preserve"> </v>
      </c>
      <c r="BY467" s="52">
        <f t="shared" si="571"/>
        <v>2.9999999927167948</v>
      </c>
      <c r="BZ467" s="293">
        <f t="shared" si="572"/>
        <v>1.4999999790174339</v>
      </c>
      <c r="CA467" s="46">
        <f t="shared" si="560"/>
        <v>4046.8015536842104</v>
      </c>
      <c r="CB467" s="46">
        <f t="shared" si="561"/>
        <v>5085.92</v>
      </c>
      <c r="CC467" s="46">
        <f t="shared" si="562"/>
        <v>-1039.1184463157897</v>
      </c>
    </row>
    <row r="468" spans="1:82" s="45" customFormat="1" ht="12" customHeight="1">
      <c r="A468" s="282" t="s">
        <v>1002</v>
      </c>
      <c r="B468" s="283"/>
      <c r="C468" s="283"/>
      <c r="D468" s="283"/>
      <c r="E468" s="283"/>
      <c r="F468" s="283"/>
      <c r="G468" s="283"/>
      <c r="H468" s="283"/>
      <c r="I468" s="283"/>
      <c r="J468" s="283"/>
      <c r="K468" s="283"/>
      <c r="L468" s="283"/>
      <c r="M468" s="283"/>
      <c r="N468" s="283"/>
      <c r="O468" s="283"/>
      <c r="P468" s="283"/>
      <c r="Q468" s="283"/>
      <c r="R468" s="283"/>
      <c r="S468" s="283"/>
      <c r="T468" s="283"/>
      <c r="U468" s="283"/>
      <c r="V468" s="283"/>
      <c r="W468" s="283"/>
      <c r="X468" s="283"/>
      <c r="Y468" s="283"/>
      <c r="Z468" s="283"/>
      <c r="AA468" s="283"/>
      <c r="AB468" s="283"/>
      <c r="AC468" s="283"/>
      <c r="AD468" s="283"/>
      <c r="AE468" s="283"/>
      <c r="AF468" s="283"/>
      <c r="AG468" s="283"/>
      <c r="AH468" s="283"/>
      <c r="AI468" s="283"/>
      <c r="AJ468" s="283"/>
      <c r="AK468" s="283"/>
      <c r="AL468" s="375"/>
      <c r="AN468" s="46">
        <f>I468/'Приложение 1'!I466</f>
        <v>0</v>
      </c>
      <c r="AO468" s="46" t="e">
        <f t="shared" ref="AO468:AO531" si="583">K468/J468</f>
        <v>#DIV/0!</v>
      </c>
      <c r="AP468" s="46" t="e">
        <f t="shared" ref="AP468:AP531" si="584">M468/L468</f>
        <v>#DIV/0!</v>
      </c>
      <c r="AQ468" s="46" t="e">
        <f t="shared" ref="AQ468:AQ531" si="585">O468/N468</f>
        <v>#DIV/0!</v>
      </c>
      <c r="AR468" s="46" t="e">
        <f t="shared" ref="AR468:AR531" si="586">Q468/P468</f>
        <v>#DIV/0!</v>
      </c>
      <c r="AS468" s="46" t="e">
        <f t="shared" ref="AS468:AS531" si="587">S468/R468</f>
        <v>#DIV/0!</v>
      </c>
      <c r="AT468" s="46" t="e">
        <f t="shared" ref="AT468:AT531" si="588">U468/T468</f>
        <v>#DIV/0!</v>
      </c>
      <c r="AU468" s="46" t="e">
        <f t="shared" ref="AU468:AU531" si="589">X468/W468</f>
        <v>#DIV/0!</v>
      </c>
      <c r="AV468" s="46" t="e">
        <f t="shared" ref="AV468:AV531" si="590">Z468/Y468</f>
        <v>#DIV/0!</v>
      </c>
      <c r="AW468" s="46" t="e">
        <f t="shared" ref="AW468:AW531" si="591">AB468/AA468</f>
        <v>#DIV/0!</v>
      </c>
      <c r="AX468" s="46" t="e">
        <f t="shared" ref="AX468:AX531" si="592">AH468/AG468</f>
        <v>#DIV/0!</v>
      </c>
      <c r="AY468" s="52">
        <f t="shared" ref="AY468:AY531" si="593">AI468</f>
        <v>0</v>
      </c>
      <c r="AZ468" s="46">
        <v>823.21</v>
      </c>
      <c r="BA468" s="46">
        <v>2105.13</v>
      </c>
      <c r="BB468" s="46">
        <v>2608.0100000000002</v>
      </c>
      <c r="BC468" s="46">
        <v>902.03</v>
      </c>
      <c r="BD468" s="46">
        <v>1781.42</v>
      </c>
      <c r="BE468" s="46">
        <v>1188.47</v>
      </c>
      <c r="BF468" s="46">
        <v>2445034.0299999998</v>
      </c>
      <c r="BG468" s="46">
        <f t="shared" ref="BG468:BG531" si="594">IF(V468="ПК", 5070.2, 4866.91)</f>
        <v>4866.91</v>
      </c>
      <c r="BH468" s="46">
        <v>1206.3800000000001</v>
      </c>
      <c r="BI468" s="46">
        <v>3444.44</v>
      </c>
      <c r="BJ468" s="46">
        <v>7006.73</v>
      </c>
      <c r="BK468" s="46">
        <f t="shared" si="582"/>
        <v>1689105.94</v>
      </c>
      <c r="BL468" s="46" t="str">
        <f t="shared" ref="BL468:BL531" si="595">IF(AN468&gt;AZ468, "+", " ")</f>
        <v xml:space="preserve"> </v>
      </c>
      <c r="BM468" s="46" t="e">
        <f t="shared" ref="BM468:BM531" si="596">IF(AO468&gt;BA468, "+", " ")</f>
        <v>#DIV/0!</v>
      </c>
      <c r="BN468" s="46" t="e">
        <f t="shared" ref="BN468:BN531" si="597">IF(AP468&gt;BB468, "+", " ")</f>
        <v>#DIV/0!</v>
      </c>
      <c r="BO468" s="46" t="e">
        <f t="shared" ref="BO468:BO531" si="598">IF(AQ468&gt;BC468, "+", " ")</f>
        <v>#DIV/0!</v>
      </c>
      <c r="BP468" s="46" t="e">
        <f t="shared" ref="BP468:BP531" si="599">IF(AR468&gt;BD468, "+", " ")</f>
        <v>#DIV/0!</v>
      </c>
      <c r="BQ468" s="46" t="e">
        <f t="shared" ref="BQ468:BQ531" si="600">IF(AS468&gt;BE468, "+", " ")</f>
        <v>#DIV/0!</v>
      </c>
      <c r="BR468" s="46" t="e">
        <f t="shared" ref="BR468:BR531" si="601">IF(AT468&gt;BF468, "+", " ")</f>
        <v>#DIV/0!</v>
      </c>
      <c r="BS468" s="46" t="e">
        <f t="shared" ref="BS468:BS531" si="602">IF(AU468&gt;BG468, "+", " ")</f>
        <v>#DIV/0!</v>
      </c>
      <c r="BT468" s="46" t="e">
        <f t="shared" ref="BT468:BT531" si="603">IF(AV468&gt;BH468, "+", " ")</f>
        <v>#DIV/0!</v>
      </c>
      <c r="BU468" s="46" t="e">
        <f t="shared" ref="BU468:BU531" si="604">IF(AW468&gt;BI468, "+", " ")</f>
        <v>#DIV/0!</v>
      </c>
      <c r="BV468" s="46" t="e">
        <f t="shared" ref="BV468:BV531" si="605">IF(AX468&gt;BJ468, "+", " ")</f>
        <v>#DIV/0!</v>
      </c>
      <c r="BW468" s="46" t="str">
        <f t="shared" ref="BW468:BW531" si="606">IF(AY468&gt;BK468, "+", " ")</f>
        <v xml:space="preserve"> </v>
      </c>
      <c r="BY468" s="52" t="e">
        <f t="shared" si="571"/>
        <v>#DIV/0!</v>
      </c>
      <c r="BZ468" s="293" t="e">
        <f t="shared" si="572"/>
        <v>#DIV/0!</v>
      </c>
      <c r="CA468" s="46" t="e">
        <f t="shared" ref="CA468:CA531" si="607">G468/W468</f>
        <v>#DIV/0!</v>
      </c>
      <c r="CB468" s="46">
        <f t="shared" ref="CB468:CB531" si="608">IF(V468="ПК",5298.36,5085.92)</f>
        <v>5085.92</v>
      </c>
      <c r="CC468" s="46" t="e">
        <f t="shared" ref="CC468:CC531" si="609">CA468-CB468</f>
        <v>#DIV/0!</v>
      </c>
    </row>
    <row r="469" spans="1:82" s="45" customFormat="1" ht="12" customHeight="1">
      <c r="A469" s="284">
        <v>132</v>
      </c>
      <c r="B469" s="334" t="s">
        <v>266</v>
      </c>
      <c r="C469" s="389">
        <v>4065.4</v>
      </c>
      <c r="D469" s="295"/>
      <c r="E469" s="390"/>
      <c r="F469" s="390"/>
      <c r="G469" s="286">
        <f t="shared" ref="G469:G472" si="610">ROUND(H469+U469+X469+Z469+AB469+AD469+AF469+AH469+AI469+AJ469+AK469+AL469,2)</f>
        <v>6878317.7000000002</v>
      </c>
      <c r="H469" s="280">
        <f t="shared" ref="H469:H472" si="611">I469+K469+M469+O469+Q469+S469</f>
        <v>0</v>
      </c>
      <c r="I469" s="289">
        <v>0</v>
      </c>
      <c r="J469" s="289">
        <v>0</v>
      </c>
      <c r="K469" s="289">
        <v>0</v>
      </c>
      <c r="L469" s="289">
        <v>0</v>
      </c>
      <c r="M469" s="289">
        <v>0</v>
      </c>
      <c r="N469" s="280">
        <v>0</v>
      </c>
      <c r="O469" s="280">
        <v>0</v>
      </c>
      <c r="P469" s="280">
        <v>0</v>
      </c>
      <c r="Q469" s="280">
        <v>0</v>
      </c>
      <c r="R469" s="280">
        <v>0</v>
      </c>
      <c r="S469" s="280">
        <v>0</v>
      </c>
      <c r="T469" s="290">
        <v>0</v>
      </c>
      <c r="U469" s="280">
        <v>0</v>
      </c>
      <c r="V469" s="296" t="s">
        <v>105</v>
      </c>
      <c r="W469" s="57">
        <v>1690</v>
      </c>
      <c r="X469" s="280">
        <f t="shared" ref="X469" si="612">ROUND(IF(V469="СК",3856.74,3886.86)*W469,2)</f>
        <v>6568793.4000000004</v>
      </c>
      <c r="Y469" s="57">
        <v>0</v>
      </c>
      <c r="Z469" s="57">
        <v>0</v>
      </c>
      <c r="AA469" s="57">
        <v>0</v>
      </c>
      <c r="AB469" s="57">
        <v>0</v>
      </c>
      <c r="AC469" s="57">
        <v>0</v>
      </c>
      <c r="AD469" s="57">
        <v>0</v>
      </c>
      <c r="AE469" s="57">
        <v>0</v>
      </c>
      <c r="AF469" s="57">
        <v>0</v>
      </c>
      <c r="AG469" s="57">
        <v>0</v>
      </c>
      <c r="AH469" s="57">
        <v>0</v>
      </c>
      <c r="AI469" s="57">
        <v>0</v>
      </c>
      <c r="AJ469" s="57">
        <f t="shared" ref="AJ469" si="613">ROUND(X469/95.5*3,2)</f>
        <v>206349.53</v>
      </c>
      <c r="AK469" s="57">
        <f t="shared" ref="AK469" si="614">ROUND(X469/95.5*1.5,2)</f>
        <v>103174.77</v>
      </c>
      <c r="AL469" s="57">
        <v>0</v>
      </c>
      <c r="AN469" s="46">
        <f>I469/'Приложение 1'!I467</f>
        <v>0</v>
      </c>
      <c r="AO469" s="46" t="e">
        <f t="shared" si="583"/>
        <v>#DIV/0!</v>
      </c>
      <c r="AP469" s="46" t="e">
        <f t="shared" si="584"/>
        <v>#DIV/0!</v>
      </c>
      <c r="AQ469" s="46" t="e">
        <f t="shared" si="585"/>
        <v>#DIV/0!</v>
      </c>
      <c r="AR469" s="46" t="e">
        <f t="shared" si="586"/>
        <v>#DIV/0!</v>
      </c>
      <c r="AS469" s="46" t="e">
        <f t="shared" si="587"/>
        <v>#DIV/0!</v>
      </c>
      <c r="AT469" s="46" t="e">
        <f t="shared" si="588"/>
        <v>#DIV/0!</v>
      </c>
      <c r="AU469" s="46">
        <f t="shared" si="589"/>
        <v>3886.86</v>
      </c>
      <c r="AV469" s="46" t="e">
        <f t="shared" si="590"/>
        <v>#DIV/0!</v>
      </c>
      <c r="AW469" s="46" t="e">
        <f t="shared" si="591"/>
        <v>#DIV/0!</v>
      </c>
      <c r="AX469" s="46" t="e">
        <f t="shared" si="592"/>
        <v>#DIV/0!</v>
      </c>
      <c r="AY469" s="52">
        <f t="shared" si="593"/>
        <v>0</v>
      </c>
      <c r="AZ469" s="46">
        <v>823.21</v>
      </c>
      <c r="BA469" s="46">
        <v>2105.13</v>
      </c>
      <c r="BB469" s="46">
        <v>2608.0100000000002</v>
      </c>
      <c r="BC469" s="46">
        <v>902.03</v>
      </c>
      <c r="BD469" s="46">
        <v>1781.42</v>
      </c>
      <c r="BE469" s="46">
        <v>1188.47</v>
      </c>
      <c r="BF469" s="46">
        <v>2445034.0299999998</v>
      </c>
      <c r="BG469" s="46">
        <f t="shared" si="594"/>
        <v>5070.2</v>
      </c>
      <c r="BH469" s="46">
        <v>1206.3800000000001</v>
      </c>
      <c r="BI469" s="46">
        <v>3444.44</v>
      </c>
      <c r="BJ469" s="46">
        <v>7006.73</v>
      </c>
      <c r="BK469" s="46">
        <f t="shared" si="582"/>
        <v>1689105.94</v>
      </c>
      <c r="BL469" s="46" t="str">
        <f t="shared" si="595"/>
        <v xml:space="preserve"> </v>
      </c>
      <c r="BM469" s="46" t="e">
        <f t="shared" si="596"/>
        <v>#DIV/0!</v>
      </c>
      <c r="BN469" s="46" t="e">
        <f t="shared" si="597"/>
        <v>#DIV/0!</v>
      </c>
      <c r="BO469" s="46" t="e">
        <f t="shared" si="598"/>
        <v>#DIV/0!</v>
      </c>
      <c r="BP469" s="46" t="e">
        <f t="shared" si="599"/>
        <v>#DIV/0!</v>
      </c>
      <c r="BQ469" s="46" t="e">
        <f t="shared" si="600"/>
        <v>#DIV/0!</v>
      </c>
      <c r="BR469" s="46" t="e">
        <f t="shared" si="601"/>
        <v>#DIV/0!</v>
      </c>
      <c r="BS469" s="46" t="str">
        <f t="shared" si="602"/>
        <v xml:space="preserve"> </v>
      </c>
      <c r="BT469" s="46" t="e">
        <f t="shared" si="603"/>
        <v>#DIV/0!</v>
      </c>
      <c r="BU469" s="46" t="e">
        <f t="shared" si="604"/>
        <v>#DIV/0!</v>
      </c>
      <c r="BV469" s="46" t="e">
        <f t="shared" si="605"/>
        <v>#DIV/0!</v>
      </c>
      <c r="BW469" s="46" t="str">
        <f t="shared" si="606"/>
        <v xml:space="preserve"> </v>
      </c>
      <c r="BY469" s="52">
        <f t="shared" si="571"/>
        <v>2.9999999854615615</v>
      </c>
      <c r="BZ469" s="293">
        <f t="shared" si="572"/>
        <v>1.5000000654229739</v>
      </c>
      <c r="CA469" s="46">
        <f t="shared" si="607"/>
        <v>4070.0104733727812</v>
      </c>
      <c r="CB469" s="46">
        <f t="shared" si="608"/>
        <v>5298.36</v>
      </c>
      <c r="CC469" s="46">
        <f t="shared" si="609"/>
        <v>-1228.3495266272184</v>
      </c>
    </row>
    <row r="470" spans="1:82" s="45" customFormat="1" ht="12" customHeight="1">
      <c r="A470" s="284">
        <v>133</v>
      </c>
      <c r="B470" s="334" t="s">
        <v>267</v>
      </c>
      <c r="C470" s="389">
        <v>1546</v>
      </c>
      <c r="D470" s="295"/>
      <c r="E470" s="390"/>
      <c r="F470" s="390"/>
      <c r="G470" s="286">
        <f t="shared" si="610"/>
        <v>2814993.97</v>
      </c>
      <c r="H470" s="280">
        <f t="shared" si="611"/>
        <v>1820689.98</v>
      </c>
      <c r="I470" s="286">
        <f>ROUND(242.99*'Приложение 1'!J468,2)</f>
        <v>931113.38</v>
      </c>
      <c r="J470" s="289">
        <v>304</v>
      </c>
      <c r="K470" s="289">
        <f>ROUND(J470*1176.73,2)</f>
        <v>357725.92</v>
      </c>
      <c r="L470" s="289">
        <v>52</v>
      </c>
      <c r="M470" s="286">
        <f>ROUND(L470*891.36*0.96,2)</f>
        <v>44496.69</v>
      </c>
      <c r="N470" s="280">
        <v>156</v>
      </c>
      <c r="O470" s="280">
        <f>ROUND(N470*627.71,2)</f>
        <v>97922.76</v>
      </c>
      <c r="P470" s="280">
        <v>150</v>
      </c>
      <c r="Q470" s="280">
        <f>ROUND(P470*1699.83*0.97,2)</f>
        <v>247325.27</v>
      </c>
      <c r="R470" s="280">
        <v>166</v>
      </c>
      <c r="S470" s="280">
        <f>ROUND(R470*856.06,2)</f>
        <v>142105.96</v>
      </c>
      <c r="T470" s="290">
        <v>0</v>
      </c>
      <c r="U470" s="280">
        <v>0</v>
      </c>
      <c r="V470" s="296"/>
      <c r="W470" s="57">
        <v>0</v>
      </c>
      <c r="X470" s="280">
        <v>0</v>
      </c>
      <c r="Y470" s="57">
        <v>0</v>
      </c>
      <c r="Z470" s="57">
        <v>0</v>
      </c>
      <c r="AA470" s="57">
        <v>0</v>
      </c>
      <c r="AB470" s="57">
        <v>0</v>
      </c>
      <c r="AC470" s="57">
        <v>0</v>
      </c>
      <c r="AD470" s="57">
        <v>0</v>
      </c>
      <c r="AE470" s="57">
        <v>0</v>
      </c>
      <c r="AF470" s="57">
        <v>0</v>
      </c>
      <c r="AG470" s="57">
        <v>0</v>
      </c>
      <c r="AH470" s="57">
        <v>0</v>
      </c>
      <c r="AI470" s="57">
        <f>ROUND(348476.71+89876.55+429276,2)</f>
        <v>867629.26</v>
      </c>
      <c r="AJ470" s="57">
        <f>ROUND((X470+H470+AI470)/95.5*3,2)</f>
        <v>84449.82</v>
      </c>
      <c r="AK470" s="57">
        <f>ROUND((X470+H470+AI470)/95.5*1.5,2)</f>
        <v>42224.91</v>
      </c>
      <c r="AL470" s="57">
        <v>0</v>
      </c>
      <c r="AN470" s="46">
        <f>I470/'Приложение 1'!I468</f>
        <v>217.91134358398278</v>
      </c>
      <c r="AO470" s="46">
        <f t="shared" si="583"/>
        <v>1176.73</v>
      </c>
      <c r="AP470" s="46">
        <f t="shared" si="584"/>
        <v>855.70557692307693</v>
      </c>
      <c r="AQ470" s="46">
        <f t="shared" si="585"/>
        <v>627.70999999999992</v>
      </c>
      <c r="AR470" s="46">
        <f t="shared" si="586"/>
        <v>1648.8351333333333</v>
      </c>
      <c r="AS470" s="46">
        <f t="shared" si="587"/>
        <v>856.06</v>
      </c>
      <c r="AT470" s="46" t="e">
        <f t="shared" si="588"/>
        <v>#DIV/0!</v>
      </c>
      <c r="AU470" s="46" t="e">
        <f t="shared" si="589"/>
        <v>#DIV/0!</v>
      </c>
      <c r="AV470" s="46" t="e">
        <f t="shared" si="590"/>
        <v>#DIV/0!</v>
      </c>
      <c r="AW470" s="46" t="e">
        <f t="shared" si="591"/>
        <v>#DIV/0!</v>
      </c>
      <c r="AX470" s="46" t="e">
        <f t="shared" si="592"/>
        <v>#DIV/0!</v>
      </c>
      <c r="AY470" s="52">
        <f t="shared" si="593"/>
        <v>867629.26</v>
      </c>
      <c r="AZ470" s="46">
        <v>823.21</v>
      </c>
      <c r="BA470" s="46">
        <v>2105.13</v>
      </c>
      <c r="BB470" s="46">
        <v>2608.0100000000002</v>
      </c>
      <c r="BC470" s="46">
        <v>902.03</v>
      </c>
      <c r="BD470" s="46">
        <v>1781.42</v>
      </c>
      <c r="BE470" s="46">
        <v>1188.47</v>
      </c>
      <c r="BF470" s="46">
        <v>2445034.0299999998</v>
      </c>
      <c r="BG470" s="46">
        <f t="shared" si="594"/>
        <v>4866.91</v>
      </c>
      <c r="BH470" s="46">
        <v>1206.3800000000001</v>
      </c>
      <c r="BI470" s="46">
        <v>3444.44</v>
      </c>
      <c r="BJ470" s="46">
        <v>7006.73</v>
      </c>
      <c r="BK470" s="46">
        <f t="shared" si="582"/>
        <v>1689105.94</v>
      </c>
      <c r="BL470" s="46" t="str">
        <f t="shared" si="595"/>
        <v xml:space="preserve"> </v>
      </c>
      <c r="BM470" s="46" t="str">
        <f t="shared" si="596"/>
        <v xml:space="preserve"> </v>
      </c>
      <c r="BN470" s="46" t="str">
        <f t="shared" si="597"/>
        <v xml:space="preserve"> </v>
      </c>
      <c r="BO470" s="46" t="str">
        <f t="shared" si="598"/>
        <v xml:space="preserve"> </v>
      </c>
      <c r="BP470" s="46" t="str">
        <f t="shared" si="599"/>
        <v xml:space="preserve"> </v>
      </c>
      <c r="BQ470" s="46" t="str">
        <f t="shared" si="600"/>
        <v xml:space="preserve"> </v>
      </c>
      <c r="BR470" s="46" t="e">
        <f t="shared" si="601"/>
        <v>#DIV/0!</v>
      </c>
      <c r="BS470" s="46" t="e">
        <f t="shared" si="602"/>
        <v>#DIV/0!</v>
      </c>
      <c r="BT470" s="46" t="e">
        <f t="shared" si="603"/>
        <v>#DIV/0!</v>
      </c>
      <c r="BU470" s="46" t="e">
        <f t="shared" si="604"/>
        <v>#DIV/0!</v>
      </c>
      <c r="BV470" s="46" t="e">
        <f t="shared" si="605"/>
        <v>#DIV/0!</v>
      </c>
      <c r="BW470" s="46" t="str">
        <f t="shared" si="606"/>
        <v xml:space="preserve"> </v>
      </c>
      <c r="BY470" s="52">
        <f t="shared" si="571"/>
        <v>3.0000000319716493</v>
      </c>
      <c r="BZ470" s="293">
        <f t="shared" si="572"/>
        <v>1.5000000159858247</v>
      </c>
      <c r="CA470" s="46" t="e">
        <f t="shared" si="607"/>
        <v>#DIV/0!</v>
      </c>
      <c r="CB470" s="46">
        <f t="shared" si="608"/>
        <v>5085.92</v>
      </c>
      <c r="CC470" s="46" t="e">
        <f t="shared" si="609"/>
        <v>#DIV/0!</v>
      </c>
    </row>
    <row r="471" spans="1:82" s="45" customFormat="1" ht="12" customHeight="1">
      <c r="A471" s="284">
        <v>134</v>
      </c>
      <c r="B471" s="334" t="s">
        <v>268</v>
      </c>
      <c r="C471" s="389">
        <v>6406.5</v>
      </c>
      <c r="D471" s="295"/>
      <c r="E471" s="390"/>
      <c r="F471" s="390"/>
      <c r="G471" s="286">
        <f t="shared" si="610"/>
        <v>2250963.2000000002</v>
      </c>
      <c r="H471" s="280">
        <f t="shared" si="611"/>
        <v>1630517.3</v>
      </c>
      <c r="I471" s="286">
        <f>ROUND(242.99*'Приложение 1'!J469,2)</f>
        <v>679497.24</v>
      </c>
      <c r="J471" s="289">
        <v>460</v>
      </c>
      <c r="K471" s="289">
        <f>ROUND(J471*1176.73,2)</f>
        <v>541295.80000000005</v>
      </c>
      <c r="L471" s="289">
        <v>78</v>
      </c>
      <c r="M471" s="286">
        <f>ROUND(L471*891.36*0.96,2)</f>
        <v>66745.039999999994</v>
      </c>
      <c r="N471" s="280">
        <v>230</v>
      </c>
      <c r="O471" s="280">
        <f>ROUND(N471*627.71,2)</f>
        <v>144373.29999999999</v>
      </c>
      <c r="P471" s="280">
        <v>0</v>
      </c>
      <c r="Q471" s="280">
        <v>0</v>
      </c>
      <c r="R471" s="280">
        <v>232</v>
      </c>
      <c r="S471" s="280">
        <f>ROUND(R471*856.06,2)</f>
        <v>198605.92</v>
      </c>
      <c r="T471" s="290">
        <v>0</v>
      </c>
      <c r="U471" s="280">
        <v>0</v>
      </c>
      <c r="V471" s="296"/>
      <c r="W471" s="57">
        <v>0</v>
      </c>
      <c r="X471" s="280">
        <v>0</v>
      </c>
      <c r="Y471" s="57">
        <v>0</v>
      </c>
      <c r="Z471" s="57">
        <v>0</v>
      </c>
      <c r="AA471" s="57">
        <v>0</v>
      </c>
      <c r="AB471" s="57">
        <v>0</v>
      </c>
      <c r="AC471" s="57">
        <v>0</v>
      </c>
      <c r="AD471" s="57">
        <v>0</v>
      </c>
      <c r="AE471" s="57">
        <v>0</v>
      </c>
      <c r="AF471" s="57">
        <v>0</v>
      </c>
      <c r="AG471" s="57">
        <v>0</v>
      </c>
      <c r="AH471" s="57">
        <v>0</v>
      </c>
      <c r="AI471" s="57">
        <f>ROUND(429276+89876.55,2)</f>
        <v>519152.55</v>
      </c>
      <c r="AJ471" s="57">
        <f>ROUND((X471+H471+AI471)/95.5*3,2)</f>
        <v>67528.899999999994</v>
      </c>
      <c r="AK471" s="57">
        <f>ROUND((X471+H471+AI471)/95.5*1.5,2)</f>
        <v>33764.449999999997</v>
      </c>
      <c r="AL471" s="57">
        <v>0</v>
      </c>
      <c r="AN471" s="46">
        <f>I471/'Приложение 1'!I469</f>
        <v>219.07252152045655</v>
      </c>
      <c r="AO471" s="46">
        <f t="shared" si="583"/>
        <v>1176.73</v>
      </c>
      <c r="AP471" s="46">
        <f t="shared" si="584"/>
        <v>855.70564102564094</v>
      </c>
      <c r="AQ471" s="46">
        <f t="shared" si="585"/>
        <v>627.70999999999992</v>
      </c>
      <c r="AR471" s="46" t="e">
        <f t="shared" si="586"/>
        <v>#DIV/0!</v>
      </c>
      <c r="AS471" s="46">
        <f t="shared" si="587"/>
        <v>856.06000000000006</v>
      </c>
      <c r="AT471" s="46" t="e">
        <f t="shared" si="588"/>
        <v>#DIV/0!</v>
      </c>
      <c r="AU471" s="46" t="e">
        <f t="shared" si="589"/>
        <v>#DIV/0!</v>
      </c>
      <c r="AV471" s="46" t="e">
        <f t="shared" si="590"/>
        <v>#DIV/0!</v>
      </c>
      <c r="AW471" s="46" t="e">
        <f t="shared" si="591"/>
        <v>#DIV/0!</v>
      </c>
      <c r="AX471" s="46" t="e">
        <f t="shared" si="592"/>
        <v>#DIV/0!</v>
      </c>
      <c r="AY471" s="52">
        <f t="shared" si="593"/>
        <v>519152.55</v>
      </c>
      <c r="AZ471" s="46">
        <v>823.21</v>
      </c>
      <c r="BA471" s="46">
        <v>2105.13</v>
      </c>
      <c r="BB471" s="46">
        <v>2608.0100000000002</v>
      </c>
      <c r="BC471" s="46">
        <v>902.03</v>
      </c>
      <c r="BD471" s="46">
        <v>1781.42</v>
      </c>
      <c r="BE471" s="46">
        <v>1188.47</v>
      </c>
      <c r="BF471" s="46">
        <v>2445034.0299999998</v>
      </c>
      <c r="BG471" s="46">
        <f t="shared" si="594"/>
        <v>4866.91</v>
      </c>
      <c r="BH471" s="46">
        <v>1206.3800000000001</v>
      </c>
      <c r="BI471" s="46">
        <v>3444.44</v>
      </c>
      <c r="BJ471" s="46">
        <v>7006.73</v>
      </c>
      <c r="BK471" s="46">
        <f t="shared" si="582"/>
        <v>1689105.94</v>
      </c>
      <c r="BL471" s="46" t="str">
        <f t="shared" si="595"/>
        <v xml:space="preserve"> </v>
      </c>
      <c r="BM471" s="46" t="str">
        <f t="shared" si="596"/>
        <v xml:space="preserve"> </v>
      </c>
      <c r="BN471" s="46" t="str">
        <f t="shared" si="597"/>
        <v xml:space="preserve"> </v>
      </c>
      <c r="BO471" s="46" t="str">
        <f t="shared" si="598"/>
        <v xml:space="preserve"> </v>
      </c>
      <c r="BP471" s="46" t="e">
        <f t="shared" si="599"/>
        <v>#DIV/0!</v>
      </c>
      <c r="BQ471" s="46" t="str">
        <f t="shared" si="600"/>
        <v xml:space="preserve"> </v>
      </c>
      <c r="BR471" s="46" t="e">
        <f t="shared" si="601"/>
        <v>#DIV/0!</v>
      </c>
      <c r="BS471" s="46" t="e">
        <f t="shared" si="602"/>
        <v>#DIV/0!</v>
      </c>
      <c r="BT471" s="46" t="e">
        <f t="shared" si="603"/>
        <v>#DIV/0!</v>
      </c>
      <c r="BU471" s="46" t="e">
        <f t="shared" si="604"/>
        <v>#DIV/0!</v>
      </c>
      <c r="BV471" s="46" t="e">
        <f t="shared" si="605"/>
        <v>#DIV/0!</v>
      </c>
      <c r="BW471" s="46" t="str">
        <f t="shared" si="606"/>
        <v xml:space="preserve"> </v>
      </c>
      <c r="BY471" s="52">
        <f t="shared" si="571"/>
        <v>3.0000001777017049</v>
      </c>
      <c r="BZ471" s="293">
        <f t="shared" si="572"/>
        <v>1.5000000888508525</v>
      </c>
      <c r="CA471" s="46" t="e">
        <f t="shared" si="607"/>
        <v>#DIV/0!</v>
      </c>
      <c r="CB471" s="46">
        <f t="shared" si="608"/>
        <v>5085.92</v>
      </c>
      <c r="CC471" s="46" t="e">
        <f t="shared" si="609"/>
        <v>#DIV/0!</v>
      </c>
    </row>
    <row r="472" spans="1:82" s="45" customFormat="1" ht="12" customHeight="1">
      <c r="A472" s="284">
        <v>135</v>
      </c>
      <c r="B472" s="334" t="s">
        <v>677</v>
      </c>
      <c r="C472" s="389">
        <v>4277</v>
      </c>
      <c r="D472" s="295"/>
      <c r="E472" s="390"/>
      <c r="F472" s="390"/>
      <c r="G472" s="286">
        <f t="shared" si="610"/>
        <v>6432766.8499999996</v>
      </c>
      <c r="H472" s="280">
        <f t="shared" si="611"/>
        <v>5275663.0799999982</v>
      </c>
      <c r="I472" s="286">
        <f>ROUND(242.99*'Приложение 1'!J470,2)</f>
        <v>3692913.42</v>
      </c>
      <c r="J472" s="289">
        <v>720</v>
      </c>
      <c r="K472" s="289">
        <f>ROUND(J472*1176.73,2)</f>
        <v>847245.6</v>
      </c>
      <c r="L472" s="289">
        <v>60</v>
      </c>
      <c r="M472" s="286">
        <f>ROUND(L472*891.36*0.96,2)</f>
        <v>51342.34</v>
      </c>
      <c r="N472" s="280">
        <v>210</v>
      </c>
      <c r="O472" s="280">
        <f>ROUND(N472*627.71,2)</f>
        <v>131819.1</v>
      </c>
      <c r="P472" s="280">
        <v>200</v>
      </c>
      <c r="Q472" s="280">
        <f>ROUND(P472*1699.83*0.97,2)</f>
        <v>329767.02</v>
      </c>
      <c r="R472" s="280">
        <v>260</v>
      </c>
      <c r="S472" s="280">
        <f>ROUND(R472*856.06,2)</f>
        <v>222575.6</v>
      </c>
      <c r="T472" s="290">
        <v>0</v>
      </c>
      <c r="U472" s="280">
        <v>0</v>
      </c>
      <c r="V472" s="296"/>
      <c r="W472" s="57">
        <v>0</v>
      </c>
      <c r="X472" s="280">
        <v>0</v>
      </c>
      <c r="Y472" s="57">
        <v>0</v>
      </c>
      <c r="Z472" s="57">
        <v>0</v>
      </c>
      <c r="AA472" s="57">
        <v>0</v>
      </c>
      <c r="AB472" s="57">
        <v>0</v>
      </c>
      <c r="AC472" s="57">
        <v>0</v>
      </c>
      <c r="AD472" s="57">
        <v>0</v>
      </c>
      <c r="AE472" s="57">
        <v>0</v>
      </c>
      <c r="AF472" s="57">
        <v>0</v>
      </c>
      <c r="AG472" s="57">
        <v>0</v>
      </c>
      <c r="AH472" s="57">
        <v>0</v>
      </c>
      <c r="AI472" s="57">
        <f>ROUND(348476.71+89876.55+429276,2)</f>
        <v>867629.26</v>
      </c>
      <c r="AJ472" s="57">
        <f>ROUND((X472+H472+AI472)/95.5*3,2)</f>
        <v>192983.01</v>
      </c>
      <c r="AK472" s="57">
        <f>ROUND((X472+H472+AI472)/95.5*1.5,2)</f>
        <v>96491.5</v>
      </c>
      <c r="AL472" s="57">
        <v>0</v>
      </c>
      <c r="AN472" s="46">
        <f>I472/'Приложение 1'!I470</f>
        <v>215.71007955700418</v>
      </c>
      <c r="AO472" s="46">
        <f t="shared" si="583"/>
        <v>1176.73</v>
      </c>
      <c r="AP472" s="46">
        <f t="shared" si="584"/>
        <v>855.70566666666662</v>
      </c>
      <c r="AQ472" s="46">
        <f t="shared" si="585"/>
        <v>627.71</v>
      </c>
      <c r="AR472" s="46">
        <f t="shared" si="586"/>
        <v>1648.8351</v>
      </c>
      <c r="AS472" s="46">
        <f t="shared" si="587"/>
        <v>856.06000000000006</v>
      </c>
      <c r="AT472" s="46" t="e">
        <f t="shared" si="588"/>
        <v>#DIV/0!</v>
      </c>
      <c r="AU472" s="46" t="e">
        <f t="shared" si="589"/>
        <v>#DIV/0!</v>
      </c>
      <c r="AV472" s="46" t="e">
        <f t="shared" si="590"/>
        <v>#DIV/0!</v>
      </c>
      <c r="AW472" s="46" t="e">
        <f t="shared" si="591"/>
        <v>#DIV/0!</v>
      </c>
      <c r="AX472" s="46" t="e">
        <f t="shared" si="592"/>
        <v>#DIV/0!</v>
      </c>
      <c r="AY472" s="52">
        <f t="shared" si="593"/>
        <v>867629.26</v>
      </c>
      <c r="AZ472" s="46">
        <v>823.21</v>
      </c>
      <c r="BA472" s="46">
        <v>2105.13</v>
      </c>
      <c r="BB472" s="46">
        <v>2608.0100000000002</v>
      </c>
      <c r="BC472" s="46">
        <v>902.03</v>
      </c>
      <c r="BD472" s="46">
        <v>1781.42</v>
      </c>
      <c r="BE472" s="46">
        <v>1188.47</v>
      </c>
      <c r="BF472" s="46">
        <v>2445034.0299999998</v>
      </c>
      <c r="BG472" s="46">
        <f t="shared" si="594"/>
        <v>4866.91</v>
      </c>
      <c r="BH472" s="46">
        <v>1206.3800000000001</v>
      </c>
      <c r="BI472" s="46">
        <v>3444.44</v>
      </c>
      <c r="BJ472" s="46">
        <v>7006.73</v>
      </c>
      <c r="BK472" s="46">
        <f t="shared" si="582"/>
        <v>1689105.94</v>
      </c>
      <c r="BL472" s="46" t="str">
        <f t="shared" si="595"/>
        <v xml:space="preserve"> </v>
      </c>
      <c r="BM472" s="46" t="str">
        <f t="shared" si="596"/>
        <v xml:space="preserve"> </v>
      </c>
      <c r="BN472" s="46" t="str">
        <f t="shared" si="597"/>
        <v xml:space="preserve"> </v>
      </c>
      <c r="BO472" s="46" t="str">
        <f t="shared" si="598"/>
        <v xml:space="preserve"> </v>
      </c>
      <c r="BP472" s="46" t="str">
        <f t="shared" si="599"/>
        <v xml:space="preserve"> </v>
      </c>
      <c r="BQ472" s="46" t="str">
        <f t="shared" si="600"/>
        <v xml:space="preserve"> </v>
      </c>
      <c r="BR472" s="46" t="e">
        <f t="shared" si="601"/>
        <v>#DIV/0!</v>
      </c>
      <c r="BS472" s="46" t="e">
        <f t="shared" si="602"/>
        <v>#DIV/0!</v>
      </c>
      <c r="BT472" s="46" t="e">
        <f t="shared" si="603"/>
        <v>#DIV/0!</v>
      </c>
      <c r="BU472" s="46" t="e">
        <f t="shared" si="604"/>
        <v>#DIV/0!</v>
      </c>
      <c r="BV472" s="46" t="e">
        <f t="shared" si="605"/>
        <v>#DIV/0!</v>
      </c>
      <c r="BW472" s="46" t="str">
        <f t="shared" si="606"/>
        <v xml:space="preserve"> </v>
      </c>
      <c r="BY472" s="52">
        <f t="shared" si="571"/>
        <v>3.0000000699543468</v>
      </c>
      <c r="BZ472" s="293">
        <f t="shared" si="572"/>
        <v>1.4999999572501219</v>
      </c>
      <c r="CA472" s="46" t="e">
        <f t="shared" si="607"/>
        <v>#DIV/0!</v>
      </c>
      <c r="CB472" s="46">
        <f t="shared" si="608"/>
        <v>5085.92</v>
      </c>
      <c r="CC472" s="46" t="e">
        <f t="shared" si="609"/>
        <v>#DIV/0!</v>
      </c>
    </row>
    <row r="473" spans="1:82" s="45" customFormat="1" ht="28.5" customHeight="1">
      <c r="A473" s="308" t="s">
        <v>1003</v>
      </c>
      <c r="B473" s="308"/>
      <c r="C473" s="280">
        <f>SUM(C469:C472)</f>
        <v>16294.9</v>
      </c>
      <c r="D473" s="356"/>
      <c r="E473" s="294"/>
      <c r="F473" s="294"/>
      <c r="G473" s="280">
        <f>SUM(G469:G472)</f>
        <v>18377041.719999999</v>
      </c>
      <c r="H473" s="280">
        <f t="shared" ref="H473:U473" si="615">SUM(H469:H472)</f>
        <v>8726870.3599999994</v>
      </c>
      <c r="I473" s="280">
        <f t="shared" si="615"/>
        <v>5303524.04</v>
      </c>
      <c r="J473" s="280">
        <f t="shared" si="615"/>
        <v>1484</v>
      </c>
      <c r="K473" s="280">
        <f t="shared" si="615"/>
        <v>1746267.3199999998</v>
      </c>
      <c r="L473" s="280">
        <f t="shared" si="615"/>
        <v>190</v>
      </c>
      <c r="M473" s="280">
        <f t="shared" si="615"/>
        <v>162584.07</v>
      </c>
      <c r="N473" s="280">
        <f t="shared" si="615"/>
        <v>596</v>
      </c>
      <c r="O473" s="280">
        <f t="shared" si="615"/>
        <v>374115.16000000003</v>
      </c>
      <c r="P473" s="280">
        <f t="shared" si="615"/>
        <v>350</v>
      </c>
      <c r="Q473" s="280">
        <f t="shared" si="615"/>
        <v>577092.29</v>
      </c>
      <c r="R473" s="280">
        <f t="shared" si="615"/>
        <v>658</v>
      </c>
      <c r="S473" s="280">
        <f t="shared" si="615"/>
        <v>563287.48</v>
      </c>
      <c r="T473" s="290">
        <f t="shared" si="615"/>
        <v>0</v>
      </c>
      <c r="U473" s="280">
        <f t="shared" si="615"/>
        <v>0</v>
      </c>
      <c r="V473" s="294" t="s">
        <v>66</v>
      </c>
      <c r="W473" s="280">
        <f t="shared" ref="W473:AL473" si="616">SUM(W469:W472)</f>
        <v>1690</v>
      </c>
      <c r="X473" s="280">
        <f t="shared" si="616"/>
        <v>6568793.4000000004</v>
      </c>
      <c r="Y473" s="280">
        <f t="shared" si="616"/>
        <v>0</v>
      </c>
      <c r="Z473" s="280">
        <f t="shared" si="616"/>
        <v>0</v>
      </c>
      <c r="AA473" s="280">
        <f t="shared" si="616"/>
        <v>0</v>
      </c>
      <c r="AB473" s="280">
        <f t="shared" si="616"/>
        <v>0</v>
      </c>
      <c r="AC473" s="280">
        <f t="shared" si="616"/>
        <v>0</v>
      </c>
      <c r="AD473" s="280">
        <f t="shared" si="616"/>
        <v>0</v>
      </c>
      <c r="AE473" s="280">
        <f t="shared" si="616"/>
        <v>0</v>
      </c>
      <c r="AF473" s="280">
        <f t="shared" si="616"/>
        <v>0</v>
      </c>
      <c r="AG473" s="280">
        <f t="shared" si="616"/>
        <v>0</v>
      </c>
      <c r="AH473" s="280">
        <f t="shared" si="616"/>
        <v>0</v>
      </c>
      <c r="AI473" s="280">
        <f t="shared" si="616"/>
        <v>2254411.0700000003</v>
      </c>
      <c r="AJ473" s="280">
        <f t="shared" si="616"/>
        <v>551311.26</v>
      </c>
      <c r="AK473" s="280">
        <f t="shared" si="616"/>
        <v>275655.63</v>
      </c>
      <c r="AL473" s="280">
        <f t="shared" si="616"/>
        <v>0</v>
      </c>
      <c r="AN473" s="46" t="e">
        <f>I473/'Приложение 1'!I471</f>
        <v>#DIV/0!</v>
      </c>
      <c r="AO473" s="46">
        <f t="shared" si="583"/>
        <v>1176.7299999999998</v>
      </c>
      <c r="AP473" s="46">
        <f t="shared" si="584"/>
        <v>855.70563157894742</v>
      </c>
      <c r="AQ473" s="46">
        <f t="shared" si="585"/>
        <v>627.71</v>
      </c>
      <c r="AR473" s="46">
        <f t="shared" si="586"/>
        <v>1648.8351142857143</v>
      </c>
      <c r="AS473" s="46">
        <f t="shared" si="587"/>
        <v>856.06</v>
      </c>
      <c r="AT473" s="46" t="e">
        <f t="shared" si="588"/>
        <v>#DIV/0!</v>
      </c>
      <c r="AU473" s="46">
        <f t="shared" si="589"/>
        <v>3886.86</v>
      </c>
      <c r="AV473" s="46" t="e">
        <f t="shared" si="590"/>
        <v>#DIV/0!</v>
      </c>
      <c r="AW473" s="46" t="e">
        <f t="shared" si="591"/>
        <v>#DIV/0!</v>
      </c>
      <c r="AX473" s="46" t="e">
        <f t="shared" si="592"/>
        <v>#DIV/0!</v>
      </c>
      <c r="AY473" s="52">
        <f t="shared" si="593"/>
        <v>2254411.0700000003</v>
      </c>
      <c r="AZ473" s="46">
        <v>823.21</v>
      </c>
      <c r="BA473" s="46">
        <v>2105.13</v>
      </c>
      <c r="BB473" s="46">
        <v>2608.0100000000002</v>
      </c>
      <c r="BC473" s="46">
        <v>902.03</v>
      </c>
      <c r="BD473" s="46">
        <v>1781.42</v>
      </c>
      <c r="BE473" s="46">
        <v>1188.47</v>
      </c>
      <c r="BF473" s="46">
        <v>2445034.0299999998</v>
      </c>
      <c r="BG473" s="46">
        <f t="shared" si="594"/>
        <v>4866.91</v>
      </c>
      <c r="BH473" s="46">
        <v>1206.3800000000001</v>
      </c>
      <c r="BI473" s="46">
        <v>3444.44</v>
      </c>
      <c r="BJ473" s="46">
        <v>7006.73</v>
      </c>
      <c r="BK473" s="46">
        <f t="shared" si="582"/>
        <v>1689105.94</v>
      </c>
      <c r="BL473" s="46" t="e">
        <f t="shared" si="595"/>
        <v>#DIV/0!</v>
      </c>
      <c r="BM473" s="46" t="str">
        <f t="shared" si="596"/>
        <v xml:space="preserve"> </v>
      </c>
      <c r="BN473" s="46" t="str">
        <f t="shared" si="597"/>
        <v xml:space="preserve"> </v>
      </c>
      <c r="BO473" s="46" t="str">
        <f t="shared" si="598"/>
        <v xml:space="preserve"> </v>
      </c>
      <c r="BP473" s="46" t="str">
        <f t="shared" si="599"/>
        <v xml:space="preserve"> </v>
      </c>
      <c r="BQ473" s="46" t="str">
        <f t="shared" si="600"/>
        <v xml:space="preserve"> </v>
      </c>
      <c r="BR473" s="46" t="e">
        <f t="shared" si="601"/>
        <v>#DIV/0!</v>
      </c>
      <c r="BS473" s="46" t="str">
        <f t="shared" si="602"/>
        <v xml:space="preserve"> </v>
      </c>
      <c r="BT473" s="46" t="e">
        <f t="shared" si="603"/>
        <v>#DIV/0!</v>
      </c>
      <c r="BU473" s="46" t="e">
        <f t="shared" si="604"/>
        <v>#DIV/0!</v>
      </c>
      <c r="BV473" s="46" t="e">
        <f t="shared" si="605"/>
        <v>#DIV/0!</v>
      </c>
      <c r="BW473" s="46" t="str">
        <f t="shared" si="606"/>
        <v>+</v>
      </c>
      <c r="BY473" s="52">
        <f t="shared" si="571"/>
        <v>3.0000000457092071</v>
      </c>
      <c r="BZ473" s="293">
        <f t="shared" si="572"/>
        <v>1.5000000228546035</v>
      </c>
      <c r="CA473" s="46">
        <f t="shared" si="607"/>
        <v>10873.989183431951</v>
      </c>
      <c r="CB473" s="46">
        <f t="shared" si="608"/>
        <v>5085.92</v>
      </c>
      <c r="CC473" s="46">
        <f t="shared" si="609"/>
        <v>5788.0691834319514</v>
      </c>
    </row>
    <row r="474" spans="1:82" s="45" customFormat="1" ht="12" customHeight="1">
      <c r="A474" s="282" t="s">
        <v>39</v>
      </c>
      <c r="B474" s="283"/>
      <c r="C474" s="283"/>
      <c r="D474" s="283"/>
      <c r="E474" s="283"/>
      <c r="F474" s="283"/>
      <c r="G474" s="283"/>
      <c r="H474" s="283"/>
      <c r="I474" s="283"/>
      <c r="J474" s="283"/>
      <c r="K474" s="283"/>
      <c r="L474" s="283"/>
      <c r="M474" s="283"/>
      <c r="N474" s="283"/>
      <c r="O474" s="283"/>
      <c r="P474" s="283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AC474" s="283"/>
      <c r="AD474" s="283"/>
      <c r="AE474" s="283"/>
      <c r="AF474" s="283"/>
      <c r="AG474" s="283"/>
      <c r="AH474" s="283"/>
      <c r="AI474" s="283"/>
      <c r="AJ474" s="283"/>
      <c r="AK474" s="283"/>
      <c r="AL474" s="375"/>
      <c r="AM474" s="45" t="s">
        <v>107</v>
      </c>
      <c r="AN474" s="46">
        <f>I474/'Приложение 1'!I472</f>
        <v>0</v>
      </c>
      <c r="AO474" s="46" t="e">
        <f t="shared" si="583"/>
        <v>#DIV/0!</v>
      </c>
      <c r="AP474" s="46" t="e">
        <f t="shared" si="584"/>
        <v>#DIV/0!</v>
      </c>
      <c r="AQ474" s="46" t="e">
        <f t="shared" si="585"/>
        <v>#DIV/0!</v>
      </c>
      <c r="AR474" s="46" t="e">
        <f t="shared" si="586"/>
        <v>#DIV/0!</v>
      </c>
      <c r="AS474" s="46" t="e">
        <f t="shared" si="587"/>
        <v>#DIV/0!</v>
      </c>
      <c r="AT474" s="46" t="e">
        <f t="shared" si="588"/>
        <v>#DIV/0!</v>
      </c>
      <c r="AU474" s="46" t="e">
        <f t="shared" si="589"/>
        <v>#DIV/0!</v>
      </c>
      <c r="AV474" s="46" t="e">
        <f t="shared" si="590"/>
        <v>#DIV/0!</v>
      </c>
      <c r="AW474" s="46" t="e">
        <f t="shared" si="591"/>
        <v>#DIV/0!</v>
      </c>
      <c r="AX474" s="46" t="e">
        <f t="shared" si="592"/>
        <v>#DIV/0!</v>
      </c>
      <c r="AY474" s="52">
        <f t="shared" si="593"/>
        <v>0</v>
      </c>
      <c r="AZ474" s="46">
        <v>823.21</v>
      </c>
      <c r="BA474" s="46">
        <v>2105.13</v>
      </c>
      <c r="BB474" s="46">
        <v>2608.0100000000002</v>
      </c>
      <c r="BC474" s="46">
        <v>902.03</v>
      </c>
      <c r="BD474" s="46">
        <v>1781.42</v>
      </c>
      <c r="BE474" s="46">
        <v>1188.47</v>
      </c>
      <c r="BF474" s="46">
        <v>2445034.0299999998</v>
      </c>
      <c r="BG474" s="46">
        <f t="shared" si="594"/>
        <v>4866.91</v>
      </c>
      <c r="BH474" s="46">
        <v>1206.3800000000001</v>
      </c>
      <c r="BI474" s="46">
        <v>3444.44</v>
      </c>
      <c r="BJ474" s="46">
        <v>7006.73</v>
      </c>
      <c r="BK474" s="46">
        <f t="shared" si="582"/>
        <v>1689105.94</v>
      </c>
      <c r="BL474" s="46" t="str">
        <f t="shared" si="595"/>
        <v xml:space="preserve"> </v>
      </c>
      <c r="BM474" s="46" t="e">
        <f t="shared" si="596"/>
        <v>#DIV/0!</v>
      </c>
      <c r="BN474" s="46" t="e">
        <f t="shared" si="597"/>
        <v>#DIV/0!</v>
      </c>
      <c r="BO474" s="46" t="e">
        <f t="shared" si="598"/>
        <v>#DIV/0!</v>
      </c>
      <c r="BP474" s="46" t="e">
        <f t="shared" si="599"/>
        <v>#DIV/0!</v>
      </c>
      <c r="BQ474" s="46" t="e">
        <f t="shared" si="600"/>
        <v>#DIV/0!</v>
      </c>
      <c r="BR474" s="46" t="e">
        <f t="shared" si="601"/>
        <v>#DIV/0!</v>
      </c>
      <c r="BS474" s="46" t="e">
        <f t="shared" si="602"/>
        <v>#DIV/0!</v>
      </c>
      <c r="BT474" s="46" t="e">
        <f t="shared" si="603"/>
        <v>#DIV/0!</v>
      </c>
      <c r="BU474" s="46" t="e">
        <f t="shared" si="604"/>
        <v>#DIV/0!</v>
      </c>
      <c r="BV474" s="46" t="e">
        <f t="shared" si="605"/>
        <v>#DIV/0!</v>
      </c>
      <c r="BW474" s="46" t="str">
        <f t="shared" si="606"/>
        <v xml:space="preserve"> </v>
      </c>
      <c r="BY474" s="52" t="e">
        <f t="shared" ref="BY474:BY477" si="617">AJ474/G474*100</f>
        <v>#DIV/0!</v>
      </c>
      <c r="BZ474" s="293" t="e">
        <f t="shared" ref="BZ474:BZ477" si="618">AK474/G474*100</f>
        <v>#DIV/0!</v>
      </c>
      <c r="CA474" s="46" t="e">
        <f t="shared" si="607"/>
        <v>#DIV/0!</v>
      </c>
      <c r="CB474" s="46">
        <f t="shared" si="608"/>
        <v>5085.92</v>
      </c>
      <c r="CC474" s="46" t="e">
        <f t="shared" si="609"/>
        <v>#DIV/0!</v>
      </c>
    </row>
    <row r="475" spans="1:82" s="45" customFormat="1" ht="12" customHeight="1">
      <c r="A475" s="284">
        <v>136</v>
      </c>
      <c r="B475" s="338" t="s">
        <v>214</v>
      </c>
      <c r="C475" s="389">
        <v>4065.4</v>
      </c>
      <c r="D475" s="295"/>
      <c r="E475" s="390"/>
      <c r="F475" s="390"/>
      <c r="G475" s="286">
        <f t="shared" ref="G475:G476" si="619">ROUND(H475+U475+X475+Z475+AB475+AD475+AF475+AH475+AI475+AJ475+AK475+AL475,2)</f>
        <v>1804016.77</v>
      </c>
      <c r="H475" s="280">
        <f t="shared" ref="H475:H476" si="620">I475+K475+M475+O475+Q475+S475</f>
        <v>1203683.47</v>
      </c>
      <c r="I475" s="286">
        <f>ROUND(242.99*'Приложение 1'!J473,2)</f>
        <v>57588.63</v>
      </c>
      <c r="J475" s="289">
        <v>540</v>
      </c>
      <c r="K475" s="289">
        <f>ROUND(J475*1176.73,2)</f>
        <v>635434.19999999995</v>
      </c>
      <c r="L475" s="289">
        <v>320</v>
      </c>
      <c r="M475" s="286">
        <f>ROUND(L475*891.36*0.96,2)</f>
        <v>273825.78999999998</v>
      </c>
      <c r="N475" s="280">
        <v>125</v>
      </c>
      <c r="O475" s="280">
        <f>ROUND(N475*627.71,2)</f>
        <v>78463.75</v>
      </c>
      <c r="P475" s="280">
        <v>0</v>
      </c>
      <c r="Q475" s="280">
        <v>0</v>
      </c>
      <c r="R475" s="280">
        <v>185</v>
      </c>
      <c r="S475" s="280">
        <f>ROUND(R475*856.06,2)</f>
        <v>158371.1</v>
      </c>
      <c r="T475" s="290">
        <v>0</v>
      </c>
      <c r="U475" s="280">
        <v>0</v>
      </c>
      <c r="V475" s="296"/>
      <c r="W475" s="57">
        <v>0</v>
      </c>
      <c r="X475" s="280">
        <v>0</v>
      </c>
      <c r="Y475" s="57">
        <v>0</v>
      </c>
      <c r="Z475" s="57">
        <v>0</v>
      </c>
      <c r="AA475" s="57">
        <v>0</v>
      </c>
      <c r="AB475" s="57">
        <v>0</v>
      </c>
      <c r="AC475" s="57">
        <v>0</v>
      </c>
      <c r="AD475" s="57">
        <v>0</v>
      </c>
      <c r="AE475" s="57">
        <v>0</v>
      </c>
      <c r="AF475" s="57">
        <v>0</v>
      </c>
      <c r="AG475" s="57">
        <v>0</v>
      </c>
      <c r="AH475" s="57">
        <v>0</v>
      </c>
      <c r="AI475" s="57">
        <f>ROUND(429276+89876.55,2)</f>
        <v>519152.55</v>
      </c>
      <c r="AJ475" s="57">
        <f>ROUND((X475+H475+AI475)/95.5*3,2)</f>
        <v>54120.5</v>
      </c>
      <c r="AK475" s="57">
        <f>ROUND((X475+H475+AI475)/95.5*1.5,2)</f>
        <v>27060.25</v>
      </c>
      <c r="AL475" s="57">
        <v>0</v>
      </c>
      <c r="AN475" s="46">
        <f>I475/'Приложение 1'!I473</f>
        <v>182.24249999999998</v>
      </c>
      <c r="AO475" s="46">
        <f t="shared" si="583"/>
        <v>1176.73</v>
      </c>
      <c r="AP475" s="46">
        <f t="shared" si="584"/>
        <v>855.70559374999993</v>
      </c>
      <c r="AQ475" s="46">
        <f t="shared" si="585"/>
        <v>627.71</v>
      </c>
      <c r="AR475" s="46" t="e">
        <f t="shared" si="586"/>
        <v>#DIV/0!</v>
      </c>
      <c r="AS475" s="46">
        <f t="shared" si="587"/>
        <v>856.06000000000006</v>
      </c>
      <c r="AT475" s="46" t="e">
        <f t="shared" si="588"/>
        <v>#DIV/0!</v>
      </c>
      <c r="AU475" s="46" t="e">
        <f t="shared" si="589"/>
        <v>#DIV/0!</v>
      </c>
      <c r="AV475" s="46" t="e">
        <f t="shared" si="590"/>
        <v>#DIV/0!</v>
      </c>
      <c r="AW475" s="46" t="e">
        <f t="shared" si="591"/>
        <v>#DIV/0!</v>
      </c>
      <c r="AX475" s="46" t="e">
        <f t="shared" si="592"/>
        <v>#DIV/0!</v>
      </c>
      <c r="AY475" s="52">
        <f t="shared" si="593"/>
        <v>519152.55</v>
      </c>
      <c r="AZ475" s="46">
        <v>823.21</v>
      </c>
      <c r="BA475" s="46">
        <v>2105.13</v>
      </c>
      <c r="BB475" s="46">
        <v>2608.0100000000002</v>
      </c>
      <c r="BC475" s="46">
        <v>902.03</v>
      </c>
      <c r="BD475" s="46">
        <v>1781.42</v>
      </c>
      <c r="BE475" s="46">
        <v>1188.47</v>
      </c>
      <c r="BF475" s="46">
        <v>2445034.0299999998</v>
      </c>
      <c r="BG475" s="46">
        <f t="shared" si="594"/>
        <v>4866.91</v>
      </c>
      <c r="BH475" s="46">
        <v>1206.3800000000001</v>
      </c>
      <c r="BI475" s="46">
        <v>3444.44</v>
      </c>
      <c r="BJ475" s="46">
        <v>7006.73</v>
      </c>
      <c r="BK475" s="46">
        <f t="shared" si="582"/>
        <v>1689105.94</v>
      </c>
      <c r="BL475" s="46" t="str">
        <f t="shared" si="595"/>
        <v xml:space="preserve"> </v>
      </c>
      <c r="BM475" s="46" t="str">
        <f t="shared" si="596"/>
        <v xml:space="preserve"> </v>
      </c>
      <c r="BN475" s="46" t="str">
        <f t="shared" si="597"/>
        <v xml:space="preserve"> </v>
      </c>
      <c r="BO475" s="46" t="str">
        <f t="shared" si="598"/>
        <v xml:space="preserve"> </v>
      </c>
      <c r="BP475" s="46" t="e">
        <f t="shared" si="599"/>
        <v>#DIV/0!</v>
      </c>
      <c r="BQ475" s="46" t="str">
        <f t="shared" si="600"/>
        <v xml:space="preserve"> </v>
      </c>
      <c r="BR475" s="46" t="e">
        <f t="shared" si="601"/>
        <v>#DIV/0!</v>
      </c>
      <c r="BS475" s="46" t="e">
        <f t="shared" si="602"/>
        <v>#DIV/0!</v>
      </c>
      <c r="BT475" s="46" t="e">
        <f t="shared" si="603"/>
        <v>#DIV/0!</v>
      </c>
      <c r="BU475" s="46" t="e">
        <f t="shared" si="604"/>
        <v>#DIV/0!</v>
      </c>
      <c r="BV475" s="46" t="e">
        <f t="shared" si="605"/>
        <v>#DIV/0!</v>
      </c>
      <c r="BW475" s="46" t="str">
        <f t="shared" si="606"/>
        <v xml:space="preserve"> </v>
      </c>
      <c r="BY475" s="52">
        <f t="shared" si="617"/>
        <v>2.9999998281612426</v>
      </c>
      <c r="BZ475" s="293">
        <f t="shared" si="618"/>
        <v>1.4999999140806213</v>
      </c>
      <c r="CA475" s="46" t="e">
        <f t="shared" si="607"/>
        <v>#DIV/0!</v>
      </c>
      <c r="CB475" s="46">
        <f t="shared" si="608"/>
        <v>5085.92</v>
      </c>
      <c r="CC475" s="46" t="e">
        <f t="shared" si="609"/>
        <v>#DIV/0!</v>
      </c>
    </row>
    <row r="476" spans="1:82" s="45" customFormat="1" ht="12" customHeight="1">
      <c r="A476" s="284">
        <v>137</v>
      </c>
      <c r="B476" s="338" t="s">
        <v>216</v>
      </c>
      <c r="C476" s="389">
        <v>1546</v>
      </c>
      <c r="D476" s="295"/>
      <c r="E476" s="390"/>
      <c r="F476" s="390"/>
      <c r="G476" s="286">
        <f t="shared" si="619"/>
        <v>2618140.88</v>
      </c>
      <c r="H476" s="280">
        <f t="shared" si="620"/>
        <v>0</v>
      </c>
      <c r="I476" s="289">
        <v>0</v>
      </c>
      <c r="J476" s="289">
        <v>0</v>
      </c>
      <c r="K476" s="289">
        <v>0</v>
      </c>
      <c r="L476" s="289">
        <v>0</v>
      </c>
      <c r="M476" s="289">
        <v>0</v>
      </c>
      <c r="N476" s="280">
        <v>0</v>
      </c>
      <c r="O476" s="280">
        <v>0</v>
      </c>
      <c r="P476" s="280">
        <v>0</v>
      </c>
      <c r="Q476" s="280">
        <v>0</v>
      </c>
      <c r="R476" s="280">
        <v>0</v>
      </c>
      <c r="S476" s="280">
        <v>0</v>
      </c>
      <c r="T476" s="290">
        <v>0</v>
      </c>
      <c r="U476" s="280">
        <v>0</v>
      </c>
      <c r="V476" s="296" t="s">
        <v>106</v>
      </c>
      <c r="W476" s="57">
        <v>648.29999999999995</v>
      </c>
      <c r="X476" s="280">
        <f t="shared" ref="X476" si="621">ROUND(IF(V476="СК",3856.74,3886.86)*W476,2)</f>
        <v>2500324.54</v>
      </c>
      <c r="Y476" s="57">
        <v>0</v>
      </c>
      <c r="Z476" s="57">
        <v>0</v>
      </c>
      <c r="AA476" s="57">
        <v>0</v>
      </c>
      <c r="AB476" s="57">
        <v>0</v>
      </c>
      <c r="AC476" s="57">
        <v>0</v>
      </c>
      <c r="AD476" s="57">
        <v>0</v>
      </c>
      <c r="AE476" s="57">
        <v>0</v>
      </c>
      <c r="AF476" s="57">
        <v>0</v>
      </c>
      <c r="AG476" s="57">
        <v>0</v>
      </c>
      <c r="AH476" s="57">
        <v>0</v>
      </c>
      <c r="AI476" s="57">
        <v>0</v>
      </c>
      <c r="AJ476" s="57">
        <f t="shared" ref="AJ476" si="622">ROUND(X476/95.5*3,2)</f>
        <v>78544.23</v>
      </c>
      <c r="AK476" s="57">
        <f t="shared" ref="AK476" si="623">ROUND(X476/95.5*1.5,2)</f>
        <v>39272.11</v>
      </c>
      <c r="AL476" s="57">
        <v>0</v>
      </c>
      <c r="AN476" s="46">
        <f>I476/'Приложение 1'!I474</f>
        <v>0</v>
      </c>
      <c r="AO476" s="46" t="e">
        <f t="shared" si="583"/>
        <v>#DIV/0!</v>
      </c>
      <c r="AP476" s="46" t="e">
        <f t="shared" si="584"/>
        <v>#DIV/0!</v>
      </c>
      <c r="AQ476" s="46" t="e">
        <f t="shared" si="585"/>
        <v>#DIV/0!</v>
      </c>
      <c r="AR476" s="46" t="e">
        <f t="shared" si="586"/>
        <v>#DIV/0!</v>
      </c>
      <c r="AS476" s="46" t="e">
        <f t="shared" si="587"/>
        <v>#DIV/0!</v>
      </c>
      <c r="AT476" s="46" t="e">
        <f t="shared" si="588"/>
        <v>#DIV/0!</v>
      </c>
      <c r="AU476" s="46">
        <f t="shared" si="589"/>
        <v>3856.7399969150088</v>
      </c>
      <c r="AV476" s="46" t="e">
        <f t="shared" si="590"/>
        <v>#DIV/0!</v>
      </c>
      <c r="AW476" s="46" t="e">
        <f t="shared" si="591"/>
        <v>#DIV/0!</v>
      </c>
      <c r="AX476" s="46" t="e">
        <f t="shared" si="592"/>
        <v>#DIV/0!</v>
      </c>
      <c r="AY476" s="52">
        <f t="shared" si="593"/>
        <v>0</v>
      </c>
      <c r="AZ476" s="46">
        <v>823.21</v>
      </c>
      <c r="BA476" s="46">
        <v>2105.13</v>
      </c>
      <c r="BB476" s="46">
        <v>2608.0100000000002</v>
      </c>
      <c r="BC476" s="46">
        <v>902.03</v>
      </c>
      <c r="BD476" s="46">
        <v>1781.42</v>
      </c>
      <c r="BE476" s="46">
        <v>1188.47</v>
      </c>
      <c r="BF476" s="46">
        <v>2445034.0299999998</v>
      </c>
      <c r="BG476" s="46">
        <f t="shared" si="594"/>
        <v>4866.91</v>
      </c>
      <c r="BH476" s="46">
        <v>1206.3800000000001</v>
      </c>
      <c r="BI476" s="46">
        <v>3444.44</v>
      </c>
      <c r="BJ476" s="46">
        <v>7006.73</v>
      </c>
      <c r="BK476" s="46">
        <f t="shared" si="582"/>
        <v>1689105.94</v>
      </c>
      <c r="BL476" s="46" t="str">
        <f t="shared" si="595"/>
        <v xml:space="preserve"> </v>
      </c>
      <c r="BM476" s="46" t="e">
        <f t="shared" si="596"/>
        <v>#DIV/0!</v>
      </c>
      <c r="BN476" s="46" t="e">
        <f t="shared" si="597"/>
        <v>#DIV/0!</v>
      </c>
      <c r="BO476" s="46" t="e">
        <f t="shared" si="598"/>
        <v>#DIV/0!</v>
      </c>
      <c r="BP476" s="46" t="e">
        <f t="shared" si="599"/>
        <v>#DIV/0!</v>
      </c>
      <c r="BQ476" s="46" t="e">
        <f t="shared" si="600"/>
        <v>#DIV/0!</v>
      </c>
      <c r="BR476" s="46" t="e">
        <f t="shared" si="601"/>
        <v>#DIV/0!</v>
      </c>
      <c r="BS476" s="46" t="str">
        <f t="shared" si="602"/>
        <v xml:space="preserve"> </v>
      </c>
      <c r="BT476" s="46" t="e">
        <f t="shared" si="603"/>
        <v>#DIV/0!</v>
      </c>
      <c r="BU476" s="46" t="e">
        <f t="shared" si="604"/>
        <v>#DIV/0!</v>
      </c>
      <c r="BV476" s="46" t="e">
        <f t="shared" si="605"/>
        <v>#DIV/0!</v>
      </c>
      <c r="BW476" s="46" t="str">
        <f t="shared" si="606"/>
        <v xml:space="preserve"> </v>
      </c>
      <c r="BY476" s="52">
        <f t="shared" si="617"/>
        <v>3.0000001375021497</v>
      </c>
      <c r="BZ476" s="293">
        <f t="shared" si="618"/>
        <v>1.4999998777758667</v>
      </c>
      <c r="CA476" s="46">
        <f t="shared" si="607"/>
        <v>4038.4712016041958</v>
      </c>
      <c r="CB476" s="46">
        <f t="shared" si="608"/>
        <v>5085.92</v>
      </c>
      <c r="CC476" s="46">
        <f t="shared" si="609"/>
        <v>-1047.4487983958043</v>
      </c>
    </row>
    <row r="477" spans="1:82" s="45" customFormat="1" ht="29.25" customHeight="1">
      <c r="A477" s="308" t="s">
        <v>73</v>
      </c>
      <c r="B477" s="308"/>
      <c r="C477" s="280">
        <f>SUM(C475:C476)</f>
        <v>5611.4</v>
      </c>
      <c r="D477" s="356"/>
      <c r="E477" s="294"/>
      <c r="F477" s="294"/>
      <c r="G477" s="280">
        <f t="shared" ref="G477:U477" si="624">SUM(G475:G476)</f>
        <v>4422157.6500000004</v>
      </c>
      <c r="H477" s="280">
        <f t="shared" si="624"/>
        <v>1203683.47</v>
      </c>
      <c r="I477" s="280">
        <f t="shared" si="624"/>
        <v>57588.63</v>
      </c>
      <c r="J477" s="280">
        <f t="shared" si="624"/>
        <v>540</v>
      </c>
      <c r="K477" s="280">
        <f t="shared" si="624"/>
        <v>635434.19999999995</v>
      </c>
      <c r="L477" s="280">
        <f t="shared" si="624"/>
        <v>320</v>
      </c>
      <c r="M477" s="280">
        <f t="shared" si="624"/>
        <v>273825.78999999998</v>
      </c>
      <c r="N477" s="280">
        <f t="shared" si="624"/>
        <v>125</v>
      </c>
      <c r="O477" s="280">
        <f t="shared" si="624"/>
        <v>78463.75</v>
      </c>
      <c r="P477" s="280">
        <f t="shared" si="624"/>
        <v>0</v>
      </c>
      <c r="Q477" s="280">
        <f t="shared" si="624"/>
        <v>0</v>
      </c>
      <c r="R477" s="280">
        <f t="shared" si="624"/>
        <v>185</v>
      </c>
      <c r="S477" s="280">
        <f t="shared" si="624"/>
        <v>158371.1</v>
      </c>
      <c r="T477" s="290">
        <f t="shared" si="624"/>
        <v>0</v>
      </c>
      <c r="U477" s="280">
        <f t="shared" si="624"/>
        <v>0</v>
      </c>
      <c r="V477" s="294" t="s">
        <v>66</v>
      </c>
      <c r="W477" s="280">
        <f t="shared" ref="W477:AL477" si="625">SUM(W475:W476)</f>
        <v>648.29999999999995</v>
      </c>
      <c r="X477" s="280">
        <f t="shared" si="625"/>
        <v>2500324.54</v>
      </c>
      <c r="Y477" s="280">
        <f t="shared" si="625"/>
        <v>0</v>
      </c>
      <c r="Z477" s="280">
        <f t="shared" si="625"/>
        <v>0</v>
      </c>
      <c r="AA477" s="280">
        <f t="shared" si="625"/>
        <v>0</v>
      </c>
      <c r="AB477" s="280">
        <f t="shared" si="625"/>
        <v>0</v>
      </c>
      <c r="AC477" s="280">
        <f t="shared" si="625"/>
        <v>0</v>
      </c>
      <c r="AD477" s="280">
        <f t="shared" si="625"/>
        <v>0</v>
      </c>
      <c r="AE477" s="280">
        <f t="shared" si="625"/>
        <v>0</v>
      </c>
      <c r="AF477" s="280">
        <f t="shared" si="625"/>
        <v>0</v>
      </c>
      <c r="AG477" s="280">
        <f t="shared" si="625"/>
        <v>0</v>
      </c>
      <c r="AH477" s="280">
        <f t="shared" si="625"/>
        <v>0</v>
      </c>
      <c r="AI477" s="280">
        <f t="shared" si="625"/>
        <v>519152.55</v>
      </c>
      <c r="AJ477" s="280">
        <f t="shared" si="625"/>
        <v>132664.72999999998</v>
      </c>
      <c r="AK477" s="280">
        <f t="shared" si="625"/>
        <v>66332.36</v>
      </c>
      <c r="AL477" s="280">
        <f t="shared" si="625"/>
        <v>0</v>
      </c>
      <c r="AN477" s="46" t="e">
        <f>I477/'Приложение 1'!I475</f>
        <v>#DIV/0!</v>
      </c>
      <c r="AO477" s="46">
        <f t="shared" si="583"/>
        <v>1176.73</v>
      </c>
      <c r="AP477" s="46">
        <f t="shared" si="584"/>
        <v>855.70559374999993</v>
      </c>
      <c r="AQ477" s="46">
        <f t="shared" si="585"/>
        <v>627.71</v>
      </c>
      <c r="AR477" s="46" t="e">
        <f t="shared" si="586"/>
        <v>#DIV/0!</v>
      </c>
      <c r="AS477" s="46">
        <f t="shared" si="587"/>
        <v>856.06000000000006</v>
      </c>
      <c r="AT477" s="46" t="e">
        <f t="shared" si="588"/>
        <v>#DIV/0!</v>
      </c>
      <c r="AU477" s="46">
        <f t="shared" si="589"/>
        <v>3856.7399969150088</v>
      </c>
      <c r="AV477" s="46" t="e">
        <f t="shared" si="590"/>
        <v>#DIV/0!</v>
      </c>
      <c r="AW477" s="46" t="e">
        <f t="shared" si="591"/>
        <v>#DIV/0!</v>
      </c>
      <c r="AX477" s="46" t="e">
        <f t="shared" si="592"/>
        <v>#DIV/0!</v>
      </c>
      <c r="AY477" s="52">
        <f t="shared" si="593"/>
        <v>519152.55</v>
      </c>
      <c r="AZ477" s="46">
        <v>823.21</v>
      </c>
      <c r="BA477" s="46">
        <v>2105.13</v>
      </c>
      <c r="BB477" s="46">
        <v>2608.0100000000002</v>
      </c>
      <c r="BC477" s="46">
        <v>902.03</v>
      </c>
      <c r="BD477" s="46">
        <v>1781.42</v>
      </c>
      <c r="BE477" s="46">
        <v>1188.47</v>
      </c>
      <c r="BF477" s="46">
        <v>2445034.0299999998</v>
      </c>
      <c r="BG477" s="46">
        <f t="shared" si="594"/>
        <v>4866.91</v>
      </c>
      <c r="BH477" s="46">
        <v>1206.3800000000001</v>
      </c>
      <c r="BI477" s="46">
        <v>3444.44</v>
      </c>
      <c r="BJ477" s="46">
        <v>7006.73</v>
      </c>
      <c r="BK477" s="46">
        <f t="shared" si="582"/>
        <v>1689105.94</v>
      </c>
      <c r="BL477" s="46" t="e">
        <f t="shared" si="595"/>
        <v>#DIV/0!</v>
      </c>
      <c r="BM477" s="46" t="str">
        <f t="shared" si="596"/>
        <v xml:space="preserve"> </v>
      </c>
      <c r="BN477" s="46" t="str">
        <f t="shared" si="597"/>
        <v xml:space="preserve"> </v>
      </c>
      <c r="BO477" s="46" t="str">
        <f t="shared" si="598"/>
        <v xml:space="preserve"> </v>
      </c>
      <c r="BP477" s="46" t="e">
        <f t="shared" si="599"/>
        <v>#DIV/0!</v>
      </c>
      <c r="BQ477" s="46" t="str">
        <f t="shared" si="600"/>
        <v xml:space="preserve"> </v>
      </c>
      <c r="BR477" s="46" t="e">
        <f t="shared" si="601"/>
        <v>#DIV/0!</v>
      </c>
      <c r="BS477" s="46" t="str">
        <f t="shared" si="602"/>
        <v xml:space="preserve"> </v>
      </c>
      <c r="BT477" s="46" t="e">
        <f t="shared" si="603"/>
        <v>#DIV/0!</v>
      </c>
      <c r="BU477" s="46" t="e">
        <f t="shared" si="604"/>
        <v>#DIV/0!</v>
      </c>
      <c r="BV477" s="46" t="e">
        <f t="shared" si="605"/>
        <v>#DIV/0!</v>
      </c>
      <c r="BW477" s="46" t="str">
        <f t="shared" si="606"/>
        <v xml:space="preserve"> </v>
      </c>
      <c r="BY477" s="52">
        <f t="shared" si="617"/>
        <v>3.0000000113066969</v>
      </c>
      <c r="BZ477" s="293">
        <f t="shared" si="618"/>
        <v>1.4999998925863711</v>
      </c>
      <c r="CA477" s="46">
        <f t="shared" si="607"/>
        <v>6821.1594169366044</v>
      </c>
      <c r="CB477" s="46">
        <f t="shared" si="608"/>
        <v>5085.92</v>
      </c>
      <c r="CC477" s="46">
        <f t="shared" si="609"/>
        <v>1735.2394169366044</v>
      </c>
    </row>
    <row r="478" spans="1:82" s="45" customFormat="1" ht="12" customHeight="1">
      <c r="A478" s="341" t="s">
        <v>42</v>
      </c>
      <c r="B478" s="342"/>
      <c r="C478" s="342"/>
      <c r="D478" s="342"/>
      <c r="E478" s="342"/>
      <c r="F478" s="342"/>
      <c r="G478" s="342"/>
      <c r="H478" s="342"/>
      <c r="I478" s="342"/>
      <c r="J478" s="342"/>
      <c r="K478" s="342"/>
      <c r="L478" s="342"/>
      <c r="M478" s="342"/>
      <c r="N478" s="342"/>
      <c r="O478" s="342"/>
      <c r="P478" s="342"/>
      <c r="Q478" s="342"/>
      <c r="R478" s="342"/>
      <c r="S478" s="342"/>
      <c r="T478" s="342"/>
      <c r="U478" s="342"/>
      <c r="V478" s="342"/>
      <c r="W478" s="342"/>
      <c r="X478" s="342"/>
      <c r="Y478" s="342"/>
      <c r="Z478" s="342"/>
      <c r="AA478" s="342"/>
      <c r="AB478" s="342"/>
      <c r="AC478" s="342"/>
      <c r="AD478" s="342"/>
      <c r="AE478" s="342"/>
      <c r="AF478" s="342"/>
      <c r="AG478" s="342"/>
      <c r="AH478" s="342"/>
      <c r="AI478" s="342"/>
      <c r="AJ478" s="342"/>
      <c r="AK478" s="342"/>
      <c r="AL478" s="360"/>
      <c r="AN478" s="46">
        <f>I478/'Приложение 1'!I476</f>
        <v>0</v>
      </c>
      <c r="AO478" s="46" t="e">
        <f t="shared" si="583"/>
        <v>#DIV/0!</v>
      </c>
      <c r="AP478" s="46" t="e">
        <f t="shared" si="584"/>
        <v>#DIV/0!</v>
      </c>
      <c r="AQ478" s="46" t="e">
        <f t="shared" si="585"/>
        <v>#DIV/0!</v>
      </c>
      <c r="AR478" s="46" t="e">
        <f t="shared" si="586"/>
        <v>#DIV/0!</v>
      </c>
      <c r="AS478" s="46" t="e">
        <f t="shared" si="587"/>
        <v>#DIV/0!</v>
      </c>
      <c r="AT478" s="46" t="e">
        <f t="shared" si="588"/>
        <v>#DIV/0!</v>
      </c>
      <c r="AU478" s="46" t="e">
        <f t="shared" si="589"/>
        <v>#DIV/0!</v>
      </c>
      <c r="AV478" s="46" t="e">
        <f t="shared" si="590"/>
        <v>#DIV/0!</v>
      </c>
      <c r="AW478" s="46" t="e">
        <f t="shared" si="591"/>
        <v>#DIV/0!</v>
      </c>
      <c r="AX478" s="46" t="e">
        <f t="shared" si="592"/>
        <v>#DIV/0!</v>
      </c>
      <c r="AY478" s="52">
        <f t="shared" si="593"/>
        <v>0</v>
      </c>
      <c r="AZ478" s="46">
        <v>823.21</v>
      </c>
      <c r="BA478" s="46">
        <v>2105.13</v>
      </c>
      <c r="BB478" s="46">
        <v>2608.0100000000002</v>
      </c>
      <c r="BC478" s="46">
        <v>902.03</v>
      </c>
      <c r="BD478" s="46">
        <v>1781.42</v>
      </c>
      <c r="BE478" s="46">
        <v>1188.47</v>
      </c>
      <c r="BF478" s="46">
        <v>2445034.0299999998</v>
      </c>
      <c r="BG478" s="46">
        <f t="shared" si="594"/>
        <v>4866.91</v>
      </c>
      <c r="BH478" s="46">
        <v>1206.3800000000001</v>
      </c>
      <c r="BI478" s="46">
        <v>3444.44</v>
      </c>
      <c r="BJ478" s="46">
        <v>7006.73</v>
      </c>
      <c r="BK478" s="46">
        <f t="shared" si="582"/>
        <v>1689105.94</v>
      </c>
      <c r="BL478" s="46" t="str">
        <f t="shared" si="595"/>
        <v xml:space="preserve"> </v>
      </c>
      <c r="BM478" s="46" t="e">
        <f t="shared" si="596"/>
        <v>#DIV/0!</v>
      </c>
      <c r="BN478" s="46" t="e">
        <f t="shared" si="597"/>
        <v>#DIV/0!</v>
      </c>
      <c r="BO478" s="46" t="e">
        <f t="shared" si="598"/>
        <v>#DIV/0!</v>
      </c>
      <c r="BP478" s="46" t="e">
        <f t="shared" si="599"/>
        <v>#DIV/0!</v>
      </c>
      <c r="BQ478" s="46" t="e">
        <f t="shared" si="600"/>
        <v>#DIV/0!</v>
      </c>
      <c r="BR478" s="46" t="e">
        <f t="shared" si="601"/>
        <v>#DIV/0!</v>
      </c>
      <c r="BS478" s="46" t="e">
        <f t="shared" si="602"/>
        <v>#DIV/0!</v>
      </c>
      <c r="BT478" s="46" t="e">
        <f t="shared" si="603"/>
        <v>#DIV/0!</v>
      </c>
      <c r="BU478" s="46" t="e">
        <f t="shared" si="604"/>
        <v>#DIV/0!</v>
      </c>
      <c r="BV478" s="46" t="e">
        <f t="shared" si="605"/>
        <v>#DIV/0!</v>
      </c>
      <c r="BW478" s="46" t="str">
        <f t="shared" si="606"/>
        <v xml:space="preserve"> </v>
      </c>
      <c r="BY478" s="52" t="e">
        <f t="shared" si="571"/>
        <v>#DIV/0!</v>
      </c>
      <c r="BZ478" s="293" t="e">
        <f t="shared" si="572"/>
        <v>#DIV/0!</v>
      </c>
      <c r="CA478" s="46" t="e">
        <f t="shared" si="607"/>
        <v>#DIV/0!</v>
      </c>
      <c r="CB478" s="46">
        <f t="shared" si="608"/>
        <v>5085.92</v>
      </c>
      <c r="CC478" s="46" t="e">
        <f t="shared" si="609"/>
        <v>#DIV/0!</v>
      </c>
    </row>
    <row r="479" spans="1:82" s="45" customFormat="1" ht="12" customHeight="1">
      <c r="A479" s="284">
        <v>138</v>
      </c>
      <c r="B479" s="391" t="s">
        <v>270</v>
      </c>
      <c r="C479" s="280">
        <v>702.8</v>
      </c>
      <c r="D479" s="295"/>
      <c r="E479" s="280"/>
      <c r="F479" s="280"/>
      <c r="G479" s="286">
        <f t="shared" ref="G479:G481" si="626">ROUND(H479+U479+X479+Z479+AB479+AD479+AF479+AH479+AI479+AJ479+AK479+AL479,2)</f>
        <v>5079373.07</v>
      </c>
      <c r="H479" s="280">
        <f>I479+K479+M479+O479+Q479+S479</f>
        <v>0</v>
      </c>
      <c r="I479" s="289">
        <v>0</v>
      </c>
      <c r="J479" s="289">
        <v>0</v>
      </c>
      <c r="K479" s="289">
        <v>0</v>
      </c>
      <c r="L479" s="289">
        <v>0</v>
      </c>
      <c r="M479" s="289">
        <v>0</v>
      </c>
      <c r="N479" s="280">
        <v>0</v>
      </c>
      <c r="O479" s="280">
        <v>0</v>
      </c>
      <c r="P479" s="280">
        <v>0</v>
      </c>
      <c r="Q479" s="280">
        <v>0</v>
      </c>
      <c r="R479" s="280">
        <v>0</v>
      </c>
      <c r="S479" s="280">
        <v>0</v>
      </c>
      <c r="T479" s="290">
        <v>0</v>
      </c>
      <c r="U479" s="280">
        <v>0</v>
      </c>
      <c r="V479" s="392" t="s">
        <v>105</v>
      </c>
      <c r="W479" s="393">
        <v>1248</v>
      </c>
      <c r="X479" s="280">
        <f t="shared" ref="X479:X481" si="627">ROUND(IF(V479="СК",3856.74,3886.86)*W479,2)</f>
        <v>4850801.28</v>
      </c>
      <c r="Y479" s="57">
        <v>0</v>
      </c>
      <c r="Z479" s="57">
        <v>0</v>
      </c>
      <c r="AA479" s="57">
        <v>0</v>
      </c>
      <c r="AB479" s="57">
        <v>0</v>
      </c>
      <c r="AC479" s="57">
        <v>0</v>
      </c>
      <c r="AD479" s="57">
        <v>0</v>
      </c>
      <c r="AE479" s="57">
        <v>0</v>
      </c>
      <c r="AF479" s="57">
        <v>0</v>
      </c>
      <c r="AG479" s="57">
        <v>0</v>
      </c>
      <c r="AH479" s="57">
        <v>0</v>
      </c>
      <c r="AI479" s="57">
        <v>0</v>
      </c>
      <c r="AJ479" s="57">
        <f t="shared" ref="AJ479:AJ481" si="628">ROUND(X479/95.5*3,2)</f>
        <v>152381.19</v>
      </c>
      <c r="AK479" s="57">
        <f t="shared" ref="AK479:AK481" si="629">ROUND(X479/95.5*1.5,2)</f>
        <v>76190.600000000006</v>
      </c>
      <c r="AL479" s="57">
        <v>0</v>
      </c>
      <c r="AN479" s="46">
        <f>I479/'Приложение 1'!I477</f>
        <v>0</v>
      </c>
      <c r="AO479" s="46" t="e">
        <f t="shared" si="583"/>
        <v>#DIV/0!</v>
      </c>
      <c r="AP479" s="46" t="e">
        <f t="shared" si="584"/>
        <v>#DIV/0!</v>
      </c>
      <c r="AQ479" s="46" t="e">
        <f t="shared" si="585"/>
        <v>#DIV/0!</v>
      </c>
      <c r="AR479" s="46" t="e">
        <f t="shared" si="586"/>
        <v>#DIV/0!</v>
      </c>
      <c r="AS479" s="46" t="e">
        <f t="shared" si="587"/>
        <v>#DIV/0!</v>
      </c>
      <c r="AT479" s="46" t="e">
        <f t="shared" si="588"/>
        <v>#DIV/0!</v>
      </c>
      <c r="AU479" s="46">
        <f t="shared" si="589"/>
        <v>3886.86</v>
      </c>
      <c r="AV479" s="46" t="e">
        <f t="shared" si="590"/>
        <v>#DIV/0!</v>
      </c>
      <c r="AW479" s="46" t="e">
        <f t="shared" si="591"/>
        <v>#DIV/0!</v>
      </c>
      <c r="AX479" s="46" t="e">
        <f t="shared" si="592"/>
        <v>#DIV/0!</v>
      </c>
      <c r="AY479" s="52">
        <f t="shared" si="593"/>
        <v>0</v>
      </c>
      <c r="AZ479" s="46">
        <v>823.21</v>
      </c>
      <c r="BA479" s="46">
        <v>2105.13</v>
      </c>
      <c r="BB479" s="46">
        <v>2608.0100000000002</v>
      </c>
      <c r="BC479" s="46">
        <v>902.03</v>
      </c>
      <c r="BD479" s="46">
        <v>1781.42</v>
      </c>
      <c r="BE479" s="46">
        <v>1188.47</v>
      </c>
      <c r="BF479" s="46">
        <v>2445034.0299999998</v>
      </c>
      <c r="BG479" s="46">
        <f t="shared" si="594"/>
        <v>5070.2</v>
      </c>
      <c r="BH479" s="46">
        <v>1206.3800000000001</v>
      </c>
      <c r="BI479" s="46">
        <v>3444.44</v>
      </c>
      <c r="BJ479" s="46">
        <v>7006.73</v>
      </c>
      <c r="BK479" s="46">
        <f t="shared" si="582"/>
        <v>1689105.94</v>
      </c>
      <c r="BL479" s="46" t="str">
        <f t="shared" si="595"/>
        <v xml:space="preserve"> </v>
      </c>
      <c r="BM479" s="46" t="e">
        <f t="shared" si="596"/>
        <v>#DIV/0!</v>
      </c>
      <c r="BN479" s="46" t="e">
        <f t="shared" si="597"/>
        <v>#DIV/0!</v>
      </c>
      <c r="BO479" s="46" t="e">
        <f t="shared" si="598"/>
        <v>#DIV/0!</v>
      </c>
      <c r="BP479" s="46" t="e">
        <f t="shared" si="599"/>
        <v>#DIV/0!</v>
      </c>
      <c r="BQ479" s="46" t="e">
        <f t="shared" si="600"/>
        <v>#DIV/0!</v>
      </c>
      <c r="BR479" s="46" t="e">
        <f t="shared" si="601"/>
        <v>#DIV/0!</v>
      </c>
      <c r="BS479" s="46" t="str">
        <f t="shared" si="602"/>
        <v xml:space="preserve"> </v>
      </c>
      <c r="BT479" s="46" t="e">
        <f t="shared" si="603"/>
        <v>#DIV/0!</v>
      </c>
      <c r="BU479" s="46" t="e">
        <f t="shared" si="604"/>
        <v>#DIV/0!</v>
      </c>
      <c r="BV479" s="46" t="e">
        <f t="shared" si="605"/>
        <v>#DIV/0!</v>
      </c>
      <c r="BW479" s="46" t="str">
        <f t="shared" si="606"/>
        <v xml:space="preserve"> </v>
      </c>
      <c r="BY479" s="52">
        <f t="shared" si="571"/>
        <v>2.9999999586563146</v>
      </c>
      <c r="BZ479" s="293">
        <f t="shared" si="572"/>
        <v>1.5000000777655027</v>
      </c>
      <c r="CA479" s="46">
        <f t="shared" si="607"/>
        <v>4070.0104727564103</v>
      </c>
      <c r="CB479" s="46">
        <f t="shared" si="608"/>
        <v>5298.36</v>
      </c>
      <c r="CC479" s="46">
        <f t="shared" si="609"/>
        <v>-1228.3495272435894</v>
      </c>
      <c r="CD479" s="297"/>
    </row>
    <row r="480" spans="1:82" s="45" customFormat="1" ht="12" customHeight="1">
      <c r="A480" s="284">
        <v>139</v>
      </c>
      <c r="B480" s="391" t="s">
        <v>271</v>
      </c>
      <c r="C480" s="280"/>
      <c r="D480" s="295"/>
      <c r="E480" s="280"/>
      <c r="F480" s="280"/>
      <c r="G480" s="286">
        <f t="shared" si="626"/>
        <v>2593102.36</v>
      </c>
      <c r="H480" s="280">
        <f>I480+K480+M480+O480+Q480+S480</f>
        <v>0</v>
      </c>
      <c r="I480" s="289">
        <v>0</v>
      </c>
      <c r="J480" s="289">
        <v>0</v>
      </c>
      <c r="K480" s="289">
        <v>0</v>
      </c>
      <c r="L480" s="289">
        <v>0</v>
      </c>
      <c r="M480" s="289">
        <v>0</v>
      </c>
      <c r="N480" s="280">
        <v>0</v>
      </c>
      <c r="O480" s="280">
        <v>0</v>
      </c>
      <c r="P480" s="280">
        <v>0</v>
      </c>
      <c r="Q480" s="280">
        <v>0</v>
      </c>
      <c r="R480" s="280">
        <v>0</v>
      </c>
      <c r="S480" s="280">
        <v>0</v>
      </c>
      <c r="T480" s="290">
        <v>0</v>
      </c>
      <c r="U480" s="280">
        <v>0</v>
      </c>
      <c r="V480" s="392" t="s">
        <v>106</v>
      </c>
      <c r="W480" s="393">
        <v>642.1</v>
      </c>
      <c r="X480" s="280">
        <f t="shared" si="627"/>
        <v>2476412.75</v>
      </c>
      <c r="Y480" s="57">
        <v>0</v>
      </c>
      <c r="Z480" s="57">
        <v>0</v>
      </c>
      <c r="AA480" s="57">
        <v>0</v>
      </c>
      <c r="AB480" s="57">
        <v>0</v>
      </c>
      <c r="AC480" s="57">
        <v>0</v>
      </c>
      <c r="AD480" s="57">
        <v>0</v>
      </c>
      <c r="AE480" s="57">
        <v>0</v>
      </c>
      <c r="AF480" s="57">
        <v>0</v>
      </c>
      <c r="AG480" s="57">
        <v>0</v>
      </c>
      <c r="AH480" s="57">
        <v>0</v>
      </c>
      <c r="AI480" s="57">
        <v>0</v>
      </c>
      <c r="AJ480" s="57">
        <f t="shared" si="628"/>
        <v>77793.070000000007</v>
      </c>
      <c r="AK480" s="57">
        <f t="shared" si="629"/>
        <v>38896.54</v>
      </c>
      <c r="AL480" s="57"/>
      <c r="AN480" s="46">
        <f>I480/'Приложение 1'!I478</f>
        <v>0</v>
      </c>
      <c r="AO480" s="46" t="e">
        <f t="shared" si="583"/>
        <v>#DIV/0!</v>
      </c>
      <c r="AP480" s="46" t="e">
        <f t="shared" si="584"/>
        <v>#DIV/0!</v>
      </c>
      <c r="AQ480" s="46" t="e">
        <f t="shared" si="585"/>
        <v>#DIV/0!</v>
      </c>
      <c r="AR480" s="46" t="e">
        <f t="shared" si="586"/>
        <v>#DIV/0!</v>
      </c>
      <c r="AS480" s="46" t="e">
        <f t="shared" si="587"/>
        <v>#DIV/0!</v>
      </c>
      <c r="AT480" s="46" t="e">
        <f t="shared" si="588"/>
        <v>#DIV/0!</v>
      </c>
      <c r="AU480" s="46">
        <f t="shared" si="589"/>
        <v>3856.7399937704404</v>
      </c>
      <c r="AV480" s="46" t="e">
        <f t="shared" si="590"/>
        <v>#DIV/0!</v>
      </c>
      <c r="AW480" s="46" t="e">
        <f t="shared" si="591"/>
        <v>#DIV/0!</v>
      </c>
      <c r="AX480" s="46" t="e">
        <f t="shared" si="592"/>
        <v>#DIV/0!</v>
      </c>
      <c r="AY480" s="52">
        <f t="shared" si="593"/>
        <v>0</v>
      </c>
      <c r="AZ480" s="46">
        <v>823.21</v>
      </c>
      <c r="BA480" s="46">
        <v>2105.13</v>
      </c>
      <c r="BB480" s="46">
        <v>2608.0100000000002</v>
      </c>
      <c r="BC480" s="46">
        <v>902.03</v>
      </c>
      <c r="BD480" s="46">
        <v>1781.42</v>
      </c>
      <c r="BE480" s="46">
        <v>1188.47</v>
      </c>
      <c r="BF480" s="46">
        <v>2445034.0299999998</v>
      </c>
      <c r="BG480" s="46">
        <f t="shared" si="594"/>
        <v>4866.91</v>
      </c>
      <c r="BH480" s="46">
        <v>1206.3800000000001</v>
      </c>
      <c r="BI480" s="46">
        <v>3444.44</v>
      </c>
      <c r="BJ480" s="46">
        <v>7006.73</v>
      </c>
      <c r="BK480" s="46">
        <f t="shared" si="582"/>
        <v>1689105.94</v>
      </c>
      <c r="BL480" s="46" t="str">
        <f t="shared" si="595"/>
        <v xml:space="preserve"> </v>
      </c>
      <c r="BM480" s="46" t="e">
        <f t="shared" si="596"/>
        <v>#DIV/0!</v>
      </c>
      <c r="BN480" s="46" t="e">
        <f t="shared" si="597"/>
        <v>#DIV/0!</v>
      </c>
      <c r="BO480" s="46" t="e">
        <f t="shared" si="598"/>
        <v>#DIV/0!</v>
      </c>
      <c r="BP480" s="46" t="e">
        <f t="shared" si="599"/>
        <v>#DIV/0!</v>
      </c>
      <c r="BQ480" s="46" t="e">
        <f t="shared" si="600"/>
        <v>#DIV/0!</v>
      </c>
      <c r="BR480" s="46" t="e">
        <f t="shared" si="601"/>
        <v>#DIV/0!</v>
      </c>
      <c r="BS480" s="46" t="str">
        <f t="shared" si="602"/>
        <v xml:space="preserve"> </v>
      </c>
      <c r="BT480" s="46" t="e">
        <f t="shared" si="603"/>
        <v>#DIV/0!</v>
      </c>
      <c r="BU480" s="46" t="e">
        <f t="shared" si="604"/>
        <v>#DIV/0!</v>
      </c>
      <c r="BV480" s="46" t="e">
        <f t="shared" si="605"/>
        <v>#DIV/0!</v>
      </c>
      <c r="BW480" s="46" t="str">
        <f t="shared" si="606"/>
        <v xml:space="preserve"> </v>
      </c>
      <c r="BY480" s="52"/>
      <c r="BZ480" s="293"/>
      <c r="CA480" s="46">
        <f t="shared" si="607"/>
        <v>4038.4712038623265</v>
      </c>
      <c r="CB480" s="46">
        <f t="shared" si="608"/>
        <v>5085.92</v>
      </c>
      <c r="CC480" s="46">
        <f t="shared" si="609"/>
        <v>-1047.4487961376735</v>
      </c>
      <c r="CD480" s="297"/>
    </row>
    <row r="481" spans="1:82" s="45" customFormat="1" ht="12" customHeight="1">
      <c r="A481" s="284">
        <v>140</v>
      </c>
      <c r="B481" s="338" t="s">
        <v>272</v>
      </c>
      <c r="C481" s="280">
        <v>1798.2</v>
      </c>
      <c r="D481" s="295"/>
      <c r="E481" s="280"/>
      <c r="F481" s="280"/>
      <c r="G481" s="286">
        <f t="shared" si="626"/>
        <v>2180774.4500000002</v>
      </c>
      <c r="H481" s="280">
        <f>I481+K481+M481+O481+Q481+S481</f>
        <v>0</v>
      </c>
      <c r="I481" s="289">
        <v>0</v>
      </c>
      <c r="J481" s="289">
        <v>0</v>
      </c>
      <c r="K481" s="289">
        <v>0</v>
      </c>
      <c r="L481" s="289">
        <v>0</v>
      </c>
      <c r="M481" s="289">
        <v>0</v>
      </c>
      <c r="N481" s="280">
        <v>0</v>
      </c>
      <c r="O481" s="280">
        <v>0</v>
      </c>
      <c r="P481" s="280">
        <v>0</v>
      </c>
      <c r="Q481" s="280">
        <v>0</v>
      </c>
      <c r="R481" s="280">
        <v>0</v>
      </c>
      <c r="S481" s="280">
        <v>0</v>
      </c>
      <c r="T481" s="290">
        <v>0</v>
      </c>
      <c r="U481" s="280">
        <v>0</v>
      </c>
      <c r="V481" s="392" t="s">
        <v>106</v>
      </c>
      <c r="W481" s="393">
        <v>540</v>
      </c>
      <c r="X481" s="280">
        <f t="shared" si="627"/>
        <v>2082639.6</v>
      </c>
      <c r="Y481" s="57">
        <v>0</v>
      </c>
      <c r="Z481" s="57">
        <v>0</v>
      </c>
      <c r="AA481" s="57">
        <v>0</v>
      </c>
      <c r="AB481" s="57">
        <v>0</v>
      </c>
      <c r="AC481" s="57">
        <v>0</v>
      </c>
      <c r="AD481" s="57">
        <v>0</v>
      </c>
      <c r="AE481" s="57">
        <v>0</v>
      </c>
      <c r="AF481" s="57">
        <v>0</v>
      </c>
      <c r="AG481" s="57">
        <v>0</v>
      </c>
      <c r="AH481" s="57">
        <v>0</v>
      </c>
      <c r="AI481" s="57">
        <v>0</v>
      </c>
      <c r="AJ481" s="57">
        <f t="shared" si="628"/>
        <v>65423.23</v>
      </c>
      <c r="AK481" s="57">
        <f t="shared" si="629"/>
        <v>32711.62</v>
      </c>
      <c r="AL481" s="57">
        <v>0</v>
      </c>
      <c r="AN481" s="46">
        <f>I481/'Приложение 1'!I479</f>
        <v>0</v>
      </c>
      <c r="AO481" s="46" t="e">
        <f t="shared" si="583"/>
        <v>#DIV/0!</v>
      </c>
      <c r="AP481" s="46" t="e">
        <f t="shared" si="584"/>
        <v>#DIV/0!</v>
      </c>
      <c r="AQ481" s="46" t="e">
        <f t="shared" si="585"/>
        <v>#DIV/0!</v>
      </c>
      <c r="AR481" s="46" t="e">
        <f t="shared" si="586"/>
        <v>#DIV/0!</v>
      </c>
      <c r="AS481" s="46" t="e">
        <f t="shared" si="587"/>
        <v>#DIV/0!</v>
      </c>
      <c r="AT481" s="46" t="e">
        <f t="shared" si="588"/>
        <v>#DIV/0!</v>
      </c>
      <c r="AU481" s="46">
        <f t="shared" si="589"/>
        <v>3856.7400000000002</v>
      </c>
      <c r="AV481" s="46" t="e">
        <f t="shared" si="590"/>
        <v>#DIV/0!</v>
      </c>
      <c r="AW481" s="46" t="e">
        <f t="shared" si="591"/>
        <v>#DIV/0!</v>
      </c>
      <c r="AX481" s="46" t="e">
        <f t="shared" si="592"/>
        <v>#DIV/0!</v>
      </c>
      <c r="AY481" s="52">
        <f t="shared" si="593"/>
        <v>0</v>
      </c>
      <c r="AZ481" s="46">
        <v>823.21</v>
      </c>
      <c r="BA481" s="46">
        <v>2105.13</v>
      </c>
      <c r="BB481" s="46">
        <v>2608.0100000000002</v>
      </c>
      <c r="BC481" s="46">
        <v>902.03</v>
      </c>
      <c r="BD481" s="46">
        <v>1781.42</v>
      </c>
      <c r="BE481" s="46">
        <v>1188.47</v>
      </c>
      <c r="BF481" s="46">
        <v>2445034.0299999998</v>
      </c>
      <c r="BG481" s="46">
        <f t="shared" si="594"/>
        <v>4866.91</v>
      </c>
      <c r="BH481" s="46">
        <v>1206.3800000000001</v>
      </c>
      <c r="BI481" s="46">
        <v>3444.44</v>
      </c>
      <c r="BJ481" s="46">
        <v>7006.73</v>
      </c>
      <c r="BK481" s="46">
        <f t="shared" si="582"/>
        <v>1689105.94</v>
      </c>
      <c r="BL481" s="46" t="str">
        <f t="shared" si="595"/>
        <v xml:space="preserve"> </v>
      </c>
      <c r="BM481" s="46" t="e">
        <f t="shared" si="596"/>
        <v>#DIV/0!</v>
      </c>
      <c r="BN481" s="46" t="e">
        <f t="shared" si="597"/>
        <v>#DIV/0!</v>
      </c>
      <c r="BO481" s="46" t="e">
        <f t="shared" si="598"/>
        <v>#DIV/0!</v>
      </c>
      <c r="BP481" s="46" t="e">
        <f t="shared" si="599"/>
        <v>#DIV/0!</v>
      </c>
      <c r="BQ481" s="46" t="e">
        <f t="shared" si="600"/>
        <v>#DIV/0!</v>
      </c>
      <c r="BR481" s="46" t="e">
        <f t="shared" si="601"/>
        <v>#DIV/0!</v>
      </c>
      <c r="BS481" s="46" t="str">
        <f t="shared" si="602"/>
        <v xml:space="preserve"> </v>
      </c>
      <c r="BT481" s="46" t="e">
        <f t="shared" si="603"/>
        <v>#DIV/0!</v>
      </c>
      <c r="BU481" s="46" t="e">
        <f t="shared" si="604"/>
        <v>#DIV/0!</v>
      </c>
      <c r="BV481" s="46" t="e">
        <f t="shared" si="605"/>
        <v>#DIV/0!</v>
      </c>
      <c r="BW481" s="46" t="str">
        <f t="shared" si="606"/>
        <v xml:space="preserve"> </v>
      </c>
      <c r="BY481" s="52">
        <f t="shared" si="571"/>
        <v>2.9999998395065566</v>
      </c>
      <c r="BZ481" s="293">
        <f t="shared" si="572"/>
        <v>1.5000001490296255</v>
      </c>
      <c r="CA481" s="46">
        <f t="shared" si="607"/>
        <v>4038.4712037037038</v>
      </c>
      <c r="CB481" s="46">
        <f t="shared" si="608"/>
        <v>5085.92</v>
      </c>
      <c r="CC481" s="46">
        <f t="shared" si="609"/>
        <v>-1047.4487962962962</v>
      </c>
    </row>
    <row r="482" spans="1:82" s="45" customFormat="1" ht="30" customHeight="1">
      <c r="A482" s="357" t="s">
        <v>43</v>
      </c>
      <c r="B482" s="357"/>
      <c r="C482" s="358">
        <f>SUM(C479:C481)</f>
        <v>2501</v>
      </c>
      <c r="D482" s="345"/>
      <c r="E482" s="280"/>
      <c r="F482" s="280"/>
      <c r="G482" s="358">
        <f>SUM(G479:G481)</f>
        <v>9853249.879999999</v>
      </c>
      <c r="H482" s="358">
        <f t="shared" ref="H482:U482" si="630">SUM(H479:H481)</f>
        <v>0</v>
      </c>
      <c r="I482" s="358">
        <f t="shared" si="630"/>
        <v>0</v>
      </c>
      <c r="J482" s="358">
        <f t="shared" si="630"/>
        <v>0</v>
      </c>
      <c r="K482" s="358">
        <f t="shared" si="630"/>
        <v>0</v>
      </c>
      <c r="L482" s="358">
        <f t="shared" si="630"/>
        <v>0</v>
      </c>
      <c r="M482" s="358">
        <f t="shared" si="630"/>
        <v>0</v>
      </c>
      <c r="N482" s="358">
        <f t="shared" si="630"/>
        <v>0</v>
      </c>
      <c r="O482" s="358">
        <f t="shared" si="630"/>
        <v>0</v>
      </c>
      <c r="P482" s="358">
        <f t="shared" si="630"/>
        <v>0</v>
      </c>
      <c r="Q482" s="358">
        <f t="shared" si="630"/>
        <v>0</v>
      </c>
      <c r="R482" s="358">
        <f t="shared" si="630"/>
        <v>0</v>
      </c>
      <c r="S482" s="358">
        <f t="shared" si="630"/>
        <v>0</v>
      </c>
      <c r="T482" s="359">
        <f t="shared" si="630"/>
        <v>0</v>
      </c>
      <c r="U482" s="358">
        <f t="shared" si="630"/>
        <v>0</v>
      </c>
      <c r="V482" s="280" t="s">
        <v>66</v>
      </c>
      <c r="W482" s="358">
        <f t="shared" ref="W482:AL482" si="631">SUM(W479:W481)</f>
        <v>2430.1</v>
      </c>
      <c r="X482" s="358">
        <f t="shared" si="631"/>
        <v>9409853.6300000008</v>
      </c>
      <c r="Y482" s="358">
        <f t="shared" si="631"/>
        <v>0</v>
      </c>
      <c r="Z482" s="358">
        <f t="shared" si="631"/>
        <v>0</v>
      </c>
      <c r="AA482" s="358">
        <f t="shared" si="631"/>
        <v>0</v>
      </c>
      <c r="AB482" s="358">
        <f t="shared" si="631"/>
        <v>0</v>
      </c>
      <c r="AC482" s="358">
        <f t="shared" si="631"/>
        <v>0</v>
      </c>
      <c r="AD482" s="358">
        <f t="shared" si="631"/>
        <v>0</v>
      </c>
      <c r="AE482" s="358">
        <f t="shared" si="631"/>
        <v>0</v>
      </c>
      <c r="AF482" s="358">
        <f t="shared" si="631"/>
        <v>0</v>
      </c>
      <c r="AG482" s="358">
        <f t="shared" si="631"/>
        <v>0</v>
      </c>
      <c r="AH482" s="358">
        <f t="shared" si="631"/>
        <v>0</v>
      </c>
      <c r="AI482" s="358">
        <f t="shared" si="631"/>
        <v>0</v>
      </c>
      <c r="AJ482" s="358">
        <f t="shared" si="631"/>
        <v>295597.49</v>
      </c>
      <c r="AK482" s="358">
        <f t="shared" si="631"/>
        <v>147798.76</v>
      </c>
      <c r="AL482" s="358">
        <f t="shared" si="631"/>
        <v>0</v>
      </c>
      <c r="AN482" s="46" t="e">
        <f>I482/'Приложение 1'!I480</f>
        <v>#DIV/0!</v>
      </c>
      <c r="AO482" s="46" t="e">
        <f t="shared" si="583"/>
        <v>#DIV/0!</v>
      </c>
      <c r="AP482" s="46" t="e">
        <f t="shared" si="584"/>
        <v>#DIV/0!</v>
      </c>
      <c r="AQ482" s="46" t="e">
        <f t="shared" si="585"/>
        <v>#DIV/0!</v>
      </c>
      <c r="AR482" s="46" t="e">
        <f t="shared" si="586"/>
        <v>#DIV/0!</v>
      </c>
      <c r="AS482" s="46" t="e">
        <f t="shared" si="587"/>
        <v>#DIV/0!</v>
      </c>
      <c r="AT482" s="46" t="e">
        <f t="shared" si="588"/>
        <v>#DIV/0!</v>
      </c>
      <c r="AU482" s="46">
        <f t="shared" si="589"/>
        <v>3872.2083988313243</v>
      </c>
      <c r="AV482" s="46" t="e">
        <f t="shared" si="590"/>
        <v>#DIV/0!</v>
      </c>
      <c r="AW482" s="46" t="e">
        <f t="shared" si="591"/>
        <v>#DIV/0!</v>
      </c>
      <c r="AX482" s="46" t="e">
        <f t="shared" si="592"/>
        <v>#DIV/0!</v>
      </c>
      <c r="AY482" s="52">
        <f t="shared" si="593"/>
        <v>0</v>
      </c>
      <c r="AZ482" s="46">
        <v>823.21</v>
      </c>
      <c r="BA482" s="46">
        <v>2105.13</v>
      </c>
      <c r="BB482" s="46">
        <v>2608.0100000000002</v>
      </c>
      <c r="BC482" s="46">
        <v>902.03</v>
      </c>
      <c r="BD482" s="46">
        <v>1781.42</v>
      </c>
      <c r="BE482" s="46">
        <v>1188.47</v>
      </c>
      <c r="BF482" s="46">
        <v>2445034.0299999998</v>
      </c>
      <c r="BG482" s="46">
        <f t="shared" si="594"/>
        <v>4866.91</v>
      </c>
      <c r="BH482" s="46">
        <v>1206.3800000000001</v>
      </c>
      <c r="BI482" s="46">
        <v>3444.44</v>
      </c>
      <c r="BJ482" s="46">
        <v>7006.73</v>
      </c>
      <c r="BK482" s="46">
        <f t="shared" si="582"/>
        <v>1689105.94</v>
      </c>
      <c r="BL482" s="46" t="e">
        <f t="shared" si="595"/>
        <v>#DIV/0!</v>
      </c>
      <c r="BM482" s="46" t="e">
        <f t="shared" si="596"/>
        <v>#DIV/0!</v>
      </c>
      <c r="BN482" s="46" t="e">
        <f t="shared" si="597"/>
        <v>#DIV/0!</v>
      </c>
      <c r="BO482" s="46" t="e">
        <f t="shared" si="598"/>
        <v>#DIV/0!</v>
      </c>
      <c r="BP482" s="46" t="e">
        <f t="shared" si="599"/>
        <v>#DIV/0!</v>
      </c>
      <c r="BQ482" s="46" t="e">
        <f t="shared" si="600"/>
        <v>#DIV/0!</v>
      </c>
      <c r="BR482" s="46" t="e">
        <f t="shared" si="601"/>
        <v>#DIV/0!</v>
      </c>
      <c r="BS482" s="46" t="str">
        <f t="shared" si="602"/>
        <v xml:space="preserve"> </v>
      </c>
      <c r="BT482" s="46" t="e">
        <f t="shared" si="603"/>
        <v>#DIV/0!</v>
      </c>
      <c r="BU482" s="46" t="e">
        <f t="shared" si="604"/>
        <v>#DIV/0!</v>
      </c>
      <c r="BV482" s="46" t="e">
        <f t="shared" si="605"/>
        <v>#DIV/0!</v>
      </c>
      <c r="BW482" s="46" t="str">
        <f t="shared" si="606"/>
        <v xml:space="preserve"> </v>
      </c>
      <c r="BY482" s="52">
        <f t="shared" si="571"/>
        <v>2.9999999350468114</v>
      </c>
      <c r="BZ482" s="293">
        <f t="shared" si="572"/>
        <v>1.5000001197574422</v>
      </c>
      <c r="CA482" s="46">
        <f t="shared" si="607"/>
        <v>4054.6684827784861</v>
      </c>
      <c r="CB482" s="46">
        <f t="shared" si="608"/>
        <v>5085.92</v>
      </c>
      <c r="CC482" s="46">
        <f t="shared" si="609"/>
        <v>-1031.251517221514</v>
      </c>
    </row>
    <row r="483" spans="1:82" s="45" customFormat="1" ht="12" customHeight="1">
      <c r="A483" s="282" t="s">
        <v>41</v>
      </c>
      <c r="B483" s="283"/>
      <c r="C483" s="283"/>
      <c r="D483" s="283"/>
      <c r="E483" s="283"/>
      <c r="F483" s="283"/>
      <c r="G483" s="283"/>
      <c r="H483" s="283"/>
      <c r="I483" s="283"/>
      <c r="J483" s="283"/>
      <c r="K483" s="283"/>
      <c r="L483" s="283"/>
      <c r="M483" s="283"/>
      <c r="N483" s="283"/>
      <c r="O483" s="283"/>
      <c r="P483" s="283"/>
      <c r="Q483" s="283"/>
      <c r="R483" s="283"/>
      <c r="S483" s="283"/>
      <c r="T483" s="283"/>
      <c r="U483" s="283"/>
      <c r="V483" s="283"/>
      <c r="W483" s="283"/>
      <c r="X483" s="283"/>
      <c r="Y483" s="283"/>
      <c r="Z483" s="283"/>
      <c r="AA483" s="283"/>
      <c r="AB483" s="283"/>
      <c r="AC483" s="283"/>
      <c r="AD483" s="283"/>
      <c r="AE483" s="283"/>
      <c r="AF483" s="283"/>
      <c r="AG483" s="283"/>
      <c r="AH483" s="283"/>
      <c r="AI483" s="283"/>
      <c r="AJ483" s="283"/>
      <c r="AK483" s="283"/>
      <c r="AL483" s="375"/>
      <c r="AN483" s="46">
        <f>I483/'Приложение 1'!I481</f>
        <v>0</v>
      </c>
      <c r="AO483" s="46" t="e">
        <f t="shared" si="583"/>
        <v>#DIV/0!</v>
      </c>
      <c r="AP483" s="46" t="e">
        <f t="shared" si="584"/>
        <v>#DIV/0!</v>
      </c>
      <c r="AQ483" s="46" t="e">
        <f t="shared" si="585"/>
        <v>#DIV/0!</v>
      </c>
      <c r="AR483" s="46" t="e">
        <f t="shared" si="586"/>
        <v>#DIV/0!</v>
      </c>
      <c r="AS483" s="46" t="e">
        <f t="shared" si="587"/>
        <v>#DIV/0!</v>
      </c>
      <c r="AT483" s="46" t="e">
        <f t="shared" si="588"/>
        <v>#DIV/0!</v>
      </c>
      <c r="AU483" s="46" t="e">
        <f t="shared" si="589"/>
        <v>#DIV/0!</v>
      </c>
      <c r="AV483" s="46" t="e">
        <f t="shared" si="590"/>
        <v>#DIV/0!</v>
      </c>
      <c r="AW483" s="46" t="e">
        <f t="shared" si="591"/>
        <v>#DIV/0!</v>
      </c>
      <c r="AX483" s="46" t="e">
        <f t="shared" si="592"/>
        <v>#DIV/0!</v>
      </c>
      <c r="AY483" s="52">
        <f t="shared" si="593"/>
        <v>0</v>
      </c>
      <c r="AZ483" s="46">
        <v>823.21</v>
      </c>
      <c r="BA483" s="46">
        <v>2105.13</v>
      </c>
      <c r="BB483" s="46">
        <v>2608.0100000000002</v>
      </c>
      <c r="BC483" s="46">
        <v>902.03</v>
      </c>
      <c r="BD483" s="46">
        <v>1781.42</v>
      </c>
      <c r="BE483" s="46">
        <v>1188.47</v>
      </c>
      <c r="BF483" s="46">
        <v>2445034.0299999998</v>
      </c>
      <c r="BG483" s="46">
        <f t="shared" si="594"/>
        <v>4866.91</v>
      </c>
      <c r="BH483" s="46">
        <v>1206.3800000000001</v>
      </c>
      <c r="BI483" s="46">
        <v>3444.44</v>
      </c>
      <c r="BJ483" s="46">
        <v>7006.73</v>
      </c>
      <c r="BK483" s="46">
        <f t="shared" si="582"/>
        <v>1689105.94</v>
      </c>
      <c r="BL483" s="46" t="str">
        <f t="shared" si="595"/>
        <v xml:space="preserve"> </v>
      </c>
      <c r="BM483" s="46" t="e">
        <f t="shared" si="596"/>
        <v>#DIV/0!</v>
      </c>
      <c r="BN483" s="46" t="e">
        <f t="shared" si="597"/>
        <v>#DIV/0!</v>
      </c>
      <c r="BO483" s="46" t="e">
        <f t="shared" si="598"/>
        <v>#DIV/0!</v>
      </c>
      <c r="BP483" s="46" t="e">
        <f t="shared" si="599"/>
        <v>#DIV/0!</v>
      </c>
      <c r="BQ483" s="46" t="e">
        <f t="shared" si="600"/>
        <v>#DIV/0!</v>
      </c>
      <c r="BR483" s="46" t="e">
        <f t="shared" si="601"/>
        <v>#DIV/0!</v>
      </c>
      <c r="BS483" s="46" t="e">
        <f t="shared" si="602"/>
        <v>#DIV/0!</v>
      </c>
      <c r="BT483" s="46" t="e">
        <f t="shared" si="603"/>
        <v>#DIV/0!</v>
      </c>
      <c r="BU483" s="46" t="e">
        <f t="shared" si="604"/>
        <v>#DIV/0!</v>
      </c>
      <c r="BV483" s="46" t="e">
        <f t="shared" si="605"/>
        <v>#DIV/0!</v>
      </c>
      <c r="BW483" s="46" t="str">
        <f t="shared" si="606"/>
        <v xml:space="preserve"> </v>
      </c>
      <c r="BY483" s="52" t="e">
        <f t="shared" ref="BY483:BY484" si="632">AJ483/G483*100</f>
        <v>#DIV/0!</v>
      </c>
      <c r="BZ483" s="293" t="e">
        <f t="shared" ref="BZ483:BZ484" si="633">AK483/G483*100</f>
        <v>#DIV/0!</v>
      </c>
      <c r="CA483" s="46" t="e">
        <f t="shared" si="607"/>
        <v>#DIV/0!</v>
      </c>
      <c r="CB483" s="46">
        <f t="shared" si="608"/>
        <v>5085.92</v>
      </c>
      <c r="CC483" s="46" t="e">
        <f t="shared" si="609"/>
        <v>#DIV/0!</v>
      </c>
    </row>
    <row r="484" spans="1:82" s="45" customFormat="1" ht="12" customHeight="1">
      <c r="A484" s="284">
        <v>141</v>
      </c>
      <c r="B484" s="349" t="s">
        <v>689</v>
      </c>
      <c r="C484" s="322">
        <v>977.9</v>
      </c>
      <c r="D484" s="295"/>
      <c r="E484" s="323"/>
      <c r="F484" s="323"/>
      <c r="G484" s="286">
        <f t="shared" ref="G484:G488" si="634">ROUND(H484+U484+X484+Z484+AB484+AD484+AF484+AH484+AI484+AJ484+AK484+AL484,2)</f>
        <v>3830693.86</v>
      </c>
      <c r="H484" s="280">
        <f t="shared" ref="H484:H488" si="635">I484+K484+M484+O484+Q484+S484</f>
        <v>0</v>
      </c>
      <c r="I484" s="289">
        <v>0</v>
      </c>
      <c r="J484" s="289">
        <v>0</v>
      </c>
      <c r="K484" s="289">
        <v>0</v>
      </c>
      <c r="L484" s="289">
        <v>0</v>
      </c>
      <c r="M484" s="289">
        <v>0</v>
      </c>
      <c r="N484" s="280">
        <v>0</v>
      </c>
      <c r="O484" s="280">
        <v>0</v>
      </c>
      <c r="P484" s="280">
        <v>0</v>
      </c>
      <c r="Q484" s="280">
        <v>0</v>
      </c>
      <c r="R484" s="280">
        <v>0</v>
      </c>
      <c r="S484" s="280">
        <v>0</v>
      </c>
      <c r="T484" s="290">
        <v>0</v>
      </c>
      <c r="U484" s="280">
        <v>0</v>
      </c>
      <c r="V484" s="296" t="s">
        <v>105</v>
      </c>
      <c r="W484" s="57">
        <v>941.2</v>
      </c>
      <c r="X484" s="280">
        <f>ROUND(IF(V484="СК",3856.74,3886.86)*W484,2)</f>
        <v>3658312.63</v>
      </c>
      <c r="Y484" s="57">
        <v>0</v>
      </c>
      <c r="Z484" s="57">
        <v>0</v>
      </c>
      <c r="AA484" s="57">
        <v>0</v>
      </c>
      <c r="AB484" s="57">
        <v>0</v>
      </c>
      <c r="AC484" s="57">
        <v>0</v>
      </c>
      <c r="AD484" s="57">
        <v>0</v>
      </c>
      <c r="AE484" s="57">
        <v>0</v>
      </c>
      <c r="AF484" s="57">
        <v>0</v>
      </c>
      <c r="AG484" s="57">
        <v>0</v>
      </c>
      <c r="AH484" s="57">
        <v>0</v>
      </c>
      <c r="AI484" s="57">
        <v>0</v>
      </c>
      <c r="AJ484" s="57">
        <f t="shared" ref="AJ484:AJ488" si="636">ROUND(X484/95.5*3,2)</f>
        <v>114920.82</v>
      </c>
      <c r="AK484" s="57">
        <f t="shared" ref="AK484:AK488" si="637">ROUND(X484/95.5*1.5,2)</f>
        <v>57460.41</v>
      </c>
      <c r="AL484" s="57">
        <v>0</v>
      </c>
      <c r="AN484" s="46">
        <f>I484/'Приложение 1'!I482</f>
        <v>0</v>
      </c>
      <c r="AO484" s="46" t="e">
        <f t="shared" si="583"/>
        <v>#DIV/0!</v>
      </c>
      <c r="AP484" s="46" t="e">
        <f t="shared" si="584"/>
        <v>#DIV/0!</v>
      </c>
      <c r="AQ484" s="46" t="e">
        <f t="shared" si="585"/>
        <v>#DIV/0!</v>
      </c>
      <c r="AR484" s="46" t="e">
        <f t="shared" si="586"/>
        <v>#DIV/0!</v>
      </c>
      <c r="AS484" s="46" t="e">
        <f t="shared" si="587"/>
        <v>#DIV/0!</v>
      </c>
      <c r="AT484" s="46" t="e">
        <f t="shared" si="588"/>
        <v>#DIV/0!</v>
      </c>
      <c r="AU484" s="46">
        <f t="shared" si="589"/>
        <v>3886.8599978750526</v>
      </c>
      <c r="AV484" s="46" t="e">
        <f t="shared" si="590"/>
        <v>#DIV/0!</v>
      </c>
      <c r="AW484" s="46" t="e">
        <f t="shared" si="591"/>
        <v>#DIV/0!</v>
      </c>
      <c r="AX484" s="46" t="e">
        <f t="shared" si="592"/>
        <v>#DIV/0!</v>
      </c>
      <c r="AY484" s="52">
        <f t="shared" si="593"/>
        <v>0</v>
      </c>
      <c r="AZ484" s="46">
        <v>823.21</v>
      </c>
      <c r="BA484" s="46">
        <v>2105.13</v>
      </c>
      <c r="BB484" s="46">
        <v>2608.0100000000002</v>
      </c>
      <c r="BC484" s="46">
        <v>902.03</v>
      </c>
      <c r="BD484" s="46">
        <v>1781.42</v>
      </c>
      <c r="BE484" s="46">
        <v>1188.47</v>
      </c>
      <c r="BF484" s="46">
        <v>2445034.0299999998</v>
      </c>
      <c r="BG484" s="46">
        <f t="shared" si="594"/>
        <v>5070.2</v>
      </c>
      <c r="BH484" s="46">
        <v>1206.3800000000001</v>
      </c>
      <c r="BI484" s="46">
        <v>3444.44</v>
      </c>
      <c r="BJ484" s="46">
        <v>7006.73</v>
      </c>
      <c r="BK484" s="46">
        <f t="shared" si="582"/>
        <v>1689105.94</v>
      </c>
      <c r="BL484" s="46" t="str">
        <f t="shared" si="595"/>
        <v xml:space="preserve"> </v>
      </c>
      <c r="BM484" s="46" t="e">
        <f t="shared" si="596"/>
        <v>#DIV/0!</v>
      </c>
      <c r="BN484" s="46" t="e">
        <f t="shared" si="597"/>
        <v>#DIV/0!</v>
      </c>
      <c r="BO484" s="46" t="e">
        <f t="shared" si="598"/>
        <v>#DIV/0!</v>
      </c>
      <c r="BP484" s="46" t="e">
        <f t="shared" si="599"/>
        <v>#DIV/0!</v>
      </c>
      <c r="BQ484" s="46" t="e">
        <f t="shared" si="600"/>
        <v>#DIV/0!</v>
      </c>
      <c r="BR484" s="46" t="e">
        <f t="shared" si="601"/>
        <v>#DIV/0!</v>
      </c>
      <c r="BS484" s="46" t="str">
        <f t="shared" si="602"/>
        <v xml:space="preserve"> </v>
      </c>
      <c r="BT484" s="46" t="e">
        <f t="shared" si="603"/>
        <v>#DIV/0!</v>
      </c>
      <c r="BU484" s="46" t="e">
        <f t="shared" si="604"/>
        <v>#DIV/0!</v>
      </c>
      <c r="BV484" s="46" t="e">
        <f t="shared" si="605"/>
        <v>#DIV/0!</v>
      </c>
      <c r="BW484" s="46" t="str">
        <f t="shared" si="606"/>
        <v xml:space="preserve"> </v>
      </c>
      <c r="BY484" s="52">
        <f t="shared" si="632"/>
        <v>3.0000001096407116</v>
      </c>
      <c r="BZ484" s="293">
        <f t="shared" si="633"/>
        <v>1.5000000548203558</v>
      </c>
      <c r="CA484" s="46">
        <f t="shared" si="607"/>
        <v>4070.0104759881001</v>
      </c>
      <c r="CB484" s="46">
        <f t="shared" si="608"/>
        <v>5298.36</v>
      </c>
      <c r="CC484" s="46">
        <f t="shared" si="609"/>
        <v>-1228.3495240118996</v>
      </c>
      <c r="CD484" s="297">
        <f>CA484-CB484</f>
        <v>-1228.3495240118996</v>
      </c>
    </row>
    <row r="485" spans="1:82" s="45" customFormat="1" ht="12" customHeight="1">
      <c r="A485" s="284">
        <v>142</v>
      </c>
      <c r="B485" s="349" t="s">
        <v>690</v>
      </c>
      <c r="C485" s="322"/>
      <c r="D485" s="295"/>
      <c r="E485" s="323"/>
      <c r="F485" s="323"/>
      <c r="G485" s="286">
        <f t="shared" si="634"/>
        <v>3750921.65</v>
      </c>
      <c r="H485" s="280">
        <f t="shared" si="635"/>
        <v>0</v>
      </c>
      <c r="I485" s="289">
        <v>0</v>
      </c>
      <c r="J485" s="289">
        <v>0</v>
      </c>
      <c r="K485" s="289">
        <v>0</v>
      </c>
      <c r="L485" s="289">
        <v>0</v>
      </c>
      <c r="M485" s="289">
        <v>0</v>
      </c>
      <c r="N485" s="280">
        <v>0</v>
      </c>
      <c r="O485" s="280">
        <v>0</v>
      </c>
      <c r="P485" s="280">
        <v>0</v>
      </c>
      <c r="Q485" s="280">
        <v>0</v>
      </c>
      <c r="R485" s="280">
        <v>0</v>
      </c>
      <c r="S485" s="280">
        <v>0</v>
      </c>
      <c r="T485" s="290">
        <v>0</v>
      </c>
      <c r="U485" s="280">
        <v>0</v>
      </c>
      <c r="V485" s="296" t="s">
        <v>105</v>
      </c>
      <c r="W485" s="57">
        <v>921.6</v>
      </c>
      <c r="X485" s="280">
        <f>ROUND(IF(V485="СК",3856.74,3886.86)*W485,2)</f>
        <v>3582130.18</v>
      </c>
      <c r="Y485" s="57">
        <v>0</v>
      </c>
      <c r="Z485" s="57">
        <v>0</v>
      </c>
      <c r="AA485" s="57">
        <v>0</v>
      </c>
      <c r="AB485" s="57">
        <v>0</v>
      </c>
      <c r="AC485" s="57">
        <v>0</v>
      </c>
      <c r="AD485" s="57">
        <v>0</v>
      </c>
      <c r="AE485" s="57">
        <v>0</v>
      </c>
      <c r="AF485" s="57">
        <v>0</v>
      </c>
      <c r="AG485" s="57">
        <v>0</v>
      </c>
      <c r="AH485" s="57">
        <v>0</v>
      </c>
      <c r="AI485" s="57">
        <v>0</v>
      </c>
      <c r="AJ485" s="57">
        <f t="shared" si="636"/>
        <v>112527.65</v>
      </c>
      <c r="AK485" s="57">
        <f t="shared" si="637"/>
        <v>56263.82</v>
      </c>
      <c r="AL485" s="57">
        <v>0</v>
      </c>
      <c r="AN485" s="46">
        <f>I485/'Приложение 1'!I483</f>
        <v>0</v>
      </c>
      <c r="AO485" s="46" t="e">
        <f t="shared" si="583"/>
        <v>#DIV/0!</v>
      </c>
      <c r="AP485" s="46" t="e">
        <f t="shared" si="584"/>
        <v>#DIV/0!</v>
      </c>
      <c r="AQ485" s="46" t="e">
        <f t="shared" si="585"/>
        <v>#DIV/0!</v>
      </c>
      <c r="AR485" s="46" t="e">
        <f t="shared" si="586"/>
        <v>#DIV/0!</v>
      </c>
      <c r="AS485" s="46" t="e">
        <f t="shared" si="587"/>
        <v>#DIV/0!</v>
      </c>
      <c r="AT485" s="46" t="e">
        <f t="shared" si="588"/>
        <v>#DIV/0!</v>
      </c>
      <c r="AU485" s="46">
        <f t="shared" si="589"/>
        <v>3886.860004340278</v>
      </c>
      <c r="AV485" s="46" t="e">
        <f t="shared" si="590"/>
        <v>#DIV/0!</v>
      </c>
      <c r="AW485" s="46" t="e">
        <f t="shared" si="591"/>
        <v>#DIV/0!</v>
      </c>
      <c r="AX485" s="46" t="e">
        <f t="shared" si="592"/>
        <v>#DIV/0!</v>
      </c>
      <c r="AY485" s="52">
        <f t="shared" si="593"/>
        <v>0</v>
      </c>
      <c r="AZ485" s="46">
        <v>823.21</v>
      </c>
      <c r="BA485" s="46">
        <v>2105.13</v>
      </c>
      <c r="BB485" s="46">
        <v>2608.0100000000002</v>
      </c>
      <c r="BC485" s="46">
        <v>902.03</v>
      </c>
      <c r="BD485" s="46">
        <v>1781.42</v>
      </c>
      <c r="BE485" s="46">
        <v>1188.47</v>
      </c>
      <c r="BF485" s="46">
        <v>2445034.0299999998</v>
      </c>
      <c r="BG485" s="46">
        <f t="shared" si="594"/>
        <v>5070.2</v>
      </c>
      <c r="BH485" s="46">
        <v>1206.3800000000001</v>
      </c>
      <c r="BI485" s="46">
        <v>3444.44</v>
      </c>
      <c r="BJ485" s="46">
        <v>7006.73</v>
      </c>
      <c r="BK485" s="46">
        <f t="shared" si="582"/>
        <v>1689105.94</v>
      </c>
      <c r="BL485" s="46" t="str">
        <f t="shared" si="595"/>
        <v xml:space="preserve"> </v>
      </c>
      <c r="BM485" s="46" t="e">
        <f t="shared" si="596"/>
        <v>#DIV/0!</v>
      </c>
      <c r="BN485" s="46" t="e">
        <f t="shared" si="597"/>
        <v>#DIV/0!</v>
      </c>
      <c r="BO485" s="46" t="e">
        <f t="shared" si="598"/>
        <v>#DIV/0!</v>
      </c>
      <c r="BP485" s="46" t="e">
        <f t="shared" si="599"/>
        <v>#DIV/0!</v>
      </c>
      <c r="BQ485" s="46" t="e">
        <f t="shared" si="600"/>
        <v>#DIV/0!</v>
      </c>
      <c r="BR485" s="46" t="e">
        <f t="shared" si="601"/>
        <v>#DIV/0!</v>
      </c>
      <c r="BS485" s="46" t="str">
        <f t="shared" si="602"/>
        <v xml:space="preserve"> </v>
      </c>
      <c r="BT485" s="46" t="e">
        <f t="shared" si="603"/>
        <v>#DIV/0!</v>
      </c>
      <c r="BU485" s="46" t="e">
        <f t="shared" si="604"/>
        <v>#DIV/0!</v>
      </c>
      <c r="BV485" s="46" t="e">
        <f t="shared" si="605"/>
        <v>#DIV/0!</v>
      </c>
      <c r="BW485" s="46" t="str">
        <f t="shared" si="606"/>
        <v xml:space="preserve"> </v>
      </c>
      <c r="BY485" s="52"/>
      <c r="BZ485" s="293"/>
      <c r="CA485" s="46">
        <f t="shared" si="607"/>
        <v>4070.0104709201387</v>
      </c>
      <c r="CB485" s="46">
        <f t="shared" si="608"/>
        <v>5298.36</v>
      </c>
      <c r="CC485" s="46">
        <f t="shared" si="609"/>
        <v>-1228.349529079861</v>
      </c>
      <c r="CD485" s="297"/>
    </row>
    <row r="486" spans="1:82" s="45" customFormat="1" ht="12" customHeight="1">
      <c r="A486" s="284">
        <v>143</v>
      </c>
      <c r="B486" s="349" t="s">
        <v>691</v>
      </c>
      <c r="C486" s="322"/>
      <c r="D486" s="295"/>
      <c r="E486" s="323"/>
      <c r="F486" s="323"/>
      <c r="G486" s="286">
        <f t="shared" si="634"/>
        <v>3899884.03</v>
      </c>
      <c r="H486" s="280">
        <f t="shared" si="635"/>
        <v>0</v>
      </c>
      <c r="I486" s="289">
        <v>0</v>
      </c>
      <c r="J486" s="289">
        <v>0</v>
      </c>
      <c r="K486" s="289">
        <v>0</v>
      </c>
      <c r="L486" s="289">
        <v>0</v>
      </c>
      <c r="M486" s="289">
        <v>0</v>
      </c>
      <c r="N486" s="280">
        <v>0</v>
      </c>
      <c r="O486" s="280">
        <v>0</v>
      </c>
      <c r="P486" s="280">
        <v>0</v>
      </c>
      <c r="Q486" s="280">
        <v>0</v>
      </c>
      <c r="R486" s="280">
        <v>0</v>
      </c>
      <c r="S486" s="280">
        <v>0</v>
      </c>
      <c r="T486" s="290">
        <v>0</v>
      </c>
      <c r="U486" s="280">
        <v>0</v>
      </c>
      <c r="V486" s="296" t="s">
        <v>105</v>
      </c>
      <c r="W486" s="57">
        <v>958.2</v>
      </c>
      <c r="X486" s="280">
        <f>ROUND(IF(V486="СК",3856.74,3886.86)*W486,2)</f>
        <v>3724389.25</v>
      </c>
      <c r="Y486" s="57">
        <v>0</v>
      </c>
      <c r="Z486" s="57">
        <v>0</v>
      </c>
      <c r="AA486" s="57">
        <v>0</v>
      </c>
      <c r="AB486" s="57">
        <v>0</v>
      </c>
      <c r="AC486" s="57">
        <v>0</v>
      </c>
      <c r="AD486" s="57">
        <v>0</v>
      </c>
      <c r="AE486" s="57">
        <v>0</v>
      </c>
      <c r="AF486" s="57">
        <v>0</v>
      </c>
      <c r="AG486" s="57">
        <v>0</v>
      </c>
      <c r="AH486" s="57">
        <v>0</v>
      </c>
      <c r="AI486" s="57">
        <v>0</v>
      </c>
      <c r="AJ486" s="57">
        <f t="shared" si="636"/>
        <v>116996.52</v>
      </c>
      <c r="AK486" s="57">
        <f t="shared" si="637"/>
        <v>58498.26</v>
      </c>
      <c r="AL486" s="57">
        <v>0</v>
      </c>
      <c r="AN486" s="46">
        <f>I486/'Приложение 1'!I484</f>
        <v>0</v>
      </c>
      <c r="AO486" s="46" t="e">
        <f t="shared" si="583"/>
        <v>#DIV/0!</v>
      </c>
      <c r="AP486" s="46" t="e">
        <f t="shared" si="584"/>
        <v>#DIV/0!</v>
      </c>
      <c r="AQ486" s="46" t="e">
        <f t="shared" si="585"/>
        <v>#DIV/0!</v>
      </c>
      <c r="AR486" s="46" t="e">
        <f t="shared" si="586"/>
        <v>#DIV/0!</v>
      </c>
      <c r="AS486" s="46" t="e">
        <f t="shared" si="587"/>
        <v>#DIV/0!</v>
      </c>
      <c r="AT486" s="46" t="e">
        <f t="shared" si="588"/>
        <v>#DIV/0!</v>
      </c>
      <c r="AU486" s="46">
        <f t="shared" si="589"/>
        <v>3886.859997912753</v>
      </c>
      <c r="AV486" s="46" t="e">
        <f t="shared" si="590"/>
        <v>#DIV/0!</v>
      </c>
      <c r="AW486" s="46" t="e">
        <f t="shared" si="591"/>
        <v>#DIV/0!</v>
      </c>
      <c r="AX486" s="46" t="e">
        <f t="shared" si="592"/>
        <v>#DIV/0!</v>
      </c>
      <c r="AY486" s="52">
        <f t="shared" si="593"/>
        <v>0</v>
      </c>
      <c r="AZ486" s="46">
        <v>823.21</v>
      </c>
      <c r="BA486" s="46">
        <v>2105.13</v>
      </c>
      <c r="BB486" s="46">
        <v>2608.0100000000002</v>
      </c>
      <c r="BC486" s="46">
        <v>902.03</v>
      </c>
      <c r="BD486" s="46">
        <v>1781.42</v>
      </c>
      <c r="BE486" s="46">
        <v>1188.47</v>
      </c>
      <c r="BF486" s="46">
        <v>2445034.0299999998</v>
      </c>
      <c r="BG486" s="46">
        <f t="shared" si="594"/>
        <v>5070.2</v>
      </c>
      <c r="BH486" s="46">
        <v>1206.3800000000001</v>
      </c>
      <c r="BI486" s="46">
        <v>3444.44</v>
      </c>
      <c r="BJ486" s="46">
        <v>7006.73</v>
      </c>
      <c r="BK486" s="46">
        <f t="shared" si="582"/>
        <v>1689105.94</v>
      </c>
      <c r="BL486" s="46" t="str">
        <f t="shared" si="595"/>
        <v xml:space="preserve"> </v>
      </c>
      <c r="BM486" s="46" t="e">
        <f t="shared" si="596"/>
        <v>#DIV/0!</v>
      </c>
      <c r="BN486" s="46" t="e">
        <f t="shared" si="597"/>
        <v>#DIV/0!</v>
      </c>
      <c r="BO486" s="46" t="e">
        <f t="shared" si="598"/>
        <v>#DIV/0!</v>
      </c>
      <c r="BP486" s="46" t="e">
        <f t="shared" si="599"/>
        <v>#DIV/0!</v>
      </c>
      <c r="BQ486" s="46" t="e">
        <f t="shared" si="600"/>
        <v>#DIV/0!</v>
      </c>
      <c r="BR486" s="46" t="e">
        <f t="shared" si="601"/>
        <v>#DIV/0!</v>
      </c>
      <c r="BS486" s="46" t="str">
        <f t="shared" si="602"/>
        <v xml:space="preserve"> </v>
      </c>
      <c r="BT486" s="46" t="e">
        <f t="shared" si="603"/>
        <v>#DIV/0!</v>
      </c>
      <c r="BU486" s="46" t="e">
        <f t="shared" si="604"/>
        <v>#DIV/0!</v>
      </c>
      <c r="BV486" s="46" t="e">
        <f t="shared" si="605"/>
        <v>#DIV/0!</v>
      </c>
      <c r="BW486" s="46" t="str">
        <f t="shared" si="606"/>
        <v xml:space="preserve"> </v>
      </c>
      <c r="BY486" s="52"/>
      <c r="BZ486" s="293"/>
      <c r="CA486" s="46">
        <f t="shared" si="607"/>
        <v>4070.0104675433099</v>
      </c>
      <c r="CB486" s="46">
        <f t="shared" si="608"/>
        <v>5298.36</v>
      </c>
      <c r="CC486" s="46">
        <f t="shared" si="609"/>
        <v>-1228.3495324566898</v>
      </c>
      <c r="CD486" s="297"/>
    </row>
    <row r="487" spans="1:82" s="45" customFormat="1" ht="12" customHeight="1">
      <c r="A487" s="284">
        <v>144</v>
      </c>
      <c r="B487" s="349" t="s">
        <v>692</v>
      </c>
      <c r="C487" s="322"/>
      <c r="D487" s="295"/>
      <c r="E487" s="323"/>
      <c r="F487" s="323"/>
      <c r="G487" s="286">
        <f t="shared" si="634"/>
        <v>4566551.75</v>
      </c>
      <c r="H487" s="280">
        <f t="shared" si="635"/>
        <v>0</v>
      </c>
      <c r="I487" s="289">
        <v>0</v>
      </c>
      <c r="J487" s="289">
        <v>0</v>
      </c>
      <c r="K487" s="289">
        <v>0</v>
      </c>
      <c r="L487" s="289">
        <v>0</v>
      </c>
      <c r="M487" s="289">
        <v>0</v>
      </c>
      <c r="N487" s="280">
        <v>0</v>
      </c>
      <c r="O487" s="280">
        <v>0</v>
      </c>
      <c r="P487" s="280">
        <v>0</v>
      </c>
      <c r="Q487" s="280">
        <v>0</v>
      </c>
      <c r="R487" s="280">
        <v>0</v>
      </c>
      <c r="S487" s="280">
        <v>0</v>
      </c>
      <c r="T487" s="290">
        <v>0</v>
      </c>
      <c r="U487" s="280">
        <v>0</v>
      </c>
      <c r="V487" s="296" t="s">
        <v>105</v>
      </c>
      <c r="W487" s="57">
        <v>1122</v>
      </c>
      <c r="X487" s="280">
        <f>ROUND(IF(V487="СК",3856.74,3886.86)*W487,2)</f>
        <v>4361056.92</v>
      </c>
      <c r="Y487" s="57">
        <v>0</v>
      </c>
      <c r="Z487" s="57">
        <v>0</v>
      </c>
      <c r="AA487" s="57">
        <v>0</v>
      </c>
      <c r="AB487" s="57">
        <v>0</v>
      </c>
      <c r="AC487" s="57">
        <v>0</v>
      </c>
      <c r="AD487" s="57">
        <v>0</v>
      </c>
      <c r="AE487" s="57">
        <v>0</v>
      </c>
      <c r="AF487" s="57">
        <v>0</v>
      </c>
      <c r="AG487" s="57">
        <v>0</v>
      </c>
      <c r="AH487" s="57">
        <v>0</v>
      </c>
      <c r="AI487" s="57">
        <v>0</v>
      </c>
      <c r="AJ487" s="57">
        <f t="shared" si="636"/>
        <v>136996.54999999999</v>
      </c>
      <c r="AK487" s="57">
        <f t="shared" si="637"/>
        <v>68498.28</v>
      </c>
      <c r="AL487" s="57">
        <v>0</v>
      </c>
      <c r="AN487" s="46">
        <f>I487/'Приложение 1'!I485</f>
        <v>0</v>
      </c>
      <c r="AO487" s="46" t="e">
        <f t="shared" si="583"/>
        <v>#DIV/0!</v>
      </c>
      <c r="AP487" s="46" t="e">
        <f t="shared" si="584"/>
        <v>#DIV/0!</v>
      </c>
      <c r="AQ487" s="46" t="e">
        <f t="shared" si="585"/>
        <v>#DIV/0!</v>
      </c>
      <c r="AR487" s="46" t="e">
        <f t="shared" si="586"/>
        <v>#DIV/0!</v>
      </c>
      <c r="AS487" s="46" t="e">
        <f t="shared" si="587"/>
        <v>#DIV/0!</v>
      </c>
      <c r="AT487" s="46" t="e">
        <f t="shared" si="588"/>
        <v>#DIV/0!</v>
      </c>
      <c r="AU487" s="46">
        <f t="shared" si="589"/>
        <v>3886.86</v>
      </c>
      <c r="AV487" s="46" t="e">
        <f t="shared" si="590"/>
        <v>#DIV/0!</v>
      </c>
      <c r="AW487" s="46" t="e">
        <f t="shared" si="591"/>
        <v>#DIV/0!</v>
      </c>
      <c r="AX487" s="46" t="e">
        <f t="shared" si="592"/>
        <v>#DIV/0!</v>
      </c>
      <c r="AY487" s="52">
        <f t="shared" si="593"/>
        <v>0</v>
      </c>
      <c r="AZ487" s="46">
        <v>823.21</v>
      </c>
      <c r="BA487" s="46">
        <v>2105.13</v>
      </c>
      <c r="BB487" s="46">
        <v>2608.0100000000002</v>
      </c>
      <c r="BC487" s="46">
        <v>902.03</v>
      </c>
      <c r="BD487" s="46">
        <v>1781.42</v>
      </c>
      <c r="BE487" s="46">
        <v>1188.47</v>
      </c>
      <c r="BF487" s="46">
        <v>2445034.0299999998</v>
      </c>
      <c r="BG487" s="46">
        <f t="shared" si="594"/>
        <v>5070.2</v>
      </c>
      <c r="BH487" s="46">
        <v>1206.3800000000001</v>
      </c>
      <c r="BI487" s="46">
        <v>3444.44</v>
      </c>
      <c r="BJ487" s="46">
        <v>7006.73</v>
      </c>
      <c r="BK487" s="46">
        <f t="shared" si="582"/>
        <v>1689105.94</v>
      </c>
      <c r="BL487" s="46" t="str">
        <f t="shared" si="595"/>
        <v xml:space="preserve"> </v>
      </c>
      <c r="BM487" s="46" t="e">
        <f t="shared" si="596"/>
        <v>#DIV/0!</v>
      </c>
      <c r="BN487" s="46" t="e">
        <f t="shared" si="597"/>
        <v>#DIV/0!</v>
      </c>
      <c r="BO487" s="46" t="e">
        <f t="shared" si="598"/>
        <v>#DIV/0!</v>
      </c>
      <c r="BP487" s="46" t="e">
        <f t="shared" si="599"/>
        <v>#DIV/0!</v>
      </c>
      <c r="BQ487" s="46" t="e">
        <f t="shared" si="600"/>
        <v>#DIV/0!</v>
      </c>
      <c r="BR487" s="46" t="e">
        <f t="shared" si="601"/>
        <v>#DIV/0!</v>
      </c>
      <c r="BS487" s="46" t="str">
        <f t="shared" si="602"/>
        <v xml:space="preserve"> </v>
      </c>
      <c r="BT487" s="46" t="e">
        <f t="shared" si="603"/>
        <v>#DIV/0!</v>
      </c>
      <c r="BU487" s="46" t="e">
        <f t="shared" si="604"/>
        <v>#DIV/0!</v>
      </c>
      <c r="BV487" s="46" t="e">
        <f t="shared" si="605"/>
        <v>#DIV/0!</v>
      </c>
      <c r="BW487" s="46" t="str">
        <f t="shared" si="606"/>
        <v xml:space="preserve"> </v>
      </c>
      <c r="BY487" s="52"/>
      <c r="BZ487" s="293"/>
      <c r="CA487" s="46">
        <f t="shared" si="607"/>
        <v>4070.0104723707664</v>
      </c>
      <c r="CB487" s="46">
        <f t="shared" si="608"/>
        <v>5298.36</v>
      </c>
      <c r="CC487" s="46">
        <f t="shared" si="609"/>
        <v>-1228.3495276292333</v>
      </c>
      <c r="CD487" s="297"/>
    </row>
    <row r="488" spans="1:82" s="45" customFormat="1" ht="12" customHeight="1">
      <c r="A488" s="284">
        <v>145</v>
      </c>
      <c r="B488" s="349" t="s">
        <v>679</v>
      </c>
      <c r="C488" s="350"/>
      <c r="D488" s="351"/>
      <c r="E488" s="352"/>
      <c r="F488" s="352"/>
      <c r="G488" s="286">
        <f t="shared" si="634"/>
        <v>6512016.75</v>
      </c>
      <c r="H488" s="280">
        <f t="shared" si="635"/>
        <v>0</v>
      </c>
      <c r="I488" s="289">
        <v>0</v>
      </c>
      <c r="J488" s="289">
        <v>0</v>
      </c>
      <c r="K488" s="289">
        <v>0</v>
      </c>
      <c r="L488" s="289">
        <v>0</v>
      </c>
      <c r="M488" s="289">
        <v>0</v>
      </c>
      <c r="N488" s="280">
        <v>0</v>
      </c>
      <c r="O488" s="280">
        <v>0</v>
      </c>
      <c r="P488" s="280">
        <v>0</v>
      </c>
      <c r="Q488" s="280">
        <v>0</v>
      </c>
      <c r="R488" s="280">
        <v>0</v>
      </c>
      <c r="S488" s="280">
        <v>0</v>
      </c>
      <c r="T488" s="290">
        <v>0</v>
      </c>
      <c r="U488" s="280">
        <v>0</v>
      </c>
      <c r="V488" s="280" t="s">
        <v>105</v>
      </c>
      <c r="W488" s="280">
        <v>1600</v>
      </c>
      <c r="X488" s="280">
        <f t="shared" ref="X488" si="638">ROUND(IF(V488="СК",3856.74,3886.86)*W488,2)</f>
        <v>6218976</v>
      </c>
      <c r="Y488" s="57">
        <v>0</v>
      </c>
      <c r="Z488" s="57">
        <v>0</v>
      </c>
      <c r="AA488" s="57">
        <v>0</v>
      </c>
      <c r="AB488" s="57">
        <v>0</v>
      </c>
      <c r="AC488" s="57">
        <v>0</v>
      </c>
      <c r="AD488" s="57">
        <v>0</v>
      </c>
      <c r="AE488" s="57">
        <v>0</v>
      </c>
      <c r="AF488" s="57">
        <v>0</v>
      </c>
      <c r="AG488" s="57">
        <v>0</v>
      </c>
      <c r="AH488" s="57">
        <v>0</v>
      </c>
      <c r="AI488" s="57">
        <v>0</v>
      </c>
      <c r="AJ488" s="57">
        <f t="shared" si="636"/>
        <v>195360.5</v>
      </c>
      <c r="AK488" s="57">
        <f t="shared" si="637"/>
        <v>97680.25</v>
      </c>
      <c r="AL488" s="57">
        <v>0</v>
      </c>
      <c r="AN488" s="46">
        <f>I488/'Приложение 1'!I486</f>
        <v>0</v>
      </c>
      <c r="AO488" s="46" t="e">
        <f t="shared" si="583"/>
        <v>#DIV/0!</v>
      </c>
      <c r="AP488" s="46" t="e">
        <f t="shared" si="584"/>
        <v>#DIV/0!</v>
      </c>
      <c r="AQ488" s="46" t="e">
        <f t="shared" si="585"/>
        <v>#DIV/0!</v>
      </c>
      <c r="AR488" s="46" t="e">
        <f t="shared" si="586"/>
        <v>#DIV/0!</v>
      </c>
      <c r="AS488" s="46" t="e">
        <f t="shared" si="587"/>
        <v>#DIV/0!</v>
      </c>
      <c r="AT488" s="46" t="e">
        <f t="shared" si="588"/>
        <v>#DIV/0!</v>
      </c>
      <c r="AU488" s="46">
        <f t="shared" si="589"/>
        <v>3886.86</v>
      </c>
      <c r="AV488" s="46" t="e">
        <f t="shared" si="590"/>
        <v>#DIV/0!</v>
      </c>
      <c r="AW488" s="46" t="e">
        <f t="shared" si="591"/>
        <v>#DIV/0!</v>
      </c>
      <c r="AX488" s="46" t="e">
        <f t="shared" si="592"/>
        <v>#DIV/0!</v>
      </c>
      <c r="AY488" s="52">
        <f t="shared" si="593"/>
        <v>0</v>
      </c>
      <c r="AZ488" s="46">
        <v>823.21</v>
      </c>
      <c r="BA488" s="46">
        <v>2105.13</v>
      </c>
      <c r="BB488" s="46">
        <v>2608.0100000000002</v>
      </c>
      <c r="BC488" s="46">
        <v>902.03</v>
      </c>
      <c r="BD488" s="46">
        <v>1781.42</v>
      </c>
      <c r="BE488" s="46">
        <v>1188.47</v>
      </c>
      <c r="BF488" s="46">
        <v>2445034.0299999998</v>
      </c>
      <c r="BG488" s="46">
        <f t="shared" si="594"/>
        <v>5070.2</v>
      </c>
      <c r="BH488" s="46">
        <v>1206.3800000000001</v>
      </c>
      <c r="BI488" s="46">
        <v>3444.44</v>
      </c>
      <c r="BJ488" s="46">
        <v>7006.73</v>
      </c>
      <c r="BK488" s="46">
        <f t="shared" si="582"/>
        <v>1689105.94</v>
      </c>
      <c r="BL488" s="46" t="str">
        <f t="shared" si="595"/>
        <v xml:space="preserve"> </v>
      </c>
      <c r="BM488" s="46" t="e">
        <f t="shared" si="596"/>
        <v>#DIV/0!</v>
      </c>
      <c r="BN488" s="46" t="e">
        <f t="shared" si="597"/>
        <v>#DIV/0!</v>
      </c>
      <c r="BO488" s="46" t="e">
        <f t="shared" si="598"/>
        <v>#DIV/0!</v>
      </c>
      <c r="BP488" s="46" t="e">
        <f t="shared" si="599"/>
        <v>#DIV/0!</v>
      </c>
      <c r="BQ488" s="46" t="e">
        <f t="shared" si="600"/>
        <v>#DIV/0!</v>
      </c>
      <c r="BR488" s="46" t="e">
        <f t="shared" si="601"/>
        <v>#DIV/0!</v>
      </c>
      <c r="BS488" s="46" t="str">
        <f t="shared" si="602"/>
        <v xml:space="preserve"> </v>
      </c>
      <c r="BT488" s="46" t="e">
        <f t="shared" si="603"/>
        <v>#DIV/0!</v>
      </c>
      <c r="BU488" s="46" t="e">
        <f t="shared" si="604"/>
        <v>#DIV/0!</v>
      </c>
      <c r="BV488" s="46" t="e">
        <f t="shared" si="605"/>
        <v>#DIV/0!</v>
      </c>
      <c r="BW488" s="46" t="str">
        <f t="shared" si="606"/>
        <v xml:space="preserve"> </v>
      </c>
      <c r="BY488" s="52"/>
      <c r="BZ488" s="293"/>
      <c r="CA488" s="46">
        <f t="shared" si="607"/>
        <v>4070.0104687500002</v>
      </c>
      <c r="CB488" s="46">
        <f t="shared" si="608"/>
        <v>5298.36</v>
      </c>
      <c r="CC488" s="46">
        <f t="shared" si="609"/>
        <v>-1228.3495312499995</v>
      </c>
    </row>
    <row r="489" spans="1:82" s="45" customFormat="1" ht="24.75" customHeight="1">
      <c r="A489" s="308" t="s">
        <v>40</v>
      </c>
      <c r="B489" s="308"/>
      <c r="C489" s="280">
        <f>SUM(C484:C488)</f>
        <v>977.9</v>
      </c>
      <c r="D489" s="356"/>
      <c r="E489" s="294"/>
      <c r="F489" s="294"/>
      <c r="G489" s="280">
        <f t="shared" ref="G489:U489" si="639">SUM(G484:G488)</f>
        <v>22560068.039999999</v>
      </c>
      <c r="H489" s="280">
        <f t="shared" si="639"/>
        <v>0</v>
      </c>
      <c r="I489" s="280">
        <f t="shared" si="639"/>
        <v>0</v>
      </c>
      <c r="J489" s="280">
        <f t="shared" si="639"/>
        <v>0</v>
      </c>
      <c r="K489" s="280">
        <f t="shared" si="639"/>
        <v>0</v>
      </c>
      <c r="L489" s="280">
        <f t="shared" si="639"/>
        <v>0</v>
      </c>
      <c r="M489" s="280">
        <f t="shared" si="639"/>
        <v>0</v>
      </c>
      <c r="N489" s="280">
        <f t="shared" si="639"/>
        <v>0</v>
      </c>
      <c r="O489" s="280">
        <f t="shared" si="639"/>
        <v>0</v>
      </c>
      <c r="P489" s="280">
        <f t="shared" si="639"/>
        <v>0</v>
      </c>
      <c r="Q489" s="280">
        <f t="shared" si="639"/>
        <v>0</v>
      </c>
      <c r="R489" s="280">
        <f t="shared" si="639"/>
        <v>0</v>
      </c>
      <c r="S489" s="280">
        <f t="shared" si="639"/>
        <v>0</v>
      </c>
      <c r="T489" s="290">
        <f t="shared" si="639"/>
        <v>0</v>
      </c>
      <c r="U489" s="280">
        <f t="shared" si="639"/>
        <v>0</v>
      </c>
      <c r="V489" s="294" t="s">
        <v>66</v>
      </c>
      <c r="W489" s="280">
        <f t="shared" ref="W489:AL489" si="640">SUM(W484:W488)</f>
        <v>5543</v>
      </c>
      <c r="X489" s="280">
        <f t="shared" si="640"/>
        <v>21544864.98</v>
      </c>
      <c r="Y489" s="280">
        <f t="shared" si="640"/>
        <v>0</v>
      </c>
      <c r="Z489" s="280">
        <f t="shared" si="640"/>
        <v>0</v>
      </c>
      <c r="AA489" s="280">
        <f t="shared" si="640"/>
        <v>0</v>
      </c>
      <c r="AB489" s="280">
        <f t="shared" si="640"/>
        <v>0</v>
      </c>
      <c r="AC489" s="280">
        <f t="shared" si="640"/>
        <v>0</v>
      </c>
      <c r="AD489" s="280">
        <f t="shared" si="640"/>
        <v>0</v>
      </c>
      <c r="AE489" s="280">
        <f t="shared" si="640"/>
        <v>0</v>
      </c>
      <c r="AF489" s="280">
        <f t="shared" si="640"/>
        <v>0</v>
      </c>
      <c r="AG489" s="280">
        <f t="shared" si="640"/>
        <v>0</v>
      </c>
      <c r="AH489" s="280">
        <f t="shared" si="640"/>
        <v>0</v>
      </c>
      <c r="AI489" s="280">
        <f t="shared" si="640"/>
        <v>0</v>
      </c>
      <c r="AJ489" s="280">
        <f t="shared" si="640"/>
        <v>676802.04</v>
      </c>
      <c r="AK489" s="280">
        <f t="shared" si="640"/>
        <v>338401.02</v>
      </c>
      <c r="AL489" s="280">
        <f t="shared" si="640"/>
        <v>0</v>
      </c>
      <c r="AN489" s="46" t="e">
        <f>I489/'Приложение 1'!I487</f>
        <v>#DIV/0!</v>
      </c>
      <c r="AO489" s="46" t="e">
        <f t="shared" si="583"/>
        <v>#DIV/0!</v>
      </c>
      <c r="AP489" s="46" t="e">
        <f t="shared" si="584"/>
        <v>#DIV/0!</v>
      </c>
      <c r="AQ489" s="46" t="e">
        <f t="shared" si="585"/>
        <v>#DIV/0!</v>
      </c>
      <c r="AR489" s="46" t="e">
        <f t="shared" si="586"/>
        <v>#DIV/0!</v>
      </c>
      <c r="AS489" s="46" t="e">
        <f t="shared" si="587"/>
        <v>#DIV/0!</v>
      </c>
      <c r="AT489" s="46" t="e">
        <f t="shared" si="588"/>
        <v>#DIV/0!</v>
      </c>
      <c r="AU489" s="46">
        <f t="shared" si="589"/>
        <v>3886.86</v>
      </c>
      <c r="AV489" s="46" t="e">
        <f t="shared" si="590"/>
        <v>#DIV/0!</v>
      </c>
      <c r="AW489" s="46" t="e">
        <f t="shared" si="591"/>
        <v>#DIV/0!</v>
      </c>
      <c r="AX489" s="46" t="e">
        <f t="shared" si="592"/>
        <v>#DIV/0!</v>
      </c>
      <c r="AY489" s="52">
        <f t="shared" si="593"/>
        <v>0</v>
      </c>
      <c r="AZ489" s="46">
        <v>823.21</v>
      </c>
      <c r="BA489" s="46">
        <v>2105.13</v>
      </c>
      <c r="BB489" s="46">
        <v>2608.0100000000002</v>
      </c>
      <c r="BC489" s="46">
        <v>902.03</v>
      </c>
      <c r="BD489" s="46">
        <v>1781.42</v>
      </c>
      <c r="BE489" s="46">
        <v>1188.47</v>
      </c>
      <c r="BF489" s="46">
        <v>2445034.0299999998</v>
      </c>
      <c r="BG489" s="46">
        <f t="shared" si="594"/>
        <v>4866.91</v>
      </c>
      <c r="BH489" s="46">
        <v>1206.3800000000001</v>
      </c>
      <c r="BI489" s="46">
        <v>3444.44</v>
      </c>
      <c r="BJ489" s="46">
        <v>7006.73</v>
      </c>
      <c r="BK489" s="46">
        <f t="shared" si="582"/>
        <v>1689105.94</v>
      </c>
      <c r="BL489" s="46" t="e">
        <f t="shared" si="595"/>
        <v>#DIV/0!</v>
      </c>
      <c r="BM489" s="46" t="e">
        <f t="shared" si="596"/>
        <v>#DIV/0!</v>
      </c>
      <c r="BN489" s="46" t="e">
        <f t="shared" si="597"/>
        <v>#DIV/0!</v>
      </c>
      <c r="BO489" s="46" t="e">
        <f t="shared" si="598"/>
        <v>#DIV/0!</v>
      </c>
      <c r="BP489" s="46" t="e">
        <f t="shared" si="599"/>
        <v>#DIV/0!</v>
      </c>
      <c r="BQ489" s="46" t="e">
        <f t="shared" si="600"/>
        <v>#DIV/0!</v>
      </c>
      <c r="BR489" s="46" t="e">
        <f t="shared" si="601"/>
        <v>#DIV/0!</v>
      </c>
      <c r="BS489" s="46" t="str">
        <f t="shared" si="602"/>
        <v xml:space="preserve"> </v>
      </c>
      <c r="BT489" s="46" t="e">
        <f t="shared" si="603"/>
        <v>#DIV/0!</v>
      </c>
      <c r="BU489" s="46" t="e">
        <f t="shared" si="604"/>
        <v>#DIV/0!</v>
      </c>
      <c r="BV489" s="46" t="e">
        <f t="shared" si="605"/>
        <v>#DIV/0!</v>
      </c>
      <c r="BW489" s="46" t="str">
        <f t="shared" si="606"/>
        <v xml:space="preserve"> </v>
      </c>
      <c r="BY489" s="52">
        <f t="shared" ref="BY489:BY491" si="641">AJ489/G489*100</f>
        <v>2.9999999946808673</v>
      </c>
      <c r="BZ489" s="293">
        <f t="shared" ref="BZ489:BZ491" si="642">AK489/G489*100</f>
        <v>1.4999999973404337</v>
      </c>
      <c r="CA489" s="46">
        <f t="shared" si="607"/>
        <v>4070.0104708641529</v>
      </c>
      <c r="CB489" s="46">
        <f t="shared" si="608"/>
        <v>5085.92</v>
      </c>
      <c r="CC489" s="46">
        <f t="shared" si="609"/>
        <v>-1015.9095291358472</v>
      </c>
    </row>
    <row r="490" spans="1:82" s="45" customFormat="1" ht="12" customHeight="1">
      <c r="A490" s="341" t="s">
        <v>44</v>
      </c>
      <c r="B490" s="342"/>
      <c r="C490" s="342"/>
      <c r="D490" s="342"/>
      <c r="E490" s="342"/>
      <c r="F490" s="342"/>
      <c r="G490" s="342"/>
      <c r="H490" s="342"/>
      <c r="I490" s="342"/>
      <c r="J490" s="342"/>
      <c r="K490" s="342"/>
      <c r="L490" s="342"/>
      <c r="M490" s="342"/>
      <c r="N490" s="342"/>
      <c r="O490" s="342"/>
      <c r="P490" s="342"/>
      <c r="Q490" s="342"/>
      <c r="R490" s="342"/>
      <c r="S490" s="342"/>
      <c r="T490" s="342"/>
      <c r="U490" s="342"/>
      <c r="V490" s="342"/>
      <c r="W490" s="342"/>
      <c r="X490" s="342"/>
      <c r="Y490" s="342"/>
      <c r="Z490" s="342"/>
      <c r="AA490" s="342"/>
      <c r="AB490" s="342"/>
      <c r="AC490" s="342"/>
      <c r="AD490" s="342"/>
      <c r="AE490" s="342"/>
      <c r="AF490" s="342"/>
      <c r="AG490" s="342"/>
      <c r="AH490" s="342"/>
      <c r="AI490" s="342"/>
      <c r="AJ490" s="342"/>
      <c r="AK490" s="342"/>
      <c r="AL490" s="360"/>
      <c r="AN490" s="46">
        <f>I490/'Приложение 1'!I488</f>
        <v>0</v>
      </c>
      <c r="AO490" s="46" t="e">
        <f t="shared" si="583"/>
        <v>#DIV/0!</v>
      </c>
      <c r="AP490" s="46" t="e">
        <f t="shared" si="584"/>
        <v>#DIV/0!</v>
      </c>
      <c r="AQ490" s="46" t="e">
        <f t="shared" si="585"/>
        <v>#DIV/0!</v>
      </c>
      <c r="AR490" s="46" t="e">
        <f t="shared" si="586"/>
        <v>#DIV/0!</v>
      </c>
      <c r="AS490" s="46" t="e">
        <f t="shared" si="587"/>
        <v>#DIV/0!</v>
      </c>
      <c r="AT490" s="46" t="e">
        <f t="shared" si="588"/>
        <v>#DIV/0!</v>
      </c>
      <c r="AU490" s="46" t="e">
        <f t="shared" si="589"/>
        <v>#DIV/0!</v>
      </c>
      <c r="AV490" s="46" t="e">
        <f t="shared" si="590"/>
        <v>#DIV/0!</v>
      </c>
      <c r="AW490" s="46" t="e">
        <f t="shared" si="591"/>
        <v>#DIV/0!</v>
      </c>
      <c r="AX490" s="46" t="e">
        <f t="shared" si="592"/>
        <v>#DIV/0!</v>
      </c>
      <c r="AY490" s="52">
        <f t="shared" si="593"/>
        <v>0</v>
      </c>
      <c r="AZ490" s="46">
        <v>823.21</v>
      </c>
      <c r="BA490" s="46">
        <v>2105.13</v>
      </c>
      <c r="BB490" s="46">
        <v>2608.0100000000002</v>
      </c>
      <c r="BC490" s="46">
        <v>902.03</v>
      </c>
      <c r="BD490" s="46">
        <v>1781.42</v>
      </c>
      <c r="BE490" s="46">
        <v>1188.47</v>
      </c>
      <c r="BF490" s="46">
        <v>2445034.0299999998</v>
      </c>
      <c r="BG490" s="46">
        <f t="shared" si="594"/>
        <v>4866.91</v>
      </c>
      <c r="BH490" s="46">
        <v>1206.3800000000001</v>
      </c>
      <c r="BI490" s="46">
        <v>3444.44</v>
      </c>
      <c r="BJ490" s="46">
        <v>7006.73</v>
      </c>
      <c r="BK490" s="46">
        <f t="shared" si="582"/>
        <v>1689105.94</v>
      </c>
      <c r="BL490" s="46" t="str">
        <f t="shared" si="595"/>
        <v xml:space="preserve"> </v>
      </c>
      <c r="BM490" s="46" t="e">
        <f t="shared" si="596"/>
        <v>#DIV/0!</v>
      </c>
      <c r="BN490" s="46" t="e">
        <f t="shared" si="597"/>
        <v>#DIV/0!</v>
      </c>
      <c r="BO490" s="46" t="e">
        <f t="shared" si="598"/>
        <v>#DIV/0!</v>
      </c>
      <c r="BP490" s="46" t="e">
        <f t="shared" si="599"/>
        <v>#DIV/0!</v>
      </c>
      <c r="BQ490" s="46" t="e">
        <f t="shared" si="600"/>
        <v>#DIV/0!</v>
      </c>
      <c r="BR490" s="46" t="e">
        <f t="shared" si="601"/>
        <v>#DIV/0!</v>
      </c>
      <c r="BS490" s="46" t="e">
        <f t="shared" si="602"/>
        <v>#DIV/0!</v>
      </c>
      <c r="BT490" s="46" t="e">
        <f t="shared" si="603"/>
        <v>#DIV/0!</v>
      </c>
      <c r="BU490" s="46" t="e">
        <f t="shared" si="604"/>
        <v>#DIV/0!</v>
      </c>
      <c r="BV490" s="46" t="e">
        <f t="shared" si="605"/>
        <v>#DIV/0!</v>
      </c>
      <c r="BW490" s="46" t="str">
        <f t="shared" si="606"/>
        <v xml:space="preserve"> </v>
      </c>
      <c r="BY490" s="52" t="e">
        <f t="shared" si="641"/>
        <v>#DIV/0!</v>
      </c>
      <c r="BZ490" s="293" t="e">
        <f t="shared" si="642"/>
        <v>#DIV/0!</v>
      </c>
      <c r="CA490" s="46" t="e">
        <f t="shared" si="607"/>
        <v>#DIV/0!</v>
      </c>
      <c r="CB490" s="46">
        <f t="shared" si="608"/>
        <v>5085.92</v>
      </c>
      <c r="CC490" s="46" t="e">
        <f t="shared" si="609"/>
        <v>#DIV/0!</v>
      </c>
    </row>
    <row r="491" spans="1:82" s="45" customFormat="1" ht="12" customHeight="1">
      <c r="A491" s="284">
        <v>146</v>
      </c>
      <c r="B491" s="64" t="s">
        <v>698</v>
      </c>
      <c r="C491" s="280">
        <v>702.8</v>
      </c>
      <c r="D491" s="295"/>
      <c r="E491" s="280"/>
      <c r="F491" s="280"/>
      <c r="G491" s="286">
        <f t="shared" ref="G491:G493" si="643">ROUND(H491+U491+X491+Z491+AB491+AD491+AF491+AH491+AI491+AJ491+AK491+AL491,2)</f>
        <v>2463467.4300000002</v>
      </c>
      <c r="H491" s="280">
        <f>I491+K491+M491+O491+Q491+S491</f>
        <v>0</v>
      </c>
      <c r="I491" s="289">
        <v>0</v>
      </c>
      <c r="J491" s="289">
        <v>0</v>
      </c>
      <c r="K491" s="289">
        <v>0</v>
      </c>
      <c r="L491" s="289">
        <v>0</v>
      </c>
      <c r="M491" s="289">
        <v>0</v>
      </c>
      <c r="N491" s="280">
        <v>0</v>
      </c>
      <c r="O491" s="280">
        <v>0</v>
      </c>
      <c r="P491" s="280">
        <v>0</v>
      </c>
      <c r="Q491" s="280">
        <v>0</v>
      </c>
      <c r="R491" s="280">
        <v>0</v>
      </c>
      <c r="S491" s="280">
        <v>0</v>
      </c>
      <c r="T491" s="290">
        <v>0</v>
      </c>
      <c r="U491" s="280">
        <v>0</v>
      </c>
      <c r="V491" s="392" t="s">
        <v>106</v>
      </c>
      <c r="W491" s="393">
        <v>610</v>
      </c>
      <c r="X491" s="280">
        <f t="shared" ref="X491:X493" si="644">ROUND(IF(V491="СК",3856.74,3886.86)*W491,2)</f>
        <v>2352611.4</v>
      </c>
      <c r="Y491" s="57">
        <v>0</v>
      </c>
      <c r="Z491" s="57">
        <v>0</v>
      </c>
      <c r="AA491" s="57">
        <v>0</v>
      </c>
      <c r="AB491" s="57">
        <v>0</v>
      </c>
      <c r="AC491" s="57">
        <v>0</v>
      </c>
      <c r="AD491" s="57">
        <v>0</v>
      </c>
      <c r="AE491" s="57">
        <v>0</v>
      </c>
      <c r="AF491" s="57">
        <v>0</v>
      </c>
      <c r="AG491" s="57">
        <v>0</v>
      </c>
      <c r="AH491" s="57">
        <v>0</v>
      </c>
      <c r="AI491" s="57">
        <v>0</v>
      </c>
      <c r="AJ491" s="57">
        <f t="shared" ref="AJ491:AJ493" si="645">ROUND(X491/95.5*3,2)</f>
        <v>73904.02</v>
      </c>
      <c r="AK491" s="57">
        <f t="shared" ref="AK491:AK493" si="646">ROUND(X491/95.5*1.5,2)</f>
        <v>36952.01</v>
      </c>
      <c r="AL491" s="57">
        <v>0</v>
      </c>
      <c r="AN491" s="46">
        <f>I491/'Приложение 1'!I489</f>
        <v>0</v>
      </c>
      <c r="AO491" s="46" t="e">
        <f t="shared" si="583"/>
        <v>#DIV/0!</v>
      </c>
      <c r="AP491" s="46" t="e">
        <f t="shared" si="584"/>
        <v>#DIV/0!</v>
      </c>
      <c r="AQ491" s="46" t="e">
        <f t="shared" si="585"/>
        <v>#DIV/0!</v>
      </c>
      <c r="AR491" s="46" t="e">
        <f t="shared" si="586"/>
        <v>#DIV/0!</v>
      </c>
      <c r="AS491" s="46" t="e">
        <f t="shared" si="587"/>
        <v>#DIV/0!</v>
      </c>
      <c r="AT491" s="46" t="e">
        <f t="shared" si="588"/>
        <v>#DIV/0!</v>
      </c>
      <c r="AU491" s="46">
        <f t="shared" si="589"/>
        <v>3856.74</v>
      </c>
      <c r="AV491" s="46" t="e">
        <f t="shared" si="590"/>
        <v>#DIV/0!</v>
      </c>
      <c r="AW491" s="46" t="e">
        <f t="shared" si="591"/>
        <v>#DIV/0!</v>
      </c>
      <c r="AX491" s="46" t="e">
        <f t="shared" si="592"/>
        <v>#DIV/0!</v>
      </c>
      <c r="AY491" s="52">
        <f t="shared" si="593"/>
        <v>0</v>
      </c>
      <c r="AZ491" s="46">
        <v>823.21</v>
      </c>
      <c r="BA491" s="46">
        <v>2105.13</v>
      </c>
      <c r="BB491" s="46">
        <v>2608.0100000000002</v>
      </c>
      <c r="BC491" s="46">
        <v>902.03</v>
      </c>
      <c r="BD491" s="46">
        <v>1781.42</v>
      </c>
      <c r="BE491" s="46">
        <v>1188.47</v>
      </c>
      <c r="BF491" s="46">
        <v>2445034.0299999998</v>
      </c>
      <c r="BG491" s="46">
        <f t="shared" si="594"/>
        <v>4866.91</v>
      </c>
      <c r="BH491" s="46">
        <v>1206.3800000000001</v>
      </c>
      <c r="BI491" s="46">
        <v>3444.44</v>
      </c>
      <c r="BJ491" s="46">
        <v>7006.73</v>
      </c>
      <c r="BK491" s="46">
        <f t="shared" si="582"/>
        <v>1689105.94</v>
      </c>
      <c r="BL491" s="46" t="str">
        <f t="shared" si="595"/>
        <v xml:space="preserve"> </v>
      </c>
      <c r="BM491" s="46" t="e">
        <f t="shared" si="596"/>
        <v>#DIV/0!</v>
      </c>
      <c r="BN491" s="46" t="e">
        <f t="shared" si="597"/>
        <v>#DIV/0!</v>
      </c>
      <c r="BO491" s="46" t="e">
        <f t="shared" si="598"/>
        <v>#DIV/0!</v>
      </c>
      <c r="BP491" s="46" t="e">
        <f t="shared" si="599"/>
        <v>#DIV/0!</v>
      </c>
      <c r="BQ491" s="46" t="e">
        <f t="shared" si="600"/>
        <v>#DIV/0!</v>
      </c>
      <c r="BR491" s="46" t="e">
        <f t="shared" si="601"/>
        <v>#DIV/0!</v>
      </c>
      <c r="BS491" s="46" t="str">
        <f t="shared" si="602"/>
        <v xml:space="preserve"> </v>
      </c>
      <c r="BT491" s="46" t="e">
        <f t="shared" si="603"/>
        <v>#DIV/0!</v>
      </c>
      <c r="BU491" s="46" t="e">
        <f t="shared" si="604"/>
        <v>#DIV/0!</v>
      </c>
      <c r="BV491" s="46" t="e">
        <f t="shared" si="605"/>
        <v>#DIV/0!</v>
      </c>
      <c r="BW491" s="46" t="str">
        <f t="shared" si="606"/>
        <v xml:space="preserve"> </v>
      </c>
      <c r="BY491" s="52">
        <f t="shared" si="641"/>
        <v>2.9999998822797509</v>
      </c>
      <c r="BZ491" s="293">
        <f t="shared" si="642"/>
        <v>1.4999999411398754</v>
      </c>
      <c r="CA491" s="46">
        <f t="shared" si="607"/>
        <v>4038.4711967213116</v>
      </c>
      <c r="CB491" s="46">
        <f t="shared" si="608"/>
        <v>5085.92</v>
      </c>
      <c r="CC491" s="46">
        <f t="shared" si="609"/>
        <v>-1047.4488032786885</v>
      </c>
      <c r="CD491" s="297"/>
    </row>
    <row r="492" spans="1:82" s="45" customFormat="1" ht="12" customHeight="1">
      <c r="A492" s="284">
        <v>147</v>
      </c>
      <c r="B492" s="64" t="s">
        <v>701</v>
      </c>
      <c r="C492" s="280"/>
      <c r="D492" s="295"/>
      <c r="E492" s="280"/>
      <c r="F492" s="280"/>
      <c r="G492" s="286">
        <f t="shared" si="643"/>
        <v>1248695.3</v>
      </c>
      <c r="H492" s="280">
        <f>I492+K492+M492+O492+Q492+S492</f>
        <v>0</v>
      </c>
      <c r="I492" s="289">
        <v>0</v>
      </c>
      <c r="J492" s="289">
        <v>0</v>
      </c>
      <c r="K492" s="289">
        <v>0</v>
      </c>
      <c r="L492" s="289">
        <v>0</v>
      </c>
      <c r="M492" s="289">
        <v>0</v>
      </c>
      <c r="N492" s="280">
        <v>0</v>
      </c>
      <c r="O492" s="280">
        <v>0</v>
      </c>
      <c r="P492" s="280">
        <v>0</v>
      </c>
      <c r="Q492" s="280">
        <v>0</v>
      </c>
      <c r="R492" s="280">
        <v>0</v>
      </c>
      <c r="S492" s="280">
        <v>0</v>
      </c>
      <c r="T492" s="290">
        <v>0</v>
      </c>
      <c r="U492" s="280">
        <v>0</v>
      </c>
      <c r="V492" s="392" t="s">
        <v>106</v>
      </c>
      <c r="W492" s="393">
        <v>309.2</v>
      </c>
      <c r="X492" s="280">
        <f t="shared" si="644"/>
        <v>1192504.01</v>
      </c>
      <c r="Y492" s="57">
        <v>0</v>
      </c>
      <c r="Z492" s="57">
        <v>0</v>
      </c>
      <c r="AA492" s="57">
        <v>0</v>
      </c>
      <c r="AB492" s="57">
        <v>0</v>
      </c>
      <c r="AC492" s="57">
        <v>0</v>
      </c>
      <c r="AD492" s="57">
        <v>0</v>
      </c>
      <c r="AE492" s="57">
        <v>0</v>
      </c>
      <c r="AF492" s="57">
        <v>0</v>
      </c>
      <c r="AG492" s="57">
        <v>0</v>
      </c>
      <c r="AH492" s="57">
        <v>0</v>
      </c>
      <c r="AI492" s="57">
        <v>0</v>
      </c>
      <c r="AJ492" s="57">
        <f t="shared" si="645"/>
        <v>37460.86</v>
      </c>
      <c r="AK492" s="57">
        <f t="shared" si="646"/>
        <v>18730.43</v>
      </c>
      <c r="AL492" s="57"/>
      <c r="AN492" s="46">
        <f>I492/'Приложение 1'!I490</f>
        <v>0</v>
      </c>
      <c r="AO492" s="46" t="e">
        <f t="shared" si="583"/>
        <v>#DIV/0!</v>
      </c>
      <c r="AP492" s="46" t="e">
        <f t="shared" si="584"/>
        <v>#DIV/0!</v>
      </c>
      <c r="AQ492" s="46" t="e">
        <f t="shared" si="585"/>
        <v>#DIV/0!</v>
      </c>
      <c r="AR492" s="46" t="e">
        <f t="shared" si="586"/>
        <v>#DIV/0!</v>
      </c>
      <c r="AS492" s="46" t="e">
        <f t="shared" si="587"/>
        <v>#DIV/0!</v>
      </c>
      <c r="AT492" s="46" t="e">
        <f t="shared" si="588"/>
        <v>#DIV/0!</v>
      </c>
      <c r="AU492" s="46">
        <f t="shared" si="589"/>
        <v>3856.7400064683056</v>
      </c>
      <c r="AV492" s="46" t="e">
        <f t="shared" si="590"/>
        <v>#DIV/0!</v>
      </c>
      <c r="AW492" s="46" t="e">
        <f t="shared" si="591"/>
        <v>#DIV/0!</v>
      </c>
      <c r="AX492" s="46" t="e">
        <f t="shared" si="592"/>
        <v>#DIV/0!</v>
      </c>
      <c r="AY492" s="52">
        <f t="shared" si="593"/>
        <v>0</v>
      </c>
      <c r="AZ492" s="46">
        <v>823.21</v>
      </c>
      <c r="BA492" s="46">
        <v>2105.13</v>
      </c>
      <c r="BB492" s="46">
        <v>2608.0100000000002</v>
      </c>
      <c r="BC492" s="46">
        <v>902.03</v>
      </c>
      <c r="BD492" s="46">
        <v>1781.42</v>
      </c>
      <c r="BE492" s="46">
        <v>1188.47</v>
      </c>
      <c r="BF492" s="46">
        <v>2445034.0299999998</v>
      </c>
      <c r="BG492" s="46">
        <f t="shared" si="594"/>
        <v>4866.91</v>
      </c>
      <c r="BH492" s="46">
        <v>1206.3800000000001</v>
      </c>
      <c r="BI492" s="46">
        <v>3444.44</v>
      </c>
      <c r="BJ492" s="46">
        <v>7006.73</v>
      </c>
      <c r="BK492" s="46">
        <f t="shared" si="582"/>
        <v>1689105.94</v>
      </c>
      <c r="BL492" s="46" t="str">
        <f t="shared" si="595"/>
        <v xml:space="preserve"> </v>
      </c>
      <c r="BM492" s="46" t="e">
        <f t="shared" si="596"/>
        <v>#DIV/0!</v>
      </c>
      <c r="BN492" s="46" t="e">
        <f t="shared" si="597"/>
        <v>#DIV/0!</v>
      </c>
      <c r="BO492" s="46" t="e">
        <f t="shared" si="598"/>
        <v>#DIV/0!</v>
      </c>
      <c r="BP492" s="46" t="e">
        <f t="shared" si="599"/>
        <v>#DIV/0!</v>
      </c>
      <c r="BQ492" s="46" t="e">
        <f t="shared" si="600"/>
        <v>#DIV/0!</v>
      </c>
      <c r="BR492" s="46" t="e">
        <f t="shared" si="601"/>
        <v>#DIV/0!</v>
      </c>
      <c r="BS492" s="46" t="str">
        <f t="shared" si="602"/>
        <v xml:space="preserve"> </v>
      </c>
      <c r="BT492" s="46" t="e">
        <f t="shared" si="603"/>
        <v>#DIV/0!</v>
      </c>
      <c r="BU492" s="46" t="e">
        <f t="shared" si="604"/>
        <v>#DIV/0!</v>
      </c>
      <c r="BV492" s="46" t="e">
        <f t="shared" si="605"/>
        <v>#DIV/0!</v>
      </c>
      <c r="BW492" s="46" t="str">
        <f t="shared" si="606"/>
        <v xml:space="preserve"> </v>
      </c>
      <c r="BY492" s="52"/>
      <c r="BZ492" s="293"/>
      <c r="CA492" s="46">
        <f t="shared" si="607"/>
        <v>4038.4712160413974</v>
      </c>
      <c r="CB492" s="46">
        <f t="shared" si="608"/>
        <v>5085.92</v>
      </c>
      <c r="CC492" s="46">
        <f t="shared" si="609"/>
        <v>-1047.4487839586027</v>
      </c>
      <c r="CD492" s="297"/>
    </row>
    <row r="493" spans="1:82" s="45" customFormat="1" ht="12" customHeight="1">
      <c r="A493" s="284">
        <v>148</v>
      </c>
      <c r="B493" s="64" t="s">
        <v>703</v>
      </c>
      <c r="C493" s="280">
        <v>1798.2</v>
      </c>
      <c r="D493" s="295"/>
      <c r="E493" s="280"/>
      <c r="F493" s="280"/>
      <c r="G493" s="286">
        <f t="shared" si="643"/>
        <v>841213.55</v>
      </c>
      <c r="H493" s="280">
        <f>I493+K493+M493+O493+Q493+S493</f>
        <v>0</v>
      </c>
      <c r="I493" s="289">
        <v>0</v>
      </c>
      <c r="J493" s="289">
        <v>0</v>
      </c>
      <c r="K493" s="289">
        <v>0</v>
      </c>
      <c r="L493" s="289">
        <v>0</v>
      </c>
      <c r="M493" s="289">
        <v>0</v>
      </c>
      <c r="N493" s="280">
        <v>0</v>
      </c>
      <c r="O493" s="280">
        <v>0</v>
      </c>
      <c r="P493" s="280">
        <v>0</v>
      </c>
      <c r="Q493" s="280">
        <v>0</v>
      </c>
      <c r="R493" s="280">
        <v>0</v>
      </c>
      <c r="S493" s="280">
        <v>0</v>
      </c>
      <c r="T493" s="290">
        <v>0</v>
      </c>
      <c r="U493" s="280">
        <v>0</v>
      </c>
      <c r="V493" s="392" t="s">
        <v>106</v>
      </c>
      <c r="W493" s="393">
        <v>208.3</v>
      </c>
      <c r="X493" s="280">
        <f t="shared" si="644"/>
        <v>803358.94</v>
      </c>
      <c r="Y493" s="57">
        <v>0</v>
      </c>
      <c r="Z493" s="57">
        <v>0</v>
      </c>
      <c r="AA493" s="57">
        <v>0</v>
      </c>
      <c r="AB493" s="57">
        <v>0</v>
      </c>
      <c r="AC493" s="57">
        <v>0</v>
      </c>
      <c r="AD493" s="57">
        <v>0</v>
      </c>
      <c r="AE493" s="57">
        <v>0</v>
      </c>
      <c r="AF493" s="57">
        <v>0</v>
      </c>
      <c r="AG493" s="57">
        <v>0</v>
      </c>
      <c r="AH493" s="57">
        <v>0</v>
      </c>
      <c r="AI493" s="57">
        <v>0</v>
      </c>
      <c r="AJ493" s="57">
        <f t="shared" si="645"/>
        <v>25236.41</v>
      </c>
      <c r="AK493" s="57">
        <f t="shared" si="646"/>
        <v>12618.2</v>
      </c>
      <c r="AL493" s="57">
        <v>0</v>
      </c>
      <c r="AN493" s="46">
        <f>I493/'Приложение 1'!I491</f>
        <v>0</v>
      </c>
      <c r="AO493" s="46" t="e">
        <f t="shared" si="583"/>
        <v>#DIV/0!</v>
      </c>
      <c r="AP493" s="46" t="e">
        <f t="shared" si="584"/>
        <v>#DIV/0!</v>
      </c>
      <c r="AQ493" s="46" t="e">
        <f t="shared" si="585"/>
        <v>#DIV/0!</v>
      </c>
      <c r="AR493" s="46" t="e">
        <f t="shared" si="586"/>
        <v>#DIV/0!</v>
      </c>
      <c r="AS493" s="46" t="e">
        <f t="shared" si="587"/>
        <v>#DIV/0!</v>
      </c>
      <c r="AT493" s="46" t="e">
        <f t="shared" si="588"/>
        <v>#DIV/0!</v>
      </c>
      <c r="AU493" s="46">
        <f t="shared" si="589"/>
        <v>3856.7399903984633</v>
      </c>
      <c r="AV493" s="46" t="e">
        <f t="shared" si="590"/>
        <v>#DIV/0!</v>
      </c>
      <c r="AW493" s="46" t="e">
        <f t="shared" si="591"/>
        <v>#DIV/0!</v>
      </c>
      <c r="AX493" s="46" t="e">
        <f t="shared" si="592"/>
        <v>#DIV/0!</v>
      </c>
      <c r="AY493" s="52">
        <f t="shared" si="593"/>
        <v>0</v>
      </c>
      <c r="AZ493" s="46">
        <v>823.21</v>
      </c>
      <c r="BA493" s="46">
        <v>2105.13</v>
      </c>
      <c r="BB493" s="46">
        <v>2608.0100000000002</v>
      </c>
      <c r="BC493" s="46">
        <v>902.03</v>
      </c>
      <c r="BD493" s="46">
        <v>1781.42</v>
      </c>
      <c r="BE493" s="46">
        <v>1188.47</v>
      </c>
      <c r="BF493" s="46">
        <v>2445034.0299999998</v>
      </c>
      <c r="BG493" s="46">
        <f t="shared" si="594"/>
        <v>4866.91</v>
      </c>
      <c r="BH493" s="46">
        <v>1206.3800000000001</v>
      </c>
      <c r="BI493" s="46">
        <v>3444.44</v>
      </c>
      <c r="BJ493" s="46">
        <v>7006.73</v>
      </c>
      <c r="BK493" s="46">
        <f t="shared" si="582"/>
        <v>1689105.94</v>
      </c>
      <c r="BL493" s="46" t="str">
        <f t="shared" si="595"/>
        <v xml:space="preserve"> </v>
      </c>
      <c r="BM493" s="46" t="e">
        <f t="shared" si="596"/>
        <v>#DIV/0!</v>
      </c>
      <c r="BN493" s="46" t="e">
        <f t="shared" si="597"/>
        <v>#DIV/0!</v>
      </c>
      <c r="BO493" s="46" t="e">
        <f t="shared" si="598"/>
        <v>#DIV/0!</v>
      </c>
      <c r="BP493" s="46" t="e">
        <f t="shared" si="599"/>
        <v>#DIV/0!</v>
      </c>
      <c r="BQ493" s="46" t="e">
        <f t="shared" si="600"/>
        <v>#DIV/0!</v>
      </c>
      <c r="BR493" s="46" t="e">
        <f t="shared" si="601"/>
        <v>#DIV/0!</v>
      </c>
      <c r="BS493" s="46" t="str">
        <f t="shared" si="602"/>
        <v xml:space="preserve"> </v>
      </c>
      <c r="BT493" s="46" t="e">
        <f t="shared" si="603"/>
        <v>#DIV/0!</v>
      </c>
      <c r="BU493" s="46" t="e">
        <f t="shared" si="604"/>
        <v>#DIV/0!</v>
      </c>
      <c r="BV493" s="46" t="e">
        <f t="shared" si="605"/>
        <v>#DIV/0!</v>
      </c>
      <c r="BW493" s="46" t="str">
        <f t="shared" si="606"/>
        <v xml:space="preserve"> </v>
      </c>
      <c r="BY493" s="52">
        <f t="shared" ref="BY493:BY494" si="647">AJ493/G493*100</f>
        <v>3.0000004160655758</v>
      </c>
      <c r="BZ493" s="293">
        <f t="shared" ref="BZ493:BZ494" si="648">AK493/G493*100</f>
        <v>1.499999613653394</v>
      </c>
      <c r="CA493" s="46">
        <f t="shared" si="607"/>
        <v>4038.4711953912624</v>
      </c>
      <c r="CB493" s="46">
        <f t="shared" si="608"/>
        <v>5085.92</v>
      </c>
      <c r="CC493" s="46">
        <f t="shared" si="609"/>
        <v>-1047.4488046087376</v>
      </c>
    </row>
    <row r="494" spans="1:82" s="45" customFormat="1" ht="43.5" customHeight="1">
      <c r="A494" s="357" t="s">
        <v>84</v>
      </c>
      <c r="B494" s="357"/>
      <c r="C494" s="358">
        <f>SUM(C491:C493)</f>
        <v>2501</v>
      </c>
      <c r="D494" s="345"/>
      <c r="E494" s="280"/>
      <c r="F494" s="280"/>
      <c r="G494" s="358">
        <f>SUM(G491:G493)</f>
        <v>4553376.28</v>
      </c>
      <c r="H494" s="358">
        <f t="shared" ref="H494:U494" si="649">SUM(H491:H493)</f>
        <v>0</v>
      </c>
      <c r="I494" s="358">
        <f t="shared" si="649"/>
        <v>0</v>
      </c>
      <c r="J494" s="358">
        <f t="shared" si="649"/>
        <v>0</v>
      </c>
      <c r="K494" s="358">
        <f t="shared" si="649"/>
        <v>0</v>
      </c>
      <c r="L494" s="358">
        <f t="shared" si="649"/>
        <v>0</v>
      </c>
      <c r="M494" s="358">
        <f t="shared" si="649"/>
        <v>0</v>
      </c>
      <c r="N494" s="358">
        <f t="shared" si="649"/>
        <v>0</v>
      </c>
      <c r="O494" s="358">
        <f t="shared" si="649"/>
        <v>0</v>
      </c>
      <c r="P494" s="358">
        <f t="shared" si="649"/>
        <v>0</v>
      </c>
      <c r="Q494" s="358">
        <f t="shared" si="649"/>
        <v>0</v>
      </c>
      <c r="R494" s="358">
        <f t="shared" si="649"/>
        <v>0</v>
      </c>
      <c r="S494" s="358">
        <f t="shared" si="649"/>
        <v>0</v>
      </c>
      <c r="T494" s="359">
        <f t="shared" si="649"/>
        <v>0</v>
      </c>
      <c r="U494" s="358">
        <f t="shared" si="649"/>
        <v>0</v>
      </c>
      <c r="V494" s="280" t="s">
        <v>66</v>
      </c>
      <c r="W494" s="358">
        <f t="shared" ref="W494:AL494" si="650">SUM(W491:W493)</f>
        <v>1127.5</v>
      </c>
      <c r="X494" s="358">
        <f t="shared" si="650"/>
        <v>4348474.3499999996</v>
      </c>
      <c r="Y494" s="358">
        <f t="shared" si="650"/>
        <v>0</v>
      </c>
      <c r="Z494" s="358">
        <f t="shared" si="650"/>
        <v>0</v>
      </c>
      <c r="AA494" s="358">
        <f t="shared" si="650"/>
        <v>0</v>
      </c>
      <c r="AB494" s="358">
        <f t="shared" si="650"/>
        <v>0</v>
      </c>
      <c r="AC494" s="358">
        <f t="shared" si="650"/>
        <v>0</v>
      </c>
      <c r="AD494" s="358">
        <f t="shared" si="650"/>
        <v>0</v>
      </c>
      <c r="AE494" s="358">
        <f t="shared" si="650"/>
        <v>0</v>
      </c>
      <c r="AF494" s="358">
        <f t="shared" si="650"/>
        <v>0</v>
      </c>
      <c r="AG494" s="358">
        <f t="shared" si="650"/>
        <v>0</v>
      </c>
      <c r="AH494" s="358">
        <f t="shared" si="650"/>
        <v>0</v>
      </c>
      <c r="AI494" s="358">
        <f t="shared" si="650"/>
        <v>0</v>
      </c>
      <c r="AJ494" s="358">
        <f t="shared" si="650"/>
        <v>136601.29</v>
      </c>
      <c r="AK494" s="358">
        <f t="shared" si="650"/>
        <v>68300.639999999999</v>
      </c>
      <c r="AL494" s="358">
        <f t="shared" si="650"/>
        <v>0</v>
      </c>
      <c r="AN494" s="46" t="e">
        <f>I494/'Приложение 1'!I492</f>
        <v>#DIV/0!</v>
      </c>
      <c r="AO494" s="46" t="e">
        <f t="shared" si="583"/>
        <v>#DIV/0!</v>
      </c>
      <c r="AP494" s="46" t="e">
        <f t="shared" si="584"/>
        <v>#DIV/0!</v>
      </c>
      <c r="AQ494" s="46" t="e">
        <f t="shared" si="585"/>
        <v>#DIV/0!</v>
      </c>
      <c r="AR494" s="46" t="e">
        <f t="shared" si="586"/>
        <v>#DIV/0!</v>
      </c>
      <c r="AS494" s="46" t="e">
        <f t="shared" si="587"/>
        <v>#DIV/0!</v>
      </c>
      <c r="AT494" s="46" t="e">
        <f t="shared" si="588"/>
        <v>#DIV/0!</v>
      </c>
      <c r="AU494" s="46">
        <f t="shared" si="589"/>
        <v>3856.74</v>
      </c>
      <c r="AV494" s="46" t="e">
        <f t="shared" si="590"/>
        <v>#DIV/0!</v>
      </c>
      <c r="AW494" s="46" t="e">
        <f t="shared" si="591"/>
        <v>#DIV/0!</v>
      </c>
      <c r="AX494" s="46" t="e">
        <f t="shared" si="592"/>
        <v>#DIV/0!</v>
      </c>
      <c r="AY494" s="52">
        <f t="shared" si="593"/>
        <v>0</v>
      </c>
      <c r="AZ494" s="46">
        <v>823.21</v>
      </c>
      <c r="BA494" s="46">
        <v>2105.13</v>
      </c>
      <c r="BB494" s="46">
        <v>2608.0100000000002</v>
      </c>
      <c r="BC494" s="46">
        <v>902.03</v>
      </c>
      <c r="BD494" s="46">
        <v>1781.42</v>
      </c>
      <c r="BE494" s="46">
        <v>1188.47</v>
      </c>
      <c r="BF494" s="46">
        <v>2445034.0299999998</v>
      </c>
      <c r="BG494" s="46">
        <f t="shared" si="594"/>
        <v>4866.91</v>
      </c>
      <c r="BH494" s="46">
        <v>1206.3800000000001</v>
      </c>
      <c r="BI494" s="46">
        <v>3444.44</v>
      </c>
      <c r="BJ494" s="46">
        <v>7006.73</v>
      </c>
      <c r="BK494" s="46">
        <f t="shared" si="582"/>
        <v>1689105.94</v>
      </c>
      <c r="BL494" s="46" t="e">
        <f t="shared" si="595"/>
        <v>#DIV/0!</v>
      </c>
      <c r="BM494" s="46" t="e">
        <f t="shared" si="596"/>
        <v>#DIV/0!</v>
      </c>
      <c r="BN494" s="46" t="e">
        <f t="shared" si="597"/>
        <v>#DIV/0!</v>
      </c>
      <c r="BO494" s="46" t="e">
        <f t="shared" si="598"/>
        <v>#DIV/0!</v>
      </c>
      <c r="BP494" s="46" t="e">
        <f t="shared" si="599"/>
        <v>#DIV/0!</v>
      </c>
      <c r="BQ494" s="46" t="e">
        <f t="shared" si="600"/>
        <v>#DIV/0!</v>
      </c>
      <c r="BR494" s="46" t="e">
        <f t="shared" si="601"/>
        <v>#DIV/0!</v>
      </c>
      <c r="BS494" s="46" t="str">
        <f t="shared" si="602"/>
        <v xml:space="preserve"> </v>
      </c>
      <c r="BT494" s="46" t="e">
        <f t="shared" si="603"/>
        <v>#DIV/0!</v>
      </c>
      <c r="BU494" s="46" t="e">
        <f t="shared" si="604"/>
        <v>#DIV/0!</v>
      </c>
      <c r="BV494" s="46" t="e">
        <f t="shared" si="605"/>
        <v>#DIV/0!</v>
      </c>
      <c r="BW494" s="46" t="str">
        <f t="shared" si="606"/>
        <v xml:space="preserve"> </v>
      </c>
      <c r="BY494" s="52">
        <f t="shared" si="647"/>
        <v>3.0000000351387608</v>
      </c>
      <c r="BZ494" s="293">
        <f t="shared" si="648"/>
        <v>1.4999999077607529</v>
      </c>
      <c r="CA494" s="46">
        <f t="shared" si="607"/>
        <v>4038.4712017738361</v>
      </c>
      <c r="CB494" s="46">
        <f t="shared" si="608"/>
        <v>5085.92</v>
      </c>
      <c r="CC494" s="46">
        <f t="shared" si="609"/>
        <v>-1047.4487982261639</v>
      </c>
    </row>
    <row r="495" spans="1:82" s="45" customFormat="1" ht="12" customHeight="1">
      <c r="A495" s="282" t="s">
        <v>68</v>
      </c>
      <c r="B495" s="283"/>
      <c r="C495" s="283"/>
      <c r="D495" s="283"/>
      <c r="E495" s="283"/>
      <c r="F495" s="283"/>
      <c r="G495" s="283"/>
      <c r="H495" s="283"/>
      <c r="I495" s="283"/>
      <c r="J495" s="283"/>
      <c r="K495" s="283"/>
      <c r="L495" s="283"/>
      <c r="M495" s="283"/>
      <c r="N495" s="283"/>
      <c r="O495" s="283"/>
      <c r="P495" s="283"/>
      <c r="Q495" s="283"/>
      <c r="R495" s="283"/>
      <c r="S495" s="283"/>
      <c r="T495" s="283"/>
      <c r="U495" s="283"/>
      <c r="V495" s="283"/>
      <c r="W495" s="283"/>
      <c r="X495" s="283"/>
      <c r="Y495" s="283"/>
      <c r="Z495" s="283"/>
      <c r="AA495" s="283"/>
      <c r="AB495" s="283"/>
      <c r="AC495" s="283"/>
      <c r="AD495" s="283"/>
      <c r="AE495" s="283"/>
      <c r="AF495" s="283"/>
      <c r="AG495" s="283"/>
      <c r="AH495" s="283"/>
      <c r="AI495" s="283"/>
      <c r="AJ495" s="283"/>
      <c r="AK495" s="283"/>
      <c r="AL495" s="375"/>
      <c r="AN495" s="46">
        <f>I495/'Приложение 1'!I493</f>
        <v>0</v>
      </c>
      <c r="AO495" s="46" t="e">
        <f t="shared" si="583"/>
        <v>#DIV/0!</v>
      </c>
      <c r="AP495" s="46" t="e">
        <f t="shared" si="584"/>
        <v>#DIV/0!</v>
      </c>
      <c r="AQ495" s="46" t="e">
        <f t="shared" si="585"/>
        <v>#DIV/0!</v>
      </c>
      <c r="AR495" s="46" t="e">
        <f t="shared" si="586"/>
        <v>#DIV/0!</v>
      </c>
      <c r="AS495" s="46" t="e">
        <f t="shared" si="587"/>
        <v>#DIV/0!</v>
      </c>
      <c r="AT495" s="46" t="e">
        <f t="shared" si="588"/>
        <v>#DIV/0!</v>
      </c>
      <c r="AU495" s="46" t="e">
        <f t="shared" si="589"/>
        <v>#DIV/0!</v>
      </c>
      <c r="AV495" s="46" t="e">
        <f t="shared" si="590"/>
        <v>#DIV/0!</v>
      </c>
      <c r="AW495" s="46" t="e">
        <f t="shared" si="591"/>
        <v>#DIV/0!</v>
      </c>
      <c r="AX495" s="46" t="e">
        <f t="shared" si="592"/>
        <v>#DIV/0!</v>
      </c>
      <c r="AY495" s="52">
        <f t="shared" si="593"/>
        <v>0</v>
      </c>
      <c r="AZ495" s="46">
        <v>823.21</v>
      </c>
      <c r="BA495" s="46">
        <v>2105.13</v>
      </c>
      <c r="BB495" s="46">
        <v>2608.0100000000002</v>
      </c>
      <c r="BC495" s="46">
        <v>902.03</v>
      </c>
      <c r="BD495" s="46">
        <v>1781.42</v>
      </c>
      <c r="BE495" s="46">
        <v>1188.47</v>
      </c>
      <c r="BF495" s="46">
        <v>2445034.0299999998</v>
      </c>
      <c r="BG495" s="46">
        <f t="shared" si="594"/>
        <v>4866.91</v>
      </c>
      <c r="BH495" s="46">
        <v>1206.3800000000001</v>
      </c>
      <c r="BI495" s="46">
        <v>3444.44</v>
      </c>
      <c r="BJ495" s="46">
        <v>7006.73</v>
      </c>
      <c r="BK495" s="46">
        <f t="shared" si="582"/>
        <v>1689105.94</v>
      </c>
      <c r="BL495" s="46" t="str">
        <f t="shared" si="595"/>
        <v xml:space="preserve"> </v>
      </c>
      <c r="BM495" s="46" t="e">
        <f t="shared" si="596"/>
        <v>#DIV/0!</v>
      </c>
      <c r="BN495" s="46" t="e">
        <f t="shared" si="597"/>
        <v>#DIV/0!</v>
      </c>
      <c r="BO495" s="46" t="e">
        <f t="shared" si="598"/>
        <v>#DIV/0!</v>
      </c>
      <c r="BP495" s="46" t="e">
        <f t="shared" si="599"/>
        <v>#DIV/0!</v>
      </c>
      <c r="BQ495" s="46" t="e">
        <f t="shared" si="600"/>
        <v>#DIV/0!</v>
      </c>
      <c r="BR495" s="46" t="e">
        <f t="shared" si="601"/>
        <v>#DIV/0!</v>
      </c>
      <c r="BS495" s="46" t="e">
        <f t="shared" si="602"/>
        <v>#DIV/0!</v>
      </c>
      <c r="BT495" s="46" t="e">
        <f t="shared" si="603"/>
        <v>#DIV/0!</v>
      </c>
      <c r="BU495" s="46" t="e">
        <f t="shared" si="604"/>
        <v>#DIV/0!</v>
      </c>
      <c r="BV495" s="46" t="e">
        <f t="shared" si="605"/>
        <v>#DIV/0!</v>
      </c>
      <c r="BW495" s="46" t="str">
        <f t="shared" si="606"/>
        <v xml:space="preserve"> </v>
      </c>
      <c r="BY495" s="52" t="e">
        <f t="shared" ref="BY495:BY507" si="651">AJ495/G495*100</f>
        <v>#DIV/0!</v>
      </c>
      <c r="BZ495" s="293" t="e">
        <f t="shared" ref="BZ495:BZ507" si="652">AK495/G495*100</f>
        <v>#DIV/0!</v>
      </c>
      <c r="CA495" s="46" t="e">
        <f t="shared" si="607"/>
        <v>#DIV/0!</v>
      </c>
      <c r="CB495" s="46">
        <f t="shared" si="608"/>
        <v>5085.92</v>
      </c>
      <c r="CC495" s="46" t="e">
        <f t="shared" si="609"/>
        <v>#DIV/0!</v>
      </c>
    </row>
    <row r="496" spans="1:82" s="45" customFormat="1" ht="12" customHeight="1">
      <c r="A496" s="284">
        <v>149</v>
      </c>
      <c r="B496" s="64" t="s">
        <v>273</v>
      </c>
      <c r="C496" s="280">
        <v>961.6</v>
      </c>
      <c r="D496" s="295"/>
      <c r="E496" s="280"/>
      <c r="F496" s="280"/>
      <c r="G496" s="286">
        <f t="shared" ref="G496:G504" si="653">ROUND(H496+U496+X496+Z496+AB496+AD496+AF496+AH496+AI496+AJ496+AK496+AL496,2)</f>
        <v>3170199.9</v>
      </c>
      <c r="H496" s="280">
        <f>I496+K496+M496+O496+Q496+S496</f>
        <v>0</v>
      </c>
      <c r="I496" s="289">
        <v>0</v>
      </c>
      <c r="J496" s="289">
        <v>0</v>
      </c>
      <c r="K496" s="289">
        <v>0</v>
      </c>
      <c r="L496" s="289">
        <v>0</v>
      </c>
      <c r="M496" s="289">
        <v>0</v>
      </c>
      <c r="N496" s="280">
        <v>0</v>
      </c>
      <c r="O496" s="280">
        <v>0</v>
      </c>
      <c r="P496" s="280">
        <v>0</v>
      </c>
      <c r="Q496" s="280">
        <v>0</v>
      </c>
      <c r="R496" s="280">
        <v>0</v>
      </c>
      <c r="S496" s="280">
        <v>0</v>
      </c>
      <c r="T496" s="290">
        <v>0</v>
      </c>
      <c r="U496" s="280">
        <v>0</v>
      </c>
      <c r="V496" s="392" t="s">
        <v>106</v>
      </c>
      <c r="W496" s="57">
        <v>785</v>
      </c>
      <c r="X496" s="280">
        <f t="shared" ref="X496:X503" si="654">ROUND(IF(V496="СК",3856.74,3886.86)*W496,2)</f>
        <v>3027540.9</v>
      </c>
      <c r="Y496" s="57">
        <v>0</v>
      </c>
      <c r="Z496" s="57">
        <v>0</v>
      </c>
      <c r="AA496" s="57">
        <v>0</v>
      </c>
      <c r="AB496" s="57">
        <v>0</v>
      </c>
      <c r="AC496" s="57">
        <v>0</v>
      </c>
      <c r="AD496" s="57">
        <v>0</v>
      </c>
      <c r="AE496" s="57">
        <v>0</v>
      </c>
      <c r="AF496" s="57">
        <v>0</v>
      </c>
      <c r="AG496" s="57">
        <v>0</v>
      </c>
      <c r="AH496" s="57">
        <v>0</v>
      </c>
      <c r="AI496" s="57">
        <v>0</v>
      </c>
      <c r="AJ496" s="57">
        <f t="shared" ref="AJ496" si="655">ROUND(X496/95.5*3,2)</f>
        <v>95106</v>
      </c>
      <c r="AK496" s="57">
        <f t="shared" ref="AK496" si="656">ROUND(X496/95.5*1.5,2)</f>
        <v>47553</v>
      </c>
      <c r="AL496" s="57">
        <v>0</v>
      </c>
      <c r="AN496" s="46">
        <f>I496/'Приложение 1'!I494</f>
        <v>0</v>
      </c>
      <c r="AO496" s="46" t="e">
        <f t="shared" si="583"/>
        <v>#DIV/0!</v>
      </c>
      <c r="AP496" s="46" t="e">
        <f t="shared" si="584"/>
        <v>#DIV/0!</v>
      </c>
      <c r="AQ496" s="46" t="e">
        <f t="shared" si="585"/>
        <v>#DIV/0!</v>
      </c>
      <c r="AR496" s="46" t="e">
        <f t="shared" si="586"/>
        <v>#DIV/0!</v>
      </c>
      <c r="AS496" s="46" t="e">
        <f t="shared" si="587"/>
        <v>#DIV/0!</v>
      </c>
      <c r="AT496" s="46" t="e">
        <f t="shared" si="588"/>
        <v>#DIV/0!</v>
      </c>
      <c r="AU496" s="46">
        <f t="shared" si="589"/>
        <v>3856.74</v>
      </c>
      <c r="AV496" s="46" t="e">
        <f t="shared" si="590"/>
        <v>#DIV/0!</v>
      </c>
      <c r="AW496" s="46" t="e">
        <f t="shared" si="591"/>
        <v>#DIV/0!</v>
      </c>
      <c r="AX496" s="46" t="e">
        <f t="shared" si="592"/>
        <v>#DIV/0!</v>
      </c>
      <c r="AY496" s="52">
        <f t="shared" si="593"/>
        <v>0</v>
      </c>
      <c r="AZ496" s="46">
        <v>823.21</v>
      </c>
      <c r="BA496" s="46">
        <v>2105.13</v>
      </c>
      <c r="BB496" s="46">
        <v>2608.0100000000002</v>
      </c>
      <c r="BC496" s="46">
        <v>902.03</v>
      </c>
      <c r="BD496" s="46">
        <v>1781.42</v>
      </c>
      <c r="BE496" s="46">
        <v>1188.47</v>
      </c>
      <c r="BF496" s="46">
        <v>2445034.0299999998</v>
      </c>
      <c r="BG496" s="46">
        <f t="shared" si="594"/>
        <v>4866.91</v>
      </c>
      <c r="BH496" s="46">
        <v>1206.3800000000001</v>
      </c>
      <c r="BI496" s="46">
        <v>3444.44</v>
      </c>
      <c r="BJ496" s="46">
        <v>7006.73</v>
      </c>
      <c r="BK496" s="46">
        <f t="shared" si="582"/>
        <v>1689105.94</v>
      </c>
      <c r="BL496" s="46" t="str">
        <f t="shared" si="595"/>
        <v xml:space="preserve"> </v>
      </c>
      <c r="BM496" s="46" t="e">
        <f t="shared" si="596"/>
        <v>#DIV/0!</v>
      </c>
      <c r="BN496" s="46" t="e">
        <f t="shared" si="597"/>
        <v>#DIV/0!</v>
      </c>
      <c r="BO496" s="46" t="e">
        <f t="shared" si="598"/>
        <v>#DIV/0!</v>
      </c>
      <c r="BP496" s="46" t="e">
        <f t="shared" si="599"/>
        <v>#DIV/0!</v>
      </c>
      <c r="BQ496" s="46" t="e">
        <f t="shared" si="600"/>
        <v>#DIV/0!</v>
      </c>
      <c r="BR496" s="46" t="e">
        <f t="shared" si="601"/>
        <v>#DIV/0!</v>
      </c>
      <c r="BS496" s="46" t="str">
        <f t="shared" si="602"/>
        <v xml:space="preserve"> </v>
      </c>
      <c r="BT496" s="46" t="e">
        <f t="shared" si="603"/>
        <v>#DIV/0!</v>
      </c>
      <c r="BU496" s="46" t="e">
        <f t="shared" si="604"/>
        <v>#DIV/0!</v>
      </c>
      <c r="BV496" s="46" t="e">
        <f t="shared" si="605"/>
        <v>#DIV/0!</v>
      </c>
      <c r="BW496" s="46" t="str">
        <f t="shared" si="606"/>
        <v xml:space="preserve"> </v>
      </c>
      <c r="BY496" s="52">
        <f t="shared" si="651"/>
        <v>3.0000000946312566</v>
      </c>
      <c r="BZ496" s="293">
        <f t="shared" si="652"/>
        <v>1.5000000473156283</v>
      </c>
      <c r="CA496" s="46">
        <f t="shared" si="607"/>
        <v>4038.4712101910827</v>
      </c>
      <c r="CB496" s="46">
        <f t="shared" si="608"/>
        <v>5085.92</v>
      </c>
      <c r="CC496" s="46">
        <f t="shared" si="609"/>
        <v>-1047.4487898089174</v>
      </c>
      <c r="CD496" s="297">
        <f>CA496-CB496</f>
        <v>-1047.4487898089174</v>
      </c>
    </row>
    <row r="497" spans="1:82" s="45" customFormat="1" ht="12" customHeight="1">
      <c r="A497" s="284">
        <v>150</v>
      </c>
      <c r="B497" s="64" t="s">
        <v>274</v>
      </c>
      <c r="C497" s="280">
        <v>964.1</v>
      </c>
      <c r="D497" s="295"/>
      <c r="E497" s="280"/>
      <c r="F497" s="280"/>
      <c r="G497" s="286">
        <f t="shared" si="653"/>
        <v>1639619.31</v>
      </c>
      <c r="H497" s="280">
        <f>I497+K497+M497+O497+Q497+S497</f>
        <v>0</v>
      </c>
      <c r="I497" s="289">
        <v>0</v>
      </c>
      <c r="J497" s="289">
        <v>0</v>
      </c>
      <c r="K497" s="289">
        <v>0</v>
      </c>
      <c r="L497" s="289">
        <v>0</v>
      </c>
      <c r="M497" s="289">
        <v>0</v>
      </c>
      <c r="N497" s="280">
        <v>0</v>
      </c>
      <c r="O497" s="280">
        <v>0</v>
      </c>
      <c r="P497" s="280">
        <v>0</v>
      </c>
      <c r="Q497" s="280">
        <v>0</v>
      </c>
      <c r="R497" s="280">
        <v>0</v>
      </c>
      <c r="S497" s="280">
        <v>0</v>
      </c>
      <c r="T497" s="290">
        <v>0</v>
      </c>
      <c r="U497" s="280">
        <v>0</v>
      </c>
      <c r="V497" s="392" t="s">
        <v>106</v>
      </c>
      <c r="W497" s="57">
        <v>406</v>
      </c>
      <c r="X497" s="280">
        <f t="shared" si="654"/>
        <v>1565836.44</v>
      </c>
      <c r="Y497" s="57">
        <v>0</v>
      </c>
      <c r="Z497" s="57">
        <v>0</v>
      </c>
      <c r="AA497" s="57">
        <v>0</v>
      </c>
      <c r="AB497" s="57">
        <v>0</v>
      </c>
      <c r="AC497" s="57">
        <v>0</v>
      </c>
      <c r="AD497" s="57">
        <v>0</v>
      </c>
      <c r="AE497" s="57">
        <v>0</v>
      </c>
      <c r="AF497" s="57">
        <v>0</v>
      </c>
      <c r="AG497" s="57">
        <v>0</v>
      </c>
      <c r="AH497" s="57">
        <v>0</v>
      </c>
      <c r="AI497" s="57">
        <v>0</v>
      </c>
      <c r="AJ497" s="57">
        <f t="shared" ref="AJ497:AJ502" si="657">ROUND(X497/95.5*3,2)</f>
        <v>49188.58</v>
      </c>
      <c r="AK497" s="57">
        <f t="shared" ref="AK497:AK502" si="658">ROUND(X497/95.5*1.5,2)</f>
        <v>24594.29</v>
      </c>
      <c r="AL497" s="57">
        <v>0</v>
      </c>
      <c r="AN497" s="46">
        <f>I497/'Приложение 1'!I495</f>
        <v>0</v>
      </c>
      <c r="AO497" s="46" t="e">
        <f t="shared" si="583"/>
        <v>#DIV/0!</v>
      </c>
      <c r="AP497" s="46" t="e">
        <f t="shared" si="584"/>
        <v>#DIV/0!</v>
      </c>
      <c r="AQ497" s="46" t="e">
        <f t="shared" si="585"/>
        <v>#DIV/0!</v>
      </c>
      <c r="AR497" s="46" t="e">
        <f t="shared" si="586"/>
        <v>#DIV/0!</v>
      </c>
      <c r="AS497" s="46" t="e">
        <f t="shared" si="587"/>
        <v>#DIV/0!</v>
      </c>
      <c r="AT497" s="46" t="e">
        <f t="shared" si="588"/>
        <v>#DIV/0!</v>
      </c>
      <c r="AU497" s="46">
        <f t="shared" si="589"/>
        <v>3856.74</v>
      </c>
      <c r="AV497" s="46" t="e">
        <f t="shared" si="590"/>
        <v>#DIV/0!</v>
      </c>
      <c r="AW497" s="46" t="e">
        <f t="shared" si="591"/>
        <v>#DIV/0!</v>
      </c>
      <c r="AX497" s="46" t="e">
        <f t="shared" si="592"/>
        <v>#DIV/0!</v>
      </c>
      <c r="AY497" s="52">
        <f t="shared" si="593"/>
        <v>0</v>
      </c>
      <c r="AZ497" s="46">
        <v>823.21</v>
      </c>
      <c r="BA497" s="46">
        <v>2105.13</v>
      </c>
      <c r="BB497" s="46">
        <v>2608.0100000000002</v>
      </c>
      <c r="BC497" s="46">
        <v>902.03</v>
      </c>
      <c r="BD497" s="46">
        <v>1781.42</v>
      </c>
      <c r="BE497" s="46">
        <v>1188.47</v>
      </c>
      <c r="BF497" s="46">
        <v>2445034.0299999998</v>
      </c>
      <c r="BG497" s="46">
        <f t="shared" si="594"/>
        <v>4866.91</v>
      </c>
      <c r="BH497" s="46">
        <v>1206.3800000000001</v>
      </c>
      <c r="BI497" s="46">
        <v>3444.44</v>
      </c>
      <c r="BJ497" s="46">
        <v>7006.73</v>
      </c>
      <c r="BK497" s="46">
        <f t="shared" si="582"/>
        <v>1689105.94</v>
      </c>
      <c r="BL497" s="46" t="str">
        <f t="shared" si="595"/>
        <v xml:space="preserve"> </v>
      </c>
      <c r="BM497" s="46" t="e">
        <f t="shared" si="596"/>
        <v>#DIV/0!</v>
      </c>
      <c r="BN497" s="46" t="e">
        <f t="shared" si="597"/>
        <v>#DIV/0!</v>
      </c>
      <c r="BO497" s="46" t="e">
        <f t="shared" si="598"/>
        <v>#DIV/0!</v>
      </c>
      <c r="BP497" s="46" t="e">
        <f t="shared" si="599"/>
        <v>#DIV/0!</v>
      </c>
      <c r="BQ497" s="46" t="e">
        <f t="shared" si="600"/>
        <v>#DIV/0!</v>
      </c>
      <c r="BR497" s="46" t="e">
        <f t="shared" si="601"/>
        <v>#DIV/0!</v>
      </c>
      <c r="BS497" s="46" t="str">
        <f t="shared" si="602"/>
        <v xml:space="preserve"> </v>
      </c>
      <c r="BT497" s="46" t="e">
        <f t="shared" si="603"/>
        <v>#DIV/0!</v>
      </c>
      <c r="BU497" s="46" t="e">
        <f t="shared" si="604"/>
        <v>#DIV/0!</v>
      </c>
      <c r="BV497" s="46" t="e">
        <f t="shared" si="605"/>
        <v>#DIV/0!</v>
      </c>
      <c r="BW497" s="46" t="str">
        <f t="shared" si="606"/>
        <v xml:space="preserve"> </v>
      </c>
      <c r="BY497" s="52">
        <f t="shared" si="651"/>
        <v>3.0000000426928368</v>
      </c>
      <c r="BZ497" s="293">
        <f t="shared" si="652"/>
        <v>1.5000000213464184</v>
      </c>
      <c r="CA497" s="46">
        <f t="shared" si="607"/>
        <v>4038.4712068965518</v>
      </c>
      <c r="CB497" s="46">
        <f t="shared" si="608"/>
        <v>5085.92</v>
      </c>
      <c r="CC497" s="46">
        <f t="shared" si="609"/>
        <v>-1047.4487931034482</v>
      </c>
      <c r="CD497" s="297">
        <f>CA497-CB497</f>
        <v>-1047.4487931034482</v>
      </c>
    </row>
    <row r="498" spans="1:82" s="45" customFormat="1" ht="12" customHeight="1">
      <c r="A498" s="284">
        <v>151</v>
      </c>
      <c r="B498" s="64" t="s">
        <v>708</v>
      </c>
      <c r="C498" s="280">
        <v>961.6</v>
      </c>
      <c r="D498" s="295"/>
      <c r="E498" s="280"/>
      <c r="F498" s="280"/>
      <c r="G498" s="286">
        <f t="shared" si="653"/>
        <v>3907210.05</v>
      </c>
      <c r="H498" s="280">
        <f t="shared" ref="H498:H499" si="659">I498+K498+M498+O498+Q498+S498</f>
        <v>0</v>
      </c>
      <c r="I498" s="289">
        <v>0</v>
      </c>
      <c r="J498" s="289">
        <v>0</v>
      </c>
      <c r="K498" s="289">
        <v>0</v>
      </c>
      <c r="L498" s="289">
        <v>0</v>
      </c>
      <c r="M498" s="289">
        <v>0</v>
      </c>
      <c r="N498" s="280">
        <v>0</v>
      </c>
      <c r="O498" s="280">
        <v>0</v>
      </c>
      <c r="P498" s="280">
        <v>0</v>
      </c>
      <c r="Q498" s="280">
        <v>0</v>
      </c>
      <c r="R498" s="280">
        <v>0</v>
      </c>
      <c r="S498" s="280">
        <v>0</v>
      </c>
      <c r="T498" s="290">
        <v>0</v>
      </c>
      <c r="U498" s="280">
        <v>0</v>
      </c>
      <c r="V498" s="392" t="s">
        <v>105</v>
      </c>
      <c r="W498" s="57">
        <v>960</v>
      </c>
      <c r="X498" s="280">
        <f t="shared" si="654"/>
        <v>3731385.6</v>
      </c>
      <c r="Y498" s="57">
        <v>0</v>
      </c>
      <c r="Z498" s="57">
        <v>0</v>
      </c>
      <c r="AA498" s="57">
        <v>0</v>
      </c>
      <c r="AB498" s="57">
        <v>0</v>
      </c>
      <c r="AC498" s="57">
        <v>0</v>
      </c>
      <c r="AD498" s="57">
        <v>0</v>
      </c>
      <c r="AE498" s="57">
        <v>0</v>
      </c>
      <c r="AF498" s="57">
        <v>0</v>
      </c>
      <c r="AG498" s="57">
        <v>0</v>
      </c>
      <c r="AH498" s="57">
        <v>0</v>
      </c>
      <c r="AI498" s="57">
        <v>0</v>
      </c>
      <c r="AJ498" s="57">
        <f t="shared" si="657"/>
        <v>117216.3</v>
      </c>
      <c r="AK498" s="57">
        <f t="shared" si="658"/>
        <v>58608.15</v>
      </c>
      <c r="AL498" s="57">
        <v>0</v>
      </c>
      <c r="AN498" s="46">
        <f>I498/'Приложение 1'!I496</f>
        <v>0</v>
      </c>
      <c r="AO498" s="46" t="e">
        <f t="shared" si="583"/>
        <v>#DIV/0!</v>
      </c>
      <c r="AP498" s="46" t="e">
        <f t="shared" si="584"/>
        <v>#DIV/0!</v>
      </c>
      <c r="AQ498" s="46" t="e">
        <f t="shared" si="585"/>
        <v>#DIV/0!</v>
      </c>
      <c r="AR498" s="46" t="e">
        <f t="shared" si="586"/>
        <v>#DIV/0!</v>
      </c>
      <c r="AS498" s="46" t="e">
        <f t="shared" si="587"/>
        <v>#DIV/0!</v>
      </c>
      <c r="AT498" s="46" t="e">
        <f t="shared" si="588"/>
        <v>#DIV/0!</v>
      </c>
      <c r="AU498" s="46">
        <f t="shared" si="589"/>
        <v>3886.86</v>
      </c>
      <c r="AV498" s="46" t="e">
        <f t="shared" si="590"/>
        <v>#DIV/0!</v>
      </c>
      <c r="AW498" s="46" t="e">
        <f t="shared" si="591"/>
        <v>#DIV/0!</v>
      </c>
      <c r="AX498" s="46" t="e">
        <f t="shared" si="592"/>
        <v>#DIV/0!</v>
      </c>
      <c r="AY498" s="52">
        <f t="shared" si="593"/>
        <v>0</v>
      </c>
      <c r="AZ498" s="46">
        <v>823.21</v>
      </c>
      <c r="BA498" s="46">
        <v>2105.13</v>
      </c>
      <c r="BB498" s="46">
        <v>2608.0100000000002</v>
      </c>
      <c r="BC498" s="46">
        <v>902.03</v>
      </c>
      <c r="BD498" s="46">
        <v>1781.42</v>
      </c>
      <c r="BE498" s="46">
        <v>1188.47</v>
      </c>
      <c r="BF498" s="46">
        <v>2445034.0299999998</v>
      </c>
      <c r="BG498" s="46">
        <f t="shared" si="594"/>
        <v>5070.2</v>
      </c>
      <c r="BH498" s="46">
        <v>1206.3800000000001</v>
      </c>
      <c r="BI498" s="46">
        <v>3444.44</v>
      </c>
      <c r="BJ498" s="46">
        <v>7006.73</v>
      </c>
      <c r="BK498" s="46">
        <f t="shared" si="582"/>
        <v>1689105.94</v>
      </c>
      <c r="BL498" s="46" t="str">
        <f t="shared" si="595"/>
        <v xml:space="preserve"> </v>
      </c>
      <c r="BM498" s="46" t="e">
        <f t="shared" si="596"/>
        <v>#DIV/0!</v>
      </c>
      <c r="BN498" s="46" t="e">
        <f t="shared" si="597"/>
        <v>#DIV/0!</v>
      </c>
      <c r="BO498" s="46" t="e">
        <f t="shared" si="598"/>
        <v>#DIV/0!</v>
      </c>
      <c r="BP498" s="46" t="e">
        <f t="shared" si="599"/>
        <v>#DIV/0!</v>
      </c>
      <c r="BQ498" s="46" t="e">
        <f t="shared" si="600"/>
        <v>#DIV/0!</v>
      </c>
      <c r="BR498" s="46" t="e">
        <f t="shared" si="601"/>
        <v>#DIV/0!</v>
      </c>
      <c r="BS498" s="46" t="str">
        <f t="shared" si="602"/>
        <v xml:space="preserve"> </v>
      </c>
      <c r="BT498" s="46" t="e">
        <f t="shared" si="603"/>
        <v>#DIV/0!</v>
      </c>
      <c r="BU498" s="46" t="e">
        <f t="shared" si="604"/>
        <v>#DIV/0!</v>
      </c>
      <c r="BV498" s="46" t="e">
        <f t="shared" si="605"/>
        <v>#DIV/0!</v>
      </c>
      <c r="BW498" s="46" t="str">
        <f t="shared" si="606"/>
        <v xml:space="preserve"> </v>
      </c>
      <c r="BY498" s="52">
        <f t="shared" si="651"/>
        <v>2.9999999616094355</v>
      </c>
      <c r="BZ498" s="293">
        <f t="shared" si="652"/>
        <v>1.4999999808047177</v>
      </c>
      <c r="CA498" s="46">
        <f t="shared" si="607"/>
        <v>4070.0104687499997</v>
      </c>
      <c r="CB498" s="46">
        <f t="shared" si="608"/>
        <v>5298.36</v>
      </c>
      <c r="CC498" s="46">
        <f t="shared" si="609"/>
        <v>-1228.3495312499999</v>
      </c>
      <c r="CD498" s="297">
        <f>CA498-CB498</f>
        <v>-1228.3495312499999</v>
      </c>
    </row>
    <row r="499" spans="1:82" s="45" customFormat="1" ht="12" customHeight="1">
      <c r="A499" s="284">
        <v>152</v>
      </c>
      <c r="B499" s="64" t="s">
        <v>714</v>
      </c>
      <c r="C499" s="280">
        <v>1676.6</v>
      </c>
      <c r="D499" s="295"/>
      <c r="E499" s="280"/>
      <c r="F499" s="280"/>
      <c r="G499" s="286">
        <f t="shared" si="653"/>
        <v>3876932.36</v>
      </c>
      <c r="H499" s="280">
        <f t="shared" si="659"/>
        <v>0</v>
      </c>
      <c r="I499" s="289">
        <v>0</v>
      </c>
      <c r="J499" s="289">
        <v>0</v>
      </c>
      <c r="K499" s="289">
        <v>0</v>
      </c>
      <c r="L499" s="289">
        <v>0</v>
      </c>
      <c r="M499" s="289">
        <v>0</v>
      </c>
      <c r="N499" s="280">
        <v>0</v>
      </c>
      <c r="O499" s="280">
        <v>0</v>
      </c>
      <c r="P499" s="280">
        <v>0</v>
      </c>
      <c r="Q499" s="280">
        <v>0</v>
      </c>
      <c r="R499" s="280">
        <v>0</v>
      </c>
      <c r="S499" s="280">
        <v>0</v>
      </c>
      <c r="T499" s="290">
        <v>0</v>
      </c>
      <c r="U499" s="280">
        <v>0</v>
      </c>
      <c r="V499" s="392" t="s">
        <v>106</v>
      </c>
      <c r="W499" s="57">
        <v>960</v>
      </c>
      <c r="X499" s="280">
        <f t="shared" si="654"/>
        <v>3702470.4</v>
      </c>
      <c r="Y499" s="57">
        <v>0</v>
      </c>
      <c r="Z499" s="57">
        <v>0</v>
      </c>
      <c r="AA499" s="57">
        <v>0</v>
      </c>
      <c r="AB499" s="57">
        <v>0</v>
      </c>
      <c r="AC499" s="57">
        <v>0</v>
      </c>
      <c r="AD499" s="57">
        <v>0</v>
      </c>
      <c r="AE499" s="57">
        <v>0</v>
      </c>
      <c r="AF499" s="57">
        <v>0</v>
      </c>
      <c r="AG499" s="57">
        <v>0</v>
      </c>
      <c r="AH499" s="57">
        <v>0</v>
      </c>
      <c r="AI499" s="57">
        <v>0</v>
      </c>
      <c r="AJ499" s="57">
        <f t="shared" si="657"/>
        <v>116307.97</v>
      </c>
      <c r="AK499" s="57">
        <f t="shared" si="658"/>
        <v>58153.99</v>
      </c>
      <c r="AL499" s="57">
        <v>0</v>
      </c>
      <c r="AN499" s="46">
        <f>I499/'Приложение 1'!I497</f>
        <v>0</v>
      </c>
      <c r="AO499" s="46" t="e">
        <f t="shared" si="583"/>
        <v>#DIV/0!</v>
      </c>
      <c r="AP499" s="46" t="e">
        <f t="shared" si="584"/>
        <v>#DIV/0!</v>
      </c>
      <c r="AQ499" s="46" t="e">
        <f t="shared" si="585"/>
        <v>#DIV/0!</v>
      </c>
      <c r="AR499" s="46" t="e">
        <f t="shared" si="586"/>
        <v>#DIV/0!</v>
      </c>
      <c r="AS499" s="46" t="e">
        <f t="shared" si="587"/>
        <v>#DIV/0!</v>
      </c>
      <c r="AT499" s="46" t="e">
        <f t="shared" si="588"/>
        <v>#DIV/0!</v>
      </c>
      <c r="AU499" s="46">
        <f t="shared" si="589"/>
        <v>3856.74</v>
      </c>
      <c r="AV499" s="46" t="e">
        <f t="shared" si="590"/>
        <v>#DIV/0!</v>
      </c>
      <c r="AW499" s="46" t="e">
        <f t="shared" si="591"/>
        <v>#DIV/0!</v>
      </c>
      <c r="AX499" s="46" t="e">
        <f t="shared" si="592"/>
        <v>#DIV/0!</v>
      </c>
      <c r="AY499" s="52">
        <f t="shared" si="593"/>
        <v>0</v>
      </c>
      <c r="AZ499" s="46">
        <v>823.21</v>
      </c>
      <c r="BA499" s="46">
        <v>2105.13</v>
      </c>
      <c r="BB499" s="46">
        <v>2608.0100000000002</v>
      </c>
      <c r="BC499" s="46">
        <v>902.03</v>
      </c>
      <c r="BD499" s="46">
        <v>1781.42</v>
      </c>
      <c r="BE499" s="46">
        <v>1188.47</v>
      </c>
      <c r="BF499" s="46">
        <v>2445034.0299999998</v>
      </c>
      <c r="BG499" s="46">
        <f t="shared" si="594"/>
        <v>4866.91</v>
      </c>
      <c r="BH499" s="46">
        <v>1206.3800000000001</v>
      </c>
      <c r="BI499" s="46">
        <v>3444.44</v>
      </c>
      <c r="BJ499" s="46">
        <v>7006.73</v>
      </c>
      <c r="BK499" s="46">
        <f t="shared" si="582"/>
        <v>1689105.94</v>
      </c>
      <c r="BL499" s="46" t="str">
        <f t="shared" si="595"/>
        <v xml:space="preserve"> </v>
      </c>
      <c r="BM499" s="46" t="e">
        <f t="shared" si="596"/>
        <v>#DIV/0!</v>
      </c>
      <c r="BN499" s="46" t="e">
        <f t="shared" si="597"/>
        <v>#DIV/0!</v>
      </c>
      <c r="BO499" s="46" t="e">
        <f t="shared" si="598"/>
        <v>#DIV/0!</v>
      </c>
      <c r="BP499" s="46" t="e">
        <f t="shared" si="599"/>
        <v>#DIV/0!</v>
      </c>
      <c r="BQ499" s="46" t="e">
        <f t="shared" si="600"/>
        <v>#DIV/0!</v>
      </c>
      <c r="BR499" s="46" t="e">
        <f t="shared" si="601"/>
        <v>#DIV/0!</v>
      </c>
      <c r="BS499" s="46" t="str">
        <f t="shared" si="602"/>
        <v xml:space="preserve"> </v>
      </c>
      <c r="BT499" s="46" t="e">
        <f t="shared" si="603"/>
        <v>#DIV/0!</v>
      </c>
      <c r="BU499" s="46" t="e">
        <f t="shared" si="604"/>
        <v>#DIV/0!</v>
      </c>
      <c r="BV499" s="46" t="e">
        <f t="shared" si="605"/>
        <v>#DIV/0!</v>
      </c>
      <c r="BW499" s="46" t="str">
        <f t="shared" si="606"/>
        <v xml:space="preserve"> </v>
      </c>
      <c r="BY499" s="52">
        <f t="shared" si="651"/>
        <v>2.9999999793651289</v>
      </c>
      <c r="BZ499" s="293">
        <f t="shared" si="652"/>
        <v>1.5000001186505094</v>
      </c>
      <c r="CA499" s="46">
        <f t="shared" si="607"/>
        <v>4038.4712083333334</v>
      </c>
      <c r="CB499" s="46">
        <f t="shared" si="608"/>
        <v>5085.92</v>
      </c>
      <c r="CC499" s="46">
        <f t="shared" si="609"/>
        <v>-1047.4487916666667</v>
      </c>
    </row>
    <row r="500" spans="1:82" s="45" customFormat="1" ht="12" customHeight="1">
      <c r="A500" s="284">
        <v>153</v>
      </c>
      <c r="B500" s="64" t="s">
        <v>715</v>
      </c>
      <c r="C500" s="280"/>
      <c r="D500" s="295"/>
      <c r="E500" s="280"/>
      <c r="F500" s="280"/>
      <c r="G500" s="286">
        <f t="shared" si="653"/>
        <v>3876932.36</v>
      </c>
      <c r="H500" s="280">
        <f t="shared" ref="H500:H504" si="660">I500+K500+M500+O500+Q500+S500</f>
        <v>0</v>
      </c>
      <c r="I500" s="289">
        <v>0</v>
      </c>
      <c r="J500" s="289">
        <v>0</v>
      </c>
      <c r="K500" s="289">
        <v>0</v>
      </c>
      <c r="L500" s="289">
        <v>0</v>
      </c>
      <c r="M500" s="289">
        <v>0</v>
      </c>
      <c r="N500" s="280">
        <v>0</v>
      </c>
      <c r="O500" s="280">
        <v>0</v>
      </c>
      <c r="P500" s="280">
        <v>0</v>
      </c>
      <c r="Q500" s="280">
        <v>0</v>
      </c>
      <c r="R500" s="280">
        <v>0</v>
      </c>
      <c r="S500" s="280">
        <v>0</v>
      </c>
      <c r="T500" s="290">
        <v>0</v>
      </c>
      <c r="U500" s="280">
        <v>0</v>
      </c>
      <c r="V500" s="392" t="s">
        <v>106</v>
      </c>
      <c r="W500" s="57">
        <v>960</v>
      </c>
      <c r="X500" s="280">
        <f t="shared" si="654"/>
        <v>3702470.4</v>
      </c>
      <c r="Y500" s="57">
        <v>0</v>
      </c>
      <c r="Z500" s="57">
        <v>0</v>
      </c>
      <c r="AA500" s="57">
        <v>0</v>
      </c>
      <c r="AB500" s="57">
        <v>0</v>
      </c>
      <c r="AC500" s="57">
        <v>0</v>
      </c>
      <c r="AD500" s="57">
        <v>0</v>
      </c>
      <c r="AE500" s="57">
        <v>0</v>
      </c>
      <c r="AF500" s="57">
        <v>0</v>
      </c>
      <c r="AG500" s="57">
        <v>0</v>
      </c>
      <c r="AH500" s="57">
        <v>0</v>
      </c>
      <c r="AI500" s="57">
        <v>0</v>
      </c>
      <c r="AJ500" s="57">
        <f t="shared" si="657"/>
        <v>116307.97</v>
      </c>
      <c r="AK500" s="57">
        <f t="shared" si="658"/>
        <v>58153.99</v>
      </c>
      <c r="AL500" s="57">
        <v>0</v>
      </c>
      <c r="AN500" s="46">
        <f>I500/'Приложение 1'!I498</f>
        <v>0</v>
      </c>
      <c r="AO500" s="46" t="e">
        <f t="shared" si="583"/>
        <v>#DIV/0!</v>
      </c>
      <c r="AP500" s="46" t="e">
        <f t="shared" si="584"/>
        <v>#DIV/0!</v>
      </c>
      <c r="AQ500" s="46" t="e">
        <f t="shared" si="585"/>
        <v>#DIV/0!</v>
      </c>
      <c r="AR500" s="46" t="e">
        <f t="shared" si="586"/>
        <v>#DIV/0!</v>
      </c>
      <c r="AS500" s="46" t="e">
        <f t="shared" si="587"/>
        <v>#DIV/0!</v>
      </c>
      <c r="AT500" s="46" t="e">
        <f t="shared" si="588"/>
        <v>#DIV/0!</v>
      </c>
      <c r="AU500" s="46">
        <f t="shared" si="589"/>
        <v>3856.74</v>
      </c>
      <c r="AV500" s="46" t="e">
        <f t="shared" si="590"/>
        <v>#DIV/0!</v>
      </c>
      <c r="AW500" s="46" t="e">
        <f t="shared" si="591"/>
        <v>#DIV/0!</v>
      </c>
      <c r="AX500" s="46" t="e">
        <f t="shared" si="592"/>
        <v>#DIV/0!</v>
      </c>
      <c r="AY500" s="52">
        <f t="shared" si="593"/>
        <v>0</v>
      </c>
      <c r="AZ500" s="46">
        <v>823.21</v>
      </c>
      <c r="BA500" s="46">
        <v>2105.13</v>
      </c>
      <c r="BB500" s="46">
        <v>2608.0100000000002</v>
      </c>
      <c r="BC500" s="46">
        <v>902.03</v>
      </c>
      <c r="BD500" s="46">
        <v>1781.42</v>
      </c>
      <c r="BE500" s="46">
        <v>1188.47</v>
      </c>
      <c r="BF500" s="46">
        <v>2445034.0299999998</v>
      </c>
      <c r="BG500" s="46">
        <f t="shared" si="594"/>
        <v>4866.91</v>
      </c>
      <c r="BH500" s="46">
        <v>1206.3800000000001</v>
      </c>
      <c r="BI500" s="46">
        <v>3444.44</v>
      </c>
      <c r="BJ500" s="46">
        <v>7006.73</v>
      </c>
      <c r="BK500" s="46">
        <f t="shared" si="582"/>
        <v>1689105.94</v>
      </c>
      <c r="BL500" s="46" t="str">
        <f t="shared" si="595"/>
        <v xml:space="preserve"> </v>
      </c>
      <c r="BM500" s="46" t="e">
        <f t="shared" si="596"/>
        <v>#DIV/0!</v>
      </c>
      <c r="BN500" s="46" t="e">
        <f t="shared" si="597"/>
        <v>#DIV/0!</v>
      </c>
      <c r="BO500" s="46" t="e">
        <f t="shared" si="598"/>
        <v>#DIV/0!</v>
      </c>
      <c r="BP500" s="46" t="e">
        <f t="shared" si="599"/>
        <v>#DIV/0!</v>
      </c>
      <c r="BQ500" s="46" t="e">
        <f t="shared" si="600"/>
        <v>#DIV/0!</v>
      </c>
      <c r="BR500" s="46" t="e">
        <f t="shared" si="601"/>
        <v>#DIV/0!</v>
      </c>
      <c r="BS500" s="46" t="str">
        <f t="shared" si="602"/>
        <v xml:space="preserve"> </v>
      </c>
      <c r="BT500" s="46" t="e">
        <f t="shared" si="603"/>
        <v>#DIV/0!</v>
      </c>
      <c r="BU500" s="46" t="e">
        <f t="shared" si="604"/>
        <v>#DIV/0!</v>
      </c>
      <c r="BV500" s="46" t="e">
        <f t="shared" si="605"/>
        <v>#DIV/0!</v>
      </c>
      <c r="BW500" s="46" t="str">
        <f t="shared" si="606"/>
        <v xml:space="preserve"> </v>
      </c>
      <c r="BY500" s="52"/>
      <c r="BZ500" s="293"/>
      <c r="CA500" s="46">
        <f t="shared" si="607"/>
        <v>4038.4712083333334</v>
      </c>
      <c r="CB500" s="46">
        <f t="shared" si="608"/>
        <v>5085.92</v>
      </c>
      <c r="CC500" s="46">
        <f t="shared" si="609"/>
        <v>-1047.4487916666667</v>
      </c>
    </row>
    <row r="501" spans="1:82" s="45" customFormat="1" ht="12" customHeight="1">
      <c r="A501" s="284">
        <v>154</v>
      </c>
      <c r="B501" s="64" t="s">
        <v>278</v>
      </c>
      <c r="C501" s="280"/>
      <c r="D501" s="295"/>
      <c r="E501" s="280"/>
      <c r="F501" s="280"/>
      <c r="G501" s="286">
        <f t="shared" si="653"/>
        <v>2956292.8</v>
      </c>
      <c r="H501" s="280">
        <f t="shared" si="660"/>
        <v>0</v>
      </c>
      <c r="I501" s="289">
        <v>0</v>
      </c>
      <c r="J501" s="289">
        <v>0</v>
      </c>
      <c r="K501" s="289">
        <v>0</v>
      </c>
      <c r="L501" s="289">
        <v>0</v>
      </c>
      <c r="M501" s="289">
        <v>0</v>
      </c>
      <c r="N501" s="280">
        <v>0</v>
      </c>
      <c r="O501" s="280">
        <v>0</v>
      </c>
      <c r="P501" s="280">
        <v>0</v>
      </c>
      <c r="Q501" s="280">
        <v>0</v>
      </c>
      <c r="R501" s="280">
        <v>0</v>
      </c>
      <c r="S501" s="280">
        <v>0</v>
      </c>
      <c r="T501" s="290">
        <v>0</v>
      </c>
      <c r="U501" s="280">
        <v>0</v>
      </c>
      <c r="V501" s="392" t="s">
        <v>105</v>
      </c>
      <c r="W501" s="57">
        <v>726.36</v>
      </c>
      <c r="X501" s="280">
        <f t="shared" si="654"/>
        <v>2823259.63</v>
      </c>
      <c r="Y501" s="57">
        <v>0</v>
      </c>
      <c r="Z501" s="57">
        <v>0</v>
      </c>
      <c r="AA501" s="57">
        <v>0</v>
      </c>
      <c r="AB501" s="57">
        <v>0</v>
      </c>
      <c r="AC501" s="57">
        <v>0</v>
      </c>
      <c r="AD501" s="57">
        <v>0</v>
      </c>
      <c r="AE501" s="57">
        <v>0</v>
      </c>
      <c r="AF501" s="57">
        <v>0</v>
      </c>
      <c r="AG501" s="57">
        <v>0</v>
      </c>
      <c r="AH501" s="57">
        <v>0</v>
      </c>
      <c r="AI501" s="57">
        <v>0</v>
      </c>
      <c r="AJ501" s="57">
        <f t="shared" si="657"/>
        <v>88688.78</v>
      </c>
      <c r="AK501" s="57">
        <f t="shared" si="658"/>
        <v>44344.39</v>
      </c>
      <c r="AL501" s="57">
        <v>0</v>
      </c>
      <c r="AN501" s="46">
        <f>I501/'Приложение 1'!I499</f>
        <v>0</v>
      </c>
      <c r="AO501" s="46" t="e">
        <f t="shared" si="583"/>
        <v>#DIV/0!</v>
      </c>
      <c r="AP501" s="46" t="e">
        <f t="shared" si="584"/>
        <v>#DIV/0!</v>
      </c>
      <c r="AQ501" s="46" t="e">
        <f t="shared" si="585"/>
        <v>#DIV/0!</v>
      </c>
      <c r="AR501" s="46" t="e">
        <f t="shared" si="586"/>
        <v>#DIV/0!</v>
      </c>
      <c r="AS501" s="46" t="e">
        <f t="shared" si="587"/>
        <v>#DIV/0!</v>
      </c>
      <c r="AT501" s="46" t="e">
        <f t="shared" si="588"/>
        <v>#DIV/0!</v>
      </c>
      <c r="AU501" s="46">
        <f t="shared" si="589"/>
        <v>3886.860000550691</v>
      </c>
      <c r="AV501" s="46" t="e">
        <f t="shared" si="590"/>
        <v>#DIV/0!</v>
      </c>
      <c r="AW501" s="46" t="e">
        <f t="shared" si="591"/>
        <v>#DIV/0!</v>
      </c>
      <c r="AX501" s="46" t="e">
        <f t="shared" si="592"/>
        <v>#DIV/0!</v>
      </c>
      <c r="AY501" s="52">
        <f t="shared" si="593"/>
        <v>0</v>
      </c>
      <c r="AZ501" s="46">
        <v>823.21</v>
      </c>
      <c r="BA501" s="46">
        <v>2105.13</v>
      </c>
      <c r="BB501" s="46">
        <v>2608.0100000000002</v>
      </c>
      <c r="BC501" s="46">
        <v>902.03</v>
      </c>
      <c r="BD501" s="46">
        <v>1781.42</v>
      </c>
      <c r="BE501" s="46">
        <v>1188.47</v>
      </c>
      <c r="BF501" s="46">
        <v>2445034.0299999998</v>
      </c>
      <c r="BG501" s="46">
        <f t="shared" si="594"/>
        <v>5070.2</v>
      </c>
      <c r="BH501" s="46">
        <v>1206.3800000000001</v>
      </c>
      <c r="BI501" s="46">
        <v>3444.44</v>
      </c>
      <c r="BJ501" s="46">
        <v>7006.73</v>
      </c>
      <c r="BK501" s="46">
        <f t="shared" si="582"/>
        <v>1689105.94</v>
      </c>
      <c r="BL501" s="46" t="str">
        <f t="shared" si="595"/>
        <v xml:space="preserve"> </v>
      </c>
      <c r="BM501" s="46" t="e">
        <f t="shared" si="596"/>
        <v>#DIV/0!</v>
      </c>
      <c r="BN501" s="46" t="e">
        <f t="shared" si="597"/>
        <v>#DIV/0!</v>
      </c>
      <c r="BO501" s="46" t="e">
        <f t="shared" si="598"/>
        <v>#DIV/0!</v>
      </c>
      <c r="BP501" s="46" t="e">
        <f t="shared" si="599"/>
        <v>#DIV/0!</v>
      </c>
      <c r="BQ501" s="46" t="e">
        <f t="shared" si="600"/>
        <v>#DIV/0!</v>
      </c>
      <c r="BR501" s="46" t="e">
        <f t="shared" si="601"/>
        <v>#DIV/0!</v>
      </c>
      <c r="BS501" s="46" t="str">
        <f t="shared" si="602"/>
        <v xml:space="preserve"> </v>
      </c>
      <c r="BT501" s="46" t="e">
        <f t="shared" si="603"/>
        <v>#DIV/0!</v>
      </c>
      <c r="BU501" s="46" t="e">
        <f t="shared" si="604"/>
        <v>#DIV/0!</v>
      </c>
      <c r="BV501" s="46" t="e">
        <f t="shared" si="605"/>
        <v>#DIV/0!</v>
      </c>
      <c r="BW501" s="46" t="str">
        <f t="shared" si="606"/>
        <v xml:space="preserve"> </v>
      </c>
      <c r="BY501" s="52"/>
      <c r="BZ501" s="293"/>
      <c r="CA501" s="46">
        <f t="shared" si="607"/>
        <v>4070.0104631312292</v>
      </c>
      <c r="CB501" s="46">
        <f t="shared" si="608"/>
        <v>5298.36</v>
      </c>
      <c r="CC501" s="46">
        <f t="shared" si="609"/>
        <v>-1228.3495368687704</v>
      </c>
    </row>
    <row r="502" spans="1:82" s="45" customFormat="1" ht="12" customHeight="1">
      <c r="A502" s="284">
        <v>155</v>
      </c>
      <c r="B502" s="64" t="s">
        <v>279</v>
      </c>
      <c r="C502" s="280"/>
      <c r="D502" s="295"/>
      <c r="E502" s="280"/>
      <c r="F502" s="280"/>
      <c r="G502" s="286">
        <f t="shared" si="653"/>
        <v>8140020.9400000004</v>
      </c>
      <c r="H502" s="280">
        <f t="shared" si="660"/>
        <v>0</v>
      </c>
      <c r="I502" s="289">
        <v>0</v>
      </c>
      <c r="J502" s="289">
        <v>0</v>
      </c>
      <c r="K502" s="289">
        <v>0</v>
      </c>
      <c r="L502" s="289">
        <v>0</v>
      </c>
      <c r="M502" s="289">
        <v>0</v>
      </c>
      <c r="N502" s="280">
        <v>0</v>
      </c>
      <c r="O502" s="280">
        <v>0</v>
      </c>
      <c r="P502" s="280">
        <v>0</v>
      </c>
      <c r="Q502" s="280">
        <v>0</v>
      </c>
      <c r="R502" s="280">
        <v>0</v>
      </c>
      <c r="S502" s="280">
        <v>0</v>
      </c>
      <c r="T502" s="290">
        <v>0</v>
      </c>
      <c r="U502" s="280">
        <v>0</v>
      </c>
      <c r="V502" s="392" t="s">
        <v>105</v>
      </c>
      <c r="W502" s="57">
        <v>2000</v>
      </c>
      <c r="X502" s="280">
        <f t="shared" si="654"/>
        <v>7773720</v>
      </c>
      <c r="Y502" s="57">
        <v>0</v>
      </c>
      <c r="Z502" s="57">
        <v>0</v>
      </c>
      <c r="AA502" s="57">
        <v>0</v>
      </c>
      <c r="AB502" s="57">
        <v>0</v>
      </c>
      <c r="AC502" s="57">
        <v>0</v>
      </c>
      <c r="AD502" s="57">
        <v>0</v>
      </c>
      <c r="AE502" s="57">
        <v>0</v>
      </c>
      <c r="AF502" s="57">
        <v>0</v>
      </c>
      <c r="AG502" s="57">
        <v>0</v>
      </c>
      <c r="AH502" s="57">
        <v>0</v>
      </c>
      <c r="AI502" s="57">
        <v>0</v>
      </c>
      <c r="AJ502" s="57">
        <f t="shared" si="657"/>
        <v>244200.63</v>
      </c>
      <c r="AK502" s="57">
        <f t="shared" si="658"/>
        <v>122100.31</v>
      </c>
      <c r="AL502" s="57">
        <v>0</v>
      </c>
      <c r="AN502" s="46">
        <f>I502/'Приложение 1'!I500</f>
        <v>0</v>
      </c>
      <c r="AO502" s="46" t="e">
        <f t="shared" si="583"/>
        <v>#DIV/0!</v>
      </c>
      <c r="AP502" s="46" t="e">
        <f t="shared" si="584"/>
        <v>#DIV/0!</v>
      </c>
      <c r="AQ502" s="46" t="e">
        <f t="shared" si="585"/>
        <v>#DIV/0!</v>
      </c>
      <c r="AR502" s="46" t="e">
        <f t="shared" si="586"/>
        <v>#DIV/0!</v>
      </c>
      <c r="AS502" s="46" t="e">
        <f t="shared" si="587"/>
        <v>#DIV/0!</v>
      </c>
      <c r="AT502" s="46" t="e">
        <f t="shared" si="588"/>
        <v>#DIV/0!</v>
      </c>
      <c r="AU502" s="46">
        <f t="shared" si="589"/>
        <v>3886.86</v>
      </c>
      <c r="AV502" s="46" t="e">
        <f t="shared" si="590"/>
        <v>#DIV/0!</v>
      </c>
      <c r="AW502" s="46" t="e">
        <f t="shared" si="591"/>
        <v>#DIV/0!</v>
      </c>
      <c r="AX502" s="46" t="e">
        <f t="shared" si="592"/>
        <v>#DIV/0!</v>
      </c>
      <c r="AY502" s="52">
        <f t="shared" si="593"/>
        <v>0</v>
      </c>
      <c r="AZ502" s="46">
        <v>823.21</v>
      </c>
      <c r="BA502" s="46">
        <v>2105.13</v>
      </c>
      <c r="BB502" s="46">
        <v>2608.0100000000002</v>
      </c>
      <c r="BC502" s="46">
        <v>902.03</v>
      </c>
      <c r="BD502" s="46">
        <v>1781.42</v>
      </c>
      <c r="BE502" s="46">
        <v>1188.47</v>
      </c>
      <c r="BF502" s="46">
        <v>2445034.0299999998</v>
      </c>
      <c r="BG502" s="46">
        <f t="shared" si="594"/>
        <v>5070.2</v>
      </c>
      <c r="BH502" s="46">
        <v>1206.3800000000001</v>
      </c>
      <c r="BI502" s="46">
        <v>3444.44</v>
      </c>
      <c r="BJ502" s="46">
        <v>7006.73</v>
      </c>
      <c r="BK502" s="46">
        <f t="shared" si="582"/>
        <v>1689105.94</v>
      </c>
      <c r="BL502" s="46" t="str">
        <f t="shared" si="595"/>
        <v xml:space="preserve"> </v>
      </c>
      <c r="BM502" s="46" t="e">
        <f t="shared" si="596"/>
        <v>#DIV/0!</v>
      </c>
      <c r="BN502" s="46" t="e">
        <f t="shared" si="597"/>
        <v>#DIV/0!</v>
      </c>
      <c r="BO502" s="46" t="e">
        <f t="shared" si="598"/>
        <v>#DIV/0!</v>
      </c>
      <c r="BP502" s="46" t="e">
        <f t="shared" si="599"/>
        <v>#DIV/0!</v>
      </c>
      <c r="BQ502" s="46" t="e">
        <f t="shared" si="600"/>
        <v>#DIV/0!</v>
      </c>
      <c r="BR502" s="46" t="e">
        <f t="shared" si="601"/>
        <v>#DIV/0!</v>
      </c>
      <c r="BS502" s="46" t="str">
        <f t="shared" si="602"/>
        <v xml:space="preserve"> </v>
      </c>
      <c r="BT502" s="46" t="e">
        <f t="shared" si="603"/>
        <v>#DIV/0!</v>
      </c>
      <c r="BU502" s="46" t="e">
        <f t="shared" si="604"/>
        <v>#DIV/0!</v>
      </c>
      <c r="BV502" s="46" t="e">
        <f t="shared" si="605"/>
        <v>#DIV/0!</v>
      </c>
      <c r="BW502" s="46" t="str">
        <f t="shared" si="606"/>
        <v xml:space="preserve"> </v>
      </c>
      <c r="BY502" s="52"/>
      <c r="BZ502" s="293"/>
      <c r="CA502" s="46">
        <f t="shared" si="607"/>
        <v>4070.0104700000002</v>
      </c>
      <c r="CB502" s="46">
        <f t="shared" si="608"/>
        <v>5298.36</v>
      </c>
      <c r="CC502" s="46">
        <f t="shared" si="609"/>
        <v>-1228.3495299999995</v>
      </c>
    </row>
    <row r="503" spans="1:82" s="45" customFormat="1" ht="12" customHeight="1">
      <c r="A503" s="284">
        <v>156</v>
      </c>
      <c r="B503" s="64" t="s">
        <v>282</v>
      </c>
      <c r="C503" s="280"/>
      <c r="D503" s="295"/>
      <c r="E503" s="280"/>
      <c r="F503" s="280"/>
      <c r="G503" s="286">
        <f t="shared" si="653"/>
        <v>2250715.79</v>
      </c>
      <c r="H503" s="280">
        <f t="shared" si="660"/>
        <v>0</v>
      </c>
      <c r="I503" s="289">
        <v>0</v>
      </c>
      <c r="J503" s="289">
        <v>0</v>
      </c>
      <c r="K503" s="289">
        <v>0</v>
      </c>
      <c r="L503" s="289">
        <v>0</v>
      </c>
      <c r="M503" s="289">
        <v>0</v>
      </c>
      <c r="N503" s="280">
        <v>0</v>
      </c>
      <c r="O503" s="280">
        <v>0</v>
      </c>
      <c r="P503" s="280">
        <v>0</v>
      </c>
      <c r="Q503" s="280">
        <v>0</v>
      </c>
      <c r="R503" s="280">
        <v>0</v>
      </c>
      <c r="S503" s="280">
        <v>0</v>
      </c>
      <c r="T503" s="290">
        <v>0</v>
      </c>
      <c r="U503" s="280">
        <v>0</v>
      </c>
      <c r="V503" s="392" t="s">
        <v>105</v>
      </c>
      <c r="W503" s="57">
        <v>553</v>
      </c>
      <c r="X503" s="280">
        <f t="shared" si="654"/>
        <v>2149433.58</v>
      </c>
      <c r="Y503" s="57">
        <v>0</v>
      </c>
      <c r="Z503" s="57">
        <v>0</v>
      </c>
      <c r="AA503" s="57">
        <v>0</v>
      </c>
      <c r="AB503" s="57">
        <v>0</v>
      </c>
      <c r="AC503" s="57">
        <v>0</v>
      </c>
      <c r="AD503" s="57">
        <v>0</v>
      </c>
      <c r="AE503" s="57">
        <v>0</v>
      </c>
      <c r="AF503" s="57">
        <v>0</v>
      </c>
      <c r="AG503" s="57">
        <v>0</v>
      </c>
      <c r="AH503" s="57">
        <v>0</v>
      </c>
      <c r="AI503" s="57">
        <v>0</v>
      </c>
      <c r="AJ503" s="57">
        <f t="shared" ref="AJ503" si="661">ROUND(X503/95.5*3,2)</f>
        <v>67521.47</v>
      </c>
      <c r="AK503" s="57">
        <f t="shared" ref="AK503" si="662">ROUND(X503/95.5*1.5,2)</f>
        <v>33760.74</v>
      </c>
      <c r="AL503" s="57">
        <v>0</v>
      </c>
      <c r="AN503" s="46">
        <f>I503/'Приложение 1'!I501</f>
        <v>0</v>
      </c>
      <c r="AO503" s="46" t="e">
        <f t="shared" si="583"/>
        <v>#DIV/0!</v>
      </c>
      <c r="AP503" s="46" t="e">
        <f t="shared" si="584"/>
        <v>#DIV/0!</v>
      </c>
      <c r="AQ503" s="46" t="e">
        <f t="shared" si="585"/>
        <v>#DIV/0!</v>
      </c>
      <c r="AR503" s="46" t="e">
        <f t="shared" si="586"/>
        <v>#DIV/0!</v>
      </c>
      <c r="AS503" s="46" t="e">
        <f t="shared" si="587"/>
        <v>#DIV/0!</v>
      </c>
      <c r="AT503" s="46" t="e">
        <f t="shared" si="588"/>
        <v>#DIV/0!</v>
      </c>
      <c r="AU503" s="46">
        <f t="shared" si="589"/>
        <v>3886.86</v>
      </c>
      <c r="AV503" s="46" t="e">
        <f t="shared" si="590"/>
        <v>#DIV/0!</v>
      </c>
      <c r="AW503" s="46" t="e">
        <f t="shared" si="591"/>
        <v>#DIV/0!</v>
      </c>
      <c r="AX503" s="46" t="e">
        <f t="shared" si="592"/>
        <v>#DIV/0!</v>
      </c>
      <c r="AY503" s="52">
        <f t="shared" si="593"/>
        <v>0</v>
      </c>
      <c r="AZ503" s="46">
        <v>823.21</v>
      </c>
      <c r="BA503" s="46">
        <v>2105.13</v>
      </c>
      <c r="BB503" s="46">
        <v>2608.0100000000002</v>
      </c>
      <c r="BC503" s="46">
        <v>902.03</v>
      </c>
      <c r="BD503" s="46">
        <v>1781.42</v>
      </c>
      <c r="BE503" s="46">
        <v>1188.47</v>
      </c>
      <c r="BF503" s="46">
        <v>2445034.0299999998</v>
      </c>
      <c r="BG503" s="46">
        <f t="shared" si="594"/>
        <v>5070.2</v>
      </c>
      <c r="BH503" s="46">
        <v>1206.3800000000001</v>
      </c>
      <c r="BI503" s="46">
        <v>3444.44</v>
      </c>
      <c r="BJ503" s="46">
        <v>7006.73</v>
      </c>
      <c r="BK503" s="46">
        <f t="shared" si="582"/>
        <v>1689105.94</v>
      </c>
      <c r="BL503" s="46" t="str">
        <f t="shared" si="595"/>
        <v xml:space="preserve"> </v>
      </c>
      <c r="BM503" s="46" t="e">
        <f t="shared" si="596"/>
        <v>#DIV/0!</v>
      </c>
      <c r="BN503" s="46" t="e">
        <f t="shared" si="597"/>
        <v>#DIV/0!</v>
      </c>
      <c r="BO503" s="46" t="e">
        <f t="shared" si="598"/>
        <v>#DIV/0!</v>
      </c>
      <c r="BP503" s="46" t="e">
        <f t="shared" si="599"/>
        <v>#DIV/0!</v>
      </c>
      <c r="BQ503" s="46" t="e">
        <f t="shared" si="600"/>
        <v>#DIV/0!</v>
      </c>
      <c r="BR503" s="46" t="e">
        <f t="shared" si="601"/>
        <v>#DIV/0!</v>
      </c>
      <c r="BS503" s="46" t="str">
        <f t="shared" si="602"/>
        <v xml:space="preserve"> </v>
      </c>
      <c r="BT503" s="46" t="e">
        <f t="shared" si="603"/>
        <v>#DIV/0!</v>
      </c>
      <c r="BU503" s="46" t="e">
        <f t="shared" si="604"/>
        <v>#DIV/0!</v>
      </c>
      <c r="BV503" s="46" t="e">
        <f t="shared" si="605"/>
        <v>#DIV/0!</v>
      </c>
      <c r="BW503" s="46" t="str">
        <f t="shared" si="606"/>
        <v xml:space="preserve"> </v>
      </c>
      <c r="BY503" s="52"/>
      <c r="BZ503" s="293"/>
      <c r="CA503" s="46">
        <f t="shared" si="607"/>
        <v>4070.0104701627488</v>
      </c>
      <c r="CB503" s="46">
        <f t="shared" si="608"/>
        <v>5298.36</v>
      </c>
      <c r="CC503" s="46">
        <f t="shared" si="609"/>
        <v>-1228.3495298372509</v>
      </c>
    </row>
    <row r="504" spans="1:82" s="45" customFormat="1" ht="12" customHeight="1">
      <c r="A504" s="284">
        <v>157</v>
      </c>
      <c r="B504" s="64" t="s">
        <v>283</v>
      </c>
      <c r="C504" s="280"/>
      <c r="D504" s="295"/>
      <c r="E504" s="280"/>
      <c r="F504" s="280"/>
      <c r="G504" s="286">
        <f t="shared" si="653"/>
        <v>5933556.54</v>
      </c>
      <c r="H504" s="280">
        <f t="shared" si="660"/>
        <v>5147393.9399999995</v>
      </c>
      <c r="I504" s="286">
        <f>ROUND(242.99*'Приложение 1'!J502,2)</f>
        <v>4756777.0999999996</v>
      </c>
      <c r="J504" s="289">
        <v>210</v>
      </c>
      <c r="K504" s="289">
        <f>ROUND(J504*1176.73,2)</f>
        <v>247113.3</v>
      </c>
      <c r="L504" s="289">
        <v>70</v>
      </c>
      <c r="M504" s="286">
        <f>ROUND(L504*891.36*0.96,2)</f>
        <v>59899.39</v>
      </c>
      <c r="N504" s="280">
        <v>65</v>
      </c>
      <c r="O504" s="280">
        <f>ROUND(N504*627.71,2)</f>
        <v>40801.15</v>
      </c>
      <c r="P504" s="280">
        <v>0</v>
      </c>
      <c r="Q504" s="280">
        <v>0</v>
      </c>
      <c r="R504" s="280">
        <v>50</v>
      </c>
      <c r="S504" s="280">
        <f>ROUND(R504*856.06,2)</f>
        <v>42803</v>
      </c>
      <c r="T504" s="290">
        <v>0</v>
      </c>
      <c r="U504" s="280">
        <v>0</v>
      </c>
      <c r="V504" s="392"/>
      <c r="W504" s="57">
        <v>0</v>
      </c>
      <c r="X504" s="280">
        <v>0</v>
      </c>
      <c r="Y504" s="57">
        <v>0</v>
      </c>
      <c r="Z504" s="57">
        <v>0</v>
      </c>
      <c r="AA504" s="57">
        <v>0</v>
      </c>
      <c r="AB504" s="57">
        <v>0</v>
      </c>
      <c r="AC504" s="57">
        <v>0</v>
      </c>
      <c r="AD504" s="57">
        <v>0</v>
      </c>
      <c r="AE504" s="57">
        <v>0</v>
      </c>
      <c r="AF504" s="57">
        <v>0</v>
      </c>
      <c r="AG504" s="57">
        <v>0</v>
      </c>
      <c r="AH504" s="57">
        <v>0</v>
      </c>
      <c r="AI504" s="57">
        <f>ROUND(429276+89876.55,2)</f>
        <v>519152.55</v>
      </c>
      <c r="AJ504" s="57">
        <f>ROUND((X504+H504+AI504)/95.5*3,2)</f>
        <v>178006.7</v>
      </c>
      <c r="AK504" s="57">
        <f>ROUND((X504+H504+AI504)/95.5*1.5,2)</f>
        <v>89003.35</v>
      </c>
      <c r="AL504" s="57">
        <v>0</v>
      </c>
      <c r="AN504" s="46">
        <f>I504/'Приложение 1'!I502</f>
        <v>223.20843492444246</v>
      </c>
      <c r="AO504" s="46">
        <f t="shared" si="583"/>
        <v>1176.73</v>
      </c>
      <c r="AP504" s="46">
        <f t="shared" si="584"/>
        <v>855.70557142857137</v>
      </c>
      <c r="AQ504" s="46">
        <f t="shared" si="585"/>
        <v>627.71</v>
      </c>
      <c r="AR504" s="46" t="e">
        <f t="shared" si="586"/>
        <v>#DIV/0!</v>
      </c>
      <c r="AS504" s="46">
        <f t="shared" si="587"/>
        <v>856.06</v>
      </c>
      <c r="AT504" s="46" t="e">
        <f t="shared" si="588"/>
        <v>#DIV/0!</v>
      </c>
      <c r="AU504" s="46" t="e">
        <f t="shared" si="589"/>
        <v>#DIV/0!</v>
      </c>
      <c r="AV504" s="46" t="e">
        <f t="shared" si="590"/>
        <v>#DIV/0!</v>
      </c>
      <c r="AW504" s="46" t="e">
        <f t="shared" si="591"/>
        <v>#DIV/0!</v>
      </c>
      <c r="AX504" s="46" t="e">
        <f t="shared" si="592"/>
        <v>#DIV/0!</v>
      </c>
      <c r="AY504" s="52">
        <f t="shared" si="593"/>
        <v>519152.55</v>
      </c>
      <c r="AZ504" s="46">
        <v>823.21</v>
      </c>
      <c r="BA504" s="46">
        <v>2105.13</v>
      </c>
      <c r="BB504" s="46">
        <v>2608.0100000000002</v>
      </c>
      <c r="BC504" s="46">
        <v>902.03</v>
      </c>
      <c r="BD504" s="46">
        <v>1781.42</v>
      </c>
      <c r="BE504" s="46">
        <v>1188.47</v>
      </c>
      <c r="BF504" s="46">
        <v>2445034.0299999998</v>
      </c>
      <c r="BG504" s="46">
        <f t="shared" si="594"/>
        <v>4866.91</v>
      </c>
      <c r="BH504" s="46">
        <v>1206.3800000000001</v>
      </c>
      <c r="BI504" s="46">
        <v>3444.44</v>
      </c>
      <c r="BJ504" s="46">
        <v>7006.73</v>
      </c>
      <c r="BK504" s="46">
        <f t="shared" si="582"/>
        <v>1689105.94</v>
      </c>
      <c r="BL504" s="46" t="str">
        <f t="shared" si="595"/>
        <v xml:space="preserve"> </v>
      </c>
      <c r="BM504" s="46" t="str">
        <f t="shared" si="596"/>
        <v xml:space="preserve"> </v>
      </c>
      <c r="BN504" s="46" t="str">
        <f t="shared" si="597"/>
        <v xml:space="preserve"> </v>
      </c>
      <c r="BO504" s="46" t="str">
        <f t="shared" si="598"/>
        <v xml:space="preserve"> </v>
      </c>
      <c r="BP504" s="46" t="e">
        <f t="shared" si="599"/>
        <v>#DIV/0!</v>
      </c>
      <c r="BQ504" s="46" t="str">
        <f t="shared" si="600"/>
        <v xml:space="preserve"> </v>
      </c>
      <c r="BR504" s="46" t="e">
        <f t="shared" si="601"/>
        <v>#DIV/0!</v>
      </c>
      <c r="BS504" s="46" t="e">
        <f t="shared" si="602"/>
        <v>#DIV/0!</v>
      </c>
      <c r="BT504" s="46" t="e">
        <f t="shared" si="603"/>
        <v>#DIV/0!</v>
      </c>
      <c r="BU504" s="46" t="e">
        <f t="shared" si="604"/>
        <v>#DIV/0!</v>
      </c>
      <c r="BV504" s="46" t="e">
        <f t="shared" si="605"/>
        <v>#DIV/0!</v>
      </c>
      <c r="BW504" s="46" t="str">
        <f t="shared" si="606"/>
        <v xml:space="preserve"> </v>
      </c>
      <c r="BY504" s="52"/>
      <c r="BZ504" s="293"/>
      <c r="CA504" s="46" t="e">
        <f t="shared" si="607"/>
        <v>#DIV/0!</v>
      </c>
      <c r="CB504" s="46">
        <f t="shared" si="608"/>
        <v>5085.92</v>
      </c>
      <c r="CC504" s="46" t="e">
        <f t="shared" si="609"/>
        <v>#DIV/0!</v>
      </c>
    </row>
    <row r="505" spans="1:82" s="45" customFormat="1" ht="43.5" customHeight="1">
      <c r="A505" s="308" t="s">
        <v>45</v>
      </c>
      <c r="B505" s="308"/>
      <c r="C505" s="280">
        <f>SUM(C496:C504)</f>
        <v>4563.8999999999996</v>
      </c>
      <c r="D505" s="356"/>
      <c r="E505" s="294"/>
      <c r="F505" s="294"/>
      <c r="G505" s="280">
        <f t="shared" ref="G505:U505" si="663">SUM(G496:G504)</f>
        <v>35751480.049999997</v>
      </c>
      <c r="H505" s="280">
        <f t="shared" si="663"/>
        <v>5147393.9399999995</v>
      </c>
      <c r="I505" s="280">
        <f t="shared" si="663"/>
        <v>4756777.0999999996</v>
      </c>
      <c r="J505" s="280">
        <f t="shared" si="663"/>
        <v>210</v>
      </c>
      <c r="K505" s="280">
        <f t="shared" si="663"/>
        <v>247113.3</v>
      </c>
      <c r="L505" s="280">
        <f t="shared" si="663"/>
        <v>70</v>
      </c>
      <c r="M505" s="280">
        <f t="shared" si="663"/>
        <v>59899.39</v>
      </c>
      <c r="N505" s="280">
        <f t="shared" si="663"/>
        <v>65</v>
      </c>
      <c r="O505" s="280">
        <f t="shared" si="663"/>
        <v>40801.15</v>
      </c>
      <c r="P505" s="280">
        <f t="shared" si="663"/>
        <v>0</v>
      </c>
      <c r="Q505" s="280">
        <f t="shared" si="663"/>
        <v>0</v>
      </c>
      <c r="R505" s="280">
        <f t="shared" si="663"/>
        <v>50</v>
      </c>
      <c r="S505" s="280">
        <f t="shared" si="663"/>
        <v>42803</v>
      </c>
      <c r="T505" s="290">
        <f t="shared" si="663"/>
        <v>0</v>
      </c>
      <c r="U505" s="280">
        <f t="shared" si="663"/>
        <v>0</v>
      </c>
      <c r="V505" s="294" t="s">
        <v>66</v>
      </c>
      <c r="W505" s="280">
        <f t="shared" ref="W505:AL505" si="664">SUM(W496:W504)</f>
        <v>7350.36</v>
      </c>
      <c r="X505" s="280">
        <f t="shared" si="664"/>
        <v>28476116.950000003</v>
      </c>
      <c r="Y505" s="280">
        <f t="shared" si="664"/>
        <v>0</v>
      </c>
      <c r="Z505" s="280">
        <f t="shared" si="664"/>
        <v>0</v>
      </c>
      <c r="AA505" s="280">
        <f t="shared" si="664"/>
        <v>0</v>
      </c>
      <c r="AB505" s="280">
        <f t="shared" si="664"/>
        <v>0</v>
      </c>
      <c r="AC505" s="280">
        <f t="shared" si="664"/>
        <v>0</v>
      </c>
      <c r="AD505" s="280">
        <f t="shared" si="664"/>
        <v>0</v>
      </c>
      <c r="AE505" s="280">
        <f t="shared" si="664"/>
        <v>0</v>
      </c>
      <c r="AF505" s="280">
        <f t="shared" si="664"/>
        <v>0</v>
      </c>
      <c r="AG505" s="280">
        <f t="shared" si="664"/>
        <v>0</v>
      </c>
      <c r="AH505" s="280">
        <f t="shared" si="664"/>
        <v>0</v>
      </c>
      <c r="AI505" s="280">
        <f t="shared" si="664"/>
        <v>519152.55</v>
      </c>
      <c r="AJ505" s="280">
        <f t="shared" si="664"/>
        <v>1072544.3999999999</v>
      </c>
      <c r="AK505" s="280">
        <f t="shared" si="664"/>
        <v>536272.21</v>
      </c>
      <c r="AL505" s="280">
        <f t="shared" si="664"/>
        <v>0</v>
      </c>
      <c r="AN505" s="46" t="e">
        <f>I505/'Приложение 1'!I503</f>
        <v>#DIV/0!</v>
      </c>
      <c r="AO505" s="46">
        <f t="shared" si="583"/>
        <v>1176.73</v>
      </c>
      <c r="AP505" s="46">
        <f t="shared" si="584"/>
        <v>855.70557142857137</v>
      </c>
      <c r="AQ505" s="46">
        <f t="shared" si="585"/>
        <v>627.71</v>
      </c>
      <c r="AR505" s="46" t="e">
        <f t="shared" si="586"/>
        <v>#DIV/0!</v>
      </c>
      <c r="AS505" s="46">
        <f t="shared" si="587"/>
        <v>856.06</v>
      </c>
      <c r="AT505" s="46" t="e">
        <f t="shared" si="588"/>
        <v>#DIV/0!</v>
      </c>
      <c r="AU505" s="46">
        <f t="shared" si="589"/>
        <v>3874.1118734320503</v>
      </c>
      <c r="AV505" s="46" t="e">
        <f t="shared" si="590"/>
        <v>#DIV/0!</v>
      </c>
      <c r="AW505" s="46" t="e">
        <f t="shared" si="591"/>
        <v>#DIV/0!</v>
      </c>
      <c r="AX505" s="46" t="e">
        <f t="shared" si="592"/>
        <v>#DIV/0!</v>
      </c>
      <c r="AY505" s="52">
        <f t="shared" si="593"/>
        <v>519152.55</v>
      </c>
      <c r="AZ505" s="46">
        <v>823.21</v>
      </c>
      <c r="BA505" s="46">
        <v>2105.13</v>
      </c>
      <c r="BB505" s="46">
        <v>2608.0100000000002</v>
      </c>
      <c r="BC505" s="46">
        <v>902.03</v>
      </c>
      <c r="BD505" s="46">
        <v>1781.42</v>
      </c>
      <c r="BE505" s="46">
        <v>1188.47</v>
      </c>
      <c r="BF505" s="46">
        <v>2445034.0299999998</v>
      </c>
      <c r="BG505" s="46">
        <f t="shared" si="594"/>
        <v>4866.91</v>
      </c>
      <c r="BH505" s="46">
        <v>1206.3800000000001</v>
      </c>
      <c r="BI505" s="46">
        <v>3444.44</v>
      </c>
      <c r="BJ505" s="46">
        <v>7006.73</v>
      </c>
      <c r="BK505" s="46">
        <f t="shared" si="582"/>
        <v>1689105.94</v>
      </c>
      <c r="BL505" s="46" t="e">
        <f t="shared" si="595"/>
        <v>#DIV/0!</v>
      </c>
      <c r="BM505" s="46" t="str">
        <f t="shared" si="596"/>
        <v xml:space="preserve"> </v>
      </c>
      <c r="BN505" s="46" t="str">
        <f t="shared" si="597"/>
        <v xml:space="preserve"> </v>
      </c>
      <c r="BO505" s="46" t="str">
        <f t="shared" si="598"/>
        <v xml:space="preserve"> </v>
      </c>
      <c r="BP505" s="46" t="e">
        <f t="shared" si="599"/>
        <v>#DIV/0!</v>
      </c>
      <c r="BQ505" s="46" t="str">
        <f t="shared" si="600"/>
        <v xml:space="preserve"> </v>
      </c>
      <c r="BR505" s="46" t="e">
        <f t="shared" si="601"/>
        <v>#DIV/0!</v>
      </c>
      <c r="BS505" s="46" t="str">
        <f t="shared" si="602"/>
        <v xml:space="preserve"> </v>
      </c>
      <c r="BT505" s="46" t="e">
        <f t="shared" si="603"/>
        <v>#DIV/0!</v>
      </c>
      <c r="BU505" s="46" t="e">
        <f t="shared" si="604"/>
        <v>#DIV/0!</v>
      </c>
      <c r="BV505" s="46" t="e">
        <f t="shared" si="605"/>
        <v>#DIV/0!</v>
      </c>
      <c r="BW505" s="46" t="str">
        <f t="shared" si="606"/>
        <v xml:space="preserve"> </v>
      </c>
      <c r="BY505" s="52">
        <f t="shared" si="651"/>
        <v>2.9999999958043695</v>
      </c>
      <c r="BZ505" s="293">
        <f t="shared" si="652"/>
        <v>1.5000000258730546</v>
      </c>
      <c r="CA505" s="46">
        <f t="shared" si="607"/>
        <v>4863.9087133147223</v>
      </c>
      <c r="CB505" s="46">
        <f t="shared" si="608"/>
        <v>5085.92</v>
      </c>
      <c r="CC505" s="46">
        <f t="shared" si="609"/>
        <v>-222.01128668527781</v>
      </c>
    </row>
    <row r="506" spans="1:82" s="45" customFormat="1" ht="12" customHeight="1">
      <c r="A506" s="341" t="s">
        <v>86</v>
      </c>
      <c r="B506" s="342"/>
      <c r="C506" s="342"/>
      <c r="D506" s="342"/>
      <c r="E506" s="342"/>
      <c r="F506" s="342"/>
      <c r="G506" s="342"/>
      <c r="H506" s="342"/>
      <c r="I506" s="342"/>
      <c r="J506" s="342"/>
      <c r="K506" s="342"/>
      <c r="L506" s="342"/>
      <c r="M506" s="342"/>
      <c r="N506" s="342"/>
      <c r="O506" s="342"/>
      <c r="P506" s="342"/>
      <c r="Q506" s="342"/>
      <c r="R506" s="342"/>
      <c r="S506" s="342"/>
      <c r="T506" s="342"/>
      <c r="U506" s="342"/>
      <c r="V506" s="342"/>
      <c r="W506" s="342"/>
      <c r="X506" s="342"/>
      <c r="Y506" s="342"/>
      <c r="Z506" s="342"/>
      <c r="AA506" s="342"/>
      <c r="AB506" s="342"/>
      <c r="AC506" s="342"/>
      <c r="AD506" s="342"/>
      <c r="AE506" s="342"/>
      <c r="AF506" s="342"/>
      <c r="AG506" s="342"/>
      <c r="AH506" s="342"/>
      <c r="AI506" s="342"/>
      <c r="AJ506" s="342"/>
      <c r="AK506" s="342"/>
      <c r="AL506" s="342"/>
      <c r="AN506" s="46">
        <f>I506/'Приложение 1'!I504</f>
        <v>0</v>
      </c>
      <c r="AO506" s="46" t="e">
        <f t="shared" si="583"/>
        <v>#DIV/0!</v>
      </c>
      <c r="AP506" s="46" t="e">
        <f t="shared" si="584"/>
        <v>#DIV/0!</v>
      </c>
      <c r="AQ506" s="46" t="e">
        <f t="shared" si="585"/>
        <v>#DIV/0!</v>
      </c>
      <c r="AR506" s="46" t="e">
        <f t="shared" si="586"/>
        <v>#DIV/0!</v>
      </c>
      <c r="AS506" s="46" t="e">
        <f t="shared" si="587"/>
        <v>#DIV/0!</v>
      </c>
      <c r="AT506" s="46" t="e">
        <f t="shared" si="588"/>
        <v>#DIV/0!</v>
      </c>
      <c r="AU506" s="46" t="e">
        <f t="shared" si="589"/>
        <v>#DIV/0!</v>
      </c>
      <c r="AV506" s="46" t="e">
        <f t="shared" si="590"/>
        <v>#DIV/0!</v>
      </c>
      <c r="AW506" s="46" t="e">
        <f t="shared" si="591"/>
        <v>#DIV/0!</v>
      </c>
      <c r="AX506" s="46" t="e">
        <f t="shared" si="592"/>
        <v>#DIV/0!</v>
      </c>
      <c r="AY506" s="52">
        <f t="shared" si="593"/>
        <v>0</v>
      </c>
      <c r="AZ506" s="46">
        <v>823.21</v>
      </c>
      <c r="BA506" s="46">
        <v>2105.13</v>
      </c>
      <c r="BB506" s="46">
        <v>2608.0100000000002</v>
      </c>
      <c r="BC506" s="46">
        <v>902.03</v>
      </c>
      <c r="BD506" s="46">
        <v>1781.42</v>
      </c>
      <c r="BE506" s="46">
        <v>1188.47</v>
      </c>
      <c r="BF506" s="46">
        <v>2445034.0299999998</v>
      </c>
      <c r="BG506" s="46">
        <f t="shared" si="594"/>
        <v>4866.91</v>
      </c>
      <c r="BH506" s="46">
        <v>1206.3800000000001</v>
      </c>
      <c r="BI506" s="46">
        <v>3444.44</v>
      </c>
      <c r="BJ506" s="46">
        <v>7006.73</v>
      </c>
      <c r="BK506" s="46">
        <f t="shared" si="582"/>
        <v>1689105.94</v>
      </c>
      <c r="BL506" s="46" t="str">
        <f t="shared" si="595"/>
        <v xml:space="preserve"> </v>
      </c>
      <c r="BM506" s="46" t="e">
        <f t="shared" si="596"/>
        <v>#DIV/0!</v>
      </c>
      <c r="BN506" s="46" t="e">
        <f t="shared" si="597"/>
        <v>#DIV/0!</v>
      </c>
      <c r="BO506" s="46" t="e">
        <f t="shared" si="598"/>
        <v>#DIV/0!</v>
      </c>
      <c r="BP506" s="46" t="e">
        <f t="shared" si="599"/>
        <v>#DIV/0!</v>
      </c>
      <c r="BQ506" s="46" t="e">
        <f t="shared" si="600"/>
        <v>#DIV/0!</v>
      </c>
      <c r="BR506" s="46" t="e">
        <f t="shared" si="601"/>
        <v>#DIV/0!</v>
      </c>
      <c r="BS506" s="46" t="e">
        <f t="shared" si="602"/>
        <v>#DIV/0!</v>
      </c>
      <c r="BT506" s="46" t="e">
        <f t="shared" si="603"/>
        <v>#DIV/0!</v>
      </c>
      <c r="BU506" s="46" t="e">
        <f t="shared" si="604"/>
        <v>#DIV/0!</v>
      </c>
      <c r="BV506" s="46" t="e">
        <f t="shared" si="605"/>
        <v>#DIV/0!</v>
      </c>
      <c r="BW506" s="46" t="str">
        <f t="shared" si="606"/>
        <v xml:space="preserve"> </v>
      </c>
      <c r="BY506" s="52" t="e">
        <f t="shared" si="651"/>
        <v>#DIV/0!</v>
      </c>
      <c r="BZ506" s="293" t="e">
        <f t="shared" si="652"/>
        <v>#DIV/0!</v>
      </c>
      <c r="CA506" s="46" t="e">
        <f t="shared" si="607"/>
        <v>#DIV/0!</v>
      </c>
      <c r="CB506" s="46">
        <f t="shared" si="608"/>
        <v>5085.92</v>
      </c>
      <c r="CC506" s="46" t="e">
        <f t="shared" si="609"/>
        <v>#DIV/0!</v>
      </c>
    </row>
    <row r="507" spans="1:82" s="45" customFormat="1" ht="12" customHeight="1">
      <c r="A507" s="343">
        <v>158</v>
      </c>
      <c r="B507" s="64" t="s">
        <v>719</v>
      </c>
      <c r="C507" s="280">
        <v>291.39999999999998</v>
      </c>
      <c r="D507" s="295">
        <v>15.3</v>
      </c>
      <c r="E507" s="280"/>
      <c r="F507" s="280"/>
      <c r="G507" s="286">
        <f>ROUND(H507+U507+X507+Z507+AB507+AD507+AF507+AH507+AI507+AJ507+AK507+AL507,2)</f>
        <v>2524044.5099999998</v>
      </c>
      <c r="H507" s="280">
        <f>ROUND(I507+K507+M507+O507+Q507+S507,2)</f>
        <v>0</v>
      </c>
      <c r="I507" s="286">
        <v>0</v>
      </c>
      <c r="J507" s="289">
        <v>0</v>
      </c>
      <c r="K507" s="289">
        <v>0</v>
      </c>
      <c r="L507" s="289">
        <v>0</v>
      </c>
      <c r="M507" s="289">
        <v>0</v>
      </c>
      <c r="N507" s="280">
        <v>0</v>
      </c>
      <c r="O507" s="280">
        <v>0</v>
      </c>
      <c r="P507" s="280">
        <v>0</v>
      </c>
      <c r="Q507" s="280">
        <v>0</v>
      </c>
      <c r="R507" s="280">
        <v>0</v>
      </c>
      <c r="S507" s="280">
        <v>0</v>
      </c>
      <c r="T507" s="290">
        <v>0</v>
      </c>
      <c r="U507" s="280">
        <v>0</v>
      </c>
      <c r="V507" s="280" t="s">
        <v>106</v>
      </c>
      <c r="W507" s="280">
        <v>625</v>
      </c>
      <c r="X507" s="280">
        <f t="shared" ref="X507:X508" si="665">ROUND(IF(V507="СК",3856.74,3886.86)*W507,2)</f>
        <v>2410462.5</v>
      </c>
      <c r="Y507" s="57">
        <v>0</v>
      </c>
      <c r="Z507" s="57">
        <v>0</v>
      </c>
      <c r="AA507" s="57">
        <v>0</v>
      </c>
      <c r="AB507" s="57">
        <v>0</v>
      </c>
      <c r="AC507" s="57">
        <v>0</v>
      </c>
      <c r="AD507" s="57">
        <v>0</v>
      </c>
      <c r="AE507" s="57">
        <v>0</v>
      </c>
      <c r="AF507" s="57">
        <v>0</v>
      </c>
      <c r="AG507" s="57">
        <v>0</v>
      </c>
      <c r="AH507" s="57">
        <v>0</v>
      </c>
      <c r="AI507" s="57">
        <v>0</v>
      </c>
      <c r="AJ507" s="57">
        <f t="shared" ref="AJ507:AJ508" si="666">ROUND(X507/95.5*3,2)</f>
        <v>75721.34</v>
      </c>
      <c r="AK507" s="57">
        <f t="shared" ref="AK507:AK508" si="667">ROUND(X507/95.5*1.5,2)</f>
        <v>37860.67</v>
      </c>
      <c r="AL507" s="57">
        <v>0</v>
      </c>
      <c r="AN507" s="46">
        <f>I507/'Приложение 1'!I505</f>
        <v>0</v>
      </c>
      <c r="AO507" s="46" t="e">
        <f t="shared" si="583"/>
        <v>#DIV/0!</v>
      </c>
      <c r="AP507" s="46" t="e">
        <f t="shared" si="584"/>
        <v>#DIV/0!</v>
      </c>
      <c r="AQ507" s="46" t="e">
        <f t="shared" si="585"/>
        <v>#DIV/0!</v>
      </c>
      <c r="AR507" s="46" t="e">
        <f t="shared" si="586"/>
        <v>#DIV/0!</v>
      </c>
      <c r="AS507" s="46" t="e">
        <f t="shared" si="587"/>
        <v>#DIV/0!</v>
      </c>
      <c r="AT507" s="46" t="e">
        <f t="shared" si="588"/>
        <v>#DIV/0!</v>
      </c>
      <c r="AU507" s="46">
        <f t="shared" si="589"/>
        <v>3856.74</v>
      </c>
      <c r="AV507" s="46" t="e">
        <f t="shared" si="590"/>
        <v>#DIV/0!</v>
      </c>
      <c r="AW507" s="46" t="e">
        <f t="shared" si="591"/>
        <v>#DIV/0!</v>
      </c>
      <c r="AX507" s="46" t="e">
        <f t="shared" si="592"/>
        <v>#DIV/0!</v>
      </c>
      <c r="AY507" s="52">
        <f t="shared" si="593"/>
        <v>0</v>
      </c>
      <c r="AZ507" s="46">
        <v>823.21</v>
      </c>
      <c r="BA507" s="46">
        <v>2105.13</v>
      </c>
      <c r="BB507" s="46">
        <v>2608.0100000000002</v>
      </c>
      <c r="BC507" s="46">
        <v>902.03</v>
      </c>
      <c r="BD507" s="46">
        <v>1781.42</v>
      </c>
      <c r="BE507" s="46">
        <v>1188.47</v>
      </c>
      <c r="BF507" s="46">
        <v>2445034.0299999998</v>
      </c>
      <c r="BG507" s="46">
        <f t="shared" si="594"/>
        <v>4866.91</v>
      </c>
      <c r="BH507" s="46">
        <v>1206.3800000000001</v>
      </c>
      <c r="BI507" s="46">
        <v>3444.44</v>
      </c>
      <c r="BJ507" s="46">
        <v>7006.73</v>
      </c>
      <c r="BK507" s="46">
        <f t="shared" si="582"/>
        <v>1689105.94</v>
      </c>
      <c r="BL507" s="46" t="str">
        <f t="shared" si="595"/>
        <v xml:space="preserve"> </v>
      </c>
      <c r="BM507" s="46" t="e">
        <f t="shared" si="596"/>
        <v>#DIV/0!</v>
      </c>
      <c r="BN507" s="46" t="e">
        <f t="shared" si="597"/>
        <v>#DIV/0!</v>
      </c>
      <c r="BO507" s="46" t="e">
        <f t="shared" si="598"/>
        <v>#DIV/0!</v>
      </c>
      <c r="BP507" s="46" t="e">
        <f t="shared" si="599"/>
        <v>#DIV/0!</v>
      </c>
      <c r="BQ507" s="46" t="e">
        <f t="shared" si="600"/>
        <v>#DIV/0!</v>
      </c>
      <c r="BR507" s="46" t="e">
        <f t="shared" si="601"/>
        <v>#DIV/0!</v>
      </c>
      <c r="BS507" s="46" t="str">
        <f t="shared" si="602"/>
        <v xml:space="preserve"> </v>
      </c>
      <c r="BT507" s="46" t="e">
        <f t="shared" si="603"/>
        <v>#DIV/0!</v>
      </c>
      <c r="BU507" s="46" t="e">
        <f t="shared" si="604"/>
        <v>#DIV/0!</v>
      </c>
      <c r="BV507" s="46" t="e">
        <f t="shared" si="605"/>
        <v>#DIV/0!</v>
      </c>
      <c r="BW507" s="46" t="str">
        <f t="shared" si="606"/>
        <v xml:space="preserve"> </v>
      </c>
      <c r="BY507" s="52">
        <f t="shared" si="651"/>
        <v>3.0000001862090775</v>
      </c>
      <c r="BZ507" s="293">
        <f t="shared" si="652"/>
        <v>1.5000000931045387</v>
      </c>
      <c r="CA507" s="46">
        <f t="shared" si="607"/>
        <v>4038.4712159999995</v>
      </c>
      <c r="CB507" s="46">
        <f t="shared" si="608"/>
        <v>5085.92</v>
      </c>
      <c r="CC507" s="46">
        <f t="shared" si="609"/>
        <v>-1047.4487840000006</v>
      </c>
    </row>
    <row r="508" spans="1:82" s="45" customFormat="1" ht="12" customHeight="1">
      <c r="A508" s="343">
        <v>159</v>
      </c>
      <c r="B508" s="64" t="s">
        <v>720</v>
      </c>
      <c r="C508" s="280"/>
      <c r="D508" s="295"/>
      <c r="E508" s="280"/>
      <c r="F508" s="280"/>
      <c r="G508" s="286">
        <f>ROUND(H508+U508+X508+Z508+AB508+AD508+AF508+AH508+AI508+AJ508+AK508+AL508,2)</f>
        <v>2532929.14</v>
      </c>
      <c r="H508" s="280">
        <f>I508+K508+M508+O508+Q508+S508</f>
        <v>0</v>
      </c>
      <c r="I508" s="289">
        <v>0</v>
      </c>
      <c r="J508" s="289">
        <v>0</v>
      </c>
      <c r="K508" s="289">
        <v>0</v>
      </c>
      <c r="L508" s="289">
        <v>0</v>
      </c>
      <c r="M508" s="289">
        <v>0</v>
      </c>
      <c r="N508" s="280">
        <v>0</v>
      </c>
      <c r="O508" s="280">
        <v>0</v>
      </c>
      <c r="P508" s="280">
        <v>0</v>
      </c>
      <c r="Q508" s="280">
        <v>0</v>
      </c>
      <c r="R508" s="280">
        <v>0</v>
      </c>
      <c r="S508" s="280">
        <v>0</v>
      </c>
      <c r="T508" s="290">
        <v>0</v>
      </c>
      <c r="U508" s="280">
        <v>0</v>
      </c>
      <c r="V508" s="280" t="s">
        <v>106</v>
      </c>
      <c r="W508" s="280">
        <v>627.20000000000005</v>
      </c>
      <c r="X508" s="280">
        <f t="shared" si="665"/>
        <v>2418947.33</v>
      </c>
      <c r="Y508" s="57">
        <v>0</v>
      </c>
      <c r="Z508" s="57">
        <v>0</v>
      </c>
      <c r="AA508" s="57">
        <v>0</v>
      </c>
      <c r="AB508" s="57">
        <v>0</v>
      </c>
      <c r="AC508" s="57">
        <v>0</v>
      </c>
      <c r="AD508" s="57">
        <v>0</v>
      </c>
      <c r="AE508" s="57">
        <v>0</v>
      </c>
      <c r="AF508" s="57">
        <v>0</v>
      </c>
      <c r="AG508" s="57">
        <v>0</v>
      </c>
      <c r="AH508" s="57">
        <v>0</v>
      </c>
      <c r="AI508" s="57">
        <v>0</v>
      </c>
      <c r="AJ508" s="57">
        <f t="shared" si="666"/>
        <v>75987.87</v>
      </c>
      <c r="AK508" s="57">
        <f t="shared" si="667"/>
        <v>37993.94</v>
      </c>
      <c r="AL508" s="57">
        <v>0</v>
      </c>
      <c r="AN508" s="46">
        <f>I508/'Приложение 1'!I506</f>
        <v>0</v>
      </c>
      <c r="AO508" s="46" t="e">
        <f t="shared" si="583"/>
        <v>#DIV/0!</v>
      </c>
      <c r="AP508" s="46" t="e">
        <f t="shared" si="584"/>
        <v>#DIV/0!</v>
      </c>
      <c r="AQ508" s="46" t="e">
        <f t="shared" si="585"/>
        <v>#DIV/0!</v>
      </c>
      <c r="AR508" s="46" t="e">
        <f t="shared" si="586"/>
        <v>#DIV/0!</v>
      </c>
      <c r="AS508" s="46" t="e">
        <f t="shared" si="587"/>
        <v>#DIV/0!</v>
      </c>
      <c r="AT508" s="46" t="e">
        <f t="shared" si="588"/>
        <v>#DIV/0!</v>
      </c>
      <c r="AU508" s="46">
        <f t="shared" si="589"/>
        <v>3856.7400031887755</v>
      </c>
      <c r="AV508" s="46" t="e">
        <f t="shared" si="590"/>
        <v>#DIV/0!</v>
      </c>
      <c r="AW508" s="46" t="e">
        <f t="shared" si="591"/>
        <v>#DIV/0!</v>
      </c>
      <c r="AX508" s="46" t="e">
        <f t="shared" si="592"/>
        <v>#DIV/0!</v>
      </c>
      <c r="AY508" s="52">
        <f t="shared" si="593"/>
        <v>0</v>
      </c>
      <c r="AZ508" s="46">
        <v>823.21</v>
      </c>
      <c r="BA508" s="46">
        <v>2105.13</v>
      </c>
      <c r="BB508" s="46">
        <v>2608.0100000000002</v>
      </c>
      <c r="BC508" s="46">
        <v>902.03</v>
      </c>
      <c r="BD508" s="46">
        <v>1781.42</v>
      </c>
      <c r="BE508" s="46">
        <v>1188.47</v>
      </c>
      <c r="BF508" s="46">
        <v>2445034.0299999998</v>
      </c>
      <c r="BG508" s="46">
        <f t="shared" si="594"/>
        <v>4866.91</v>
      </c>
      <c r="BH508" s="46">
        <v>1206.3800000000001</v>
      </c>
      <c r="BI508" s="46">
        <v>3444.44</v>
      </c>
      <c r="BJ508" s="46">
        <v>7006.73</v>
      </c>
      <c r="BK508" s="46">
        <f t="shared" si="582"/>
        <v>1689105.94</v>
      </c>
      <c r="BL508" s="46" t="str">
        <f t="shared" si="595"/>
        <v xml:space="preserve"> </v>
      </c>
      <c r="BM508" s="46" t="e">
        <f t="shared" si="596"/>
        <v>#DIV/0!</v>
      </c>
      <c r="BN508" s="46" t="e">
        <f t="shared" si="597"/>
        <v>#DIV/0!</v>
      </c>
      <c r="BO508" s="46" t="e">
        <f t="shared" si="598"/>
        <v>#DIV/0!</v>
      </c>
      <c r="BP508" s="46" t="e">
        <f t="shared" si="599"/>
        <v>#DIV/0!</v>
      </c>
      <c r="BQ508" s="46" t="e">
        <f t="shared" si="600"/>
        <v>#DIV/0!</v>
      </c>
      <c r="BR508" s="46" t="e">
        <f t="shared" si="601"/>
        <v>#DIV/0!</v>
      </c>
      <c r="BS508" s="46" t="str">
        <f t="shared" si="602"/>
        <v xml:space="preserve"> </v>
      </c>
      <c r="BT508" s="46" t="e">
        <f t="shared" si="603"/>
        <v>#DIV/0!</v>
      </c>
      <c r="BU508" s="46" t="e">
        <f t="shared" si="604"/>
        <v>#DIV/0!</v>
      </c>
      <c r="BV508" s="46" t="e">
        <f t="shared" si="605"/>
        <v>#DIV/0!</v>
      </c>
      <c r="BW508" s="46" t="str">
        <f t="shared" si="606"/>
        <v xml:space="preserve"> </v>
      </c>
      <c r="BY508" s="52"/>
      <c r="BZ508" s="293"/>
      <c r="CA508" s="46">
        <f t="shared" si="607"/>
        <v>4038.4712053571429</v>
      </c>
      <c r="CB508" s="46">
        <f t="shared" si="608"/>
        <v>5085.92</v>
      </c>
      <c r="CC508" s="46">
        <f t="shared" si="609"/>
        <v>-1047.4487946428571</v>
      </c>
    </row>
    <row r="509" spans="1:82" s="45" customFormat="1" ht="43.5" customHeight="1">
      <c r="A509" s="357" t="s">
        <v>87</v>
      </c>
      <c r="B509" s="357"/>
      <c r="C509" s="358">
        <f>SUM(C507:C507)</f>
        <v>291.39999999999998</v>
      </c>
      <c r="D509" s="358"/>
      <c r="E509" s="358"/>
      <c r="F509" s="358"/>
      <c r="G509" s="358">
        <f>ROUND(SUM(G507:G508),2)</f>
        <v>5056973.6500000004</v>
      </c>
      <c r="H509" s="358">
        <f t="shared" ref="H509" si="668">ROUND(SUM(H507:H508),2)</f>
        <v>0</v>
      </c>
      <c r="I509" s="358">
        <f t="shared" ref="I509" si="669">ROUND(SUM(I507:I508),2)</f>
        <v>0</v>
      </c>
      <c r="J509" s="358">
        <f t="shared" ref="J509" si="670">ROUND(SUM(J507:J508),2)</f>
        <v>0</v>
      </c>
      <c r="K509" s="358">
        <f t="shared" ref="K509" si="671">ROUND(SUM(K507:K508),2)</f>
        <v>0</v>
      </c>
      <c r="L509" s="358">
        <f t="shared" ref="L509" si="672">ROUND(SUM(L507:L508),2)</f>
        <v>0</v>
      </c>
      <c r="M509" s="358">
        <f t="shared" ref="M509" si="673">ROUND(SUM(M507:M508),2)</f>
        <v>0</v>
      </c>
      <c r="N509" s="358">
        <f t="shared" ref="N509" si="674">ROUND(SUM(N507:N508),2)</f>
        <v>0</v>
      </c>
      <c r="O509" s="358">
        <f t="shared" ref="O509" si="675">ROUND(SUM(O507:O508),2)</f>
        <v>0</v>
      </c>
      <c r="P509" s="358">
        <f t="shared" ref="P509" si="676">ROUND(SUM(P507:P508),2)</f>
        <v>0</v>
      </c>
      <c r="Q509" s="358">
        <f t="shared" ref="Q509" si="677">ROUND(SUM(Q507:Q508),2)</f>
        <v>0</v>
      </c>
      <c r="R509" s="358">
        <f t="shared" ref="R509" si="678">ROUND(SUM(R507:R508),2)</f>
        <v>0</v>
      </c>
      <c r="S509" s="358">
        <f t="shared" ref="S509" si="679">ROUND(SUM(S507:S508),2)</f>
        <v>0</v>
      </c>
      <c r="T509" s="359">
        <f>SUM(T507:T508)</f>
        <v>0</v>
      </c>
      <c r="U509" s="358">
        <f>SUM(U507:U508)</f>
        <v>0</v>
      </c>
      <c r="V509" s="358" t="s">
        <v>66</v>
      </c>
      <c r="W509" s="358">
        <f>SUM(W507:W508)</f>
        <v>1252.2</v>
      </c>
      <c r="X509" s="358">
        <f t="shared" ref="X509" si="680">SUM(X507:X508)</f>
        <v>4829409.83</v>
      </c>
      <c r="Y509" s="358">
        <f t="shared" ref="Y509" si="681">SUM(Y507:Y508)</f>
        <v>0</v>
      </c>
      <c r="Z509" s="358">
        <f t="shared" ref="Z509" si="682">SUM(Z507:Z508)</f>
        <v>0</v>
      </c>
      <c r="AA509" s="358">
        <f t="shared" ref="AA509" si="683">SUM(AA507:AA508)</f>
        <v>0</v>
      </c>
      <c r="AB509" s="358">
        <f t="shared" ref="AB509" si="684">SUM(AB507:AB508)</f>
        <v>0</v>
      </c>
      <c r="AC509" s="358">
        <f t="shared" ref="AC509" si="685">SUM(AC507:AC508)</f>
        <v>0</v>
      </c>
      <c r="AD509" s="358">
        <f t="shared" ref="AD509" si="686">SUM(AD507:AD508)</f>
        <v>0</v>
      </c>
      <c r="AE509" s="358">
        <f t="shared" ref="AE509" si="687">SUM(AE507:AE508)</f>
        <v>0</v>
      </c>
      <c r="AF509" s="358">
        <f t="shared" ref="AF509" si="688">SUM(AF507:AF508)</f>
        <v>0</v>
      </c>
      <c r="AG509" s="358">
        <f t="shared" ref="AG509" si="689">SUM(AG507:AG508)</f>
        <v>0</v>
      </c>
      <c r="AH509" s="358">
        <f t="shared" ref="AH509" si="690">SUM(AH507:AH508)</f>
        <v>0</v>
      </c>
      <c r="AI509" s="358">
        <f t="shared" ref="AI509" si="691">SUM(AI507:AI508)</f>
        <v>0</v>
      </c>
      <c r="AJ509" s="358">
        <f t="shared" ref="AJ509" si="692">SUM(AJ507:AJ508)</f>
        <v>151709.21</v>
      </c>
      <c r="AK509" s="358">
        <f t="shared" ref="AK509" si="693">SUM(AK507:AK508)</f>
        <v>75854.61</v>
      </c>
      <c r="AL509" s="358">
        <f t="shared" ref="AL509" si="694">SUM(AL507:AL508)</f>
        <v>0</v>
      </c>
      <c r="AN509" s="46" t="e">
        <f>I509/'Приложение 1'!I507</f>
        <v>#DIV/0!</v>
      </c>
      <c r="AO509" s="46" t="e">
        <f t="shared" si="583"/>
        <v>#DIV/0!</v>
      </c>
      <c r="AP509" s="46" t="e">
        <f t="shared" si="584"/>
        <v>#DIV/0!</v>
      </c>
      <c r="AQ509" s="46" t="e">
        <f t="shared" si="585"/>
        <v>#DIV/0!</v>
      </c>
      <c r="AR509" s="46" t="e">
        <f t="shared" si="586"/>
        <v>#DIV/0!</v>
      </c>
      <c r="AS509" s="46" t="e">
        <f t="shared" si="587"/>
        <v>#DIV/0!</v>
      </c>
      <c r="AT509" s="46" t="e">
        <f t="shared" si="588"/>
        <v>#DIV/0!</v>
      </c>
      <c r="AU509" s="46">
        <f t="shared" si="589"/>
        <v>3856.7400015971889</v>
      </c>
      <c r="AV509" s="46" t="e">
        <f t="shared" si="590"/>
        <v>#DIV/0!</v>
      </c>
      <c r="AW509" s="46" t="e">
        <f t="shared" si="591"/>
        <v>#DIV/0!</v>
      </c>
      <c r="AX509" s="46" t="e">
        <f t="shared" si="592"/>
        <v>#DIV/0!</v>
      </c>
      <c r="AY509" s="52">
        <f t="shared" si="593"/>
        <v>0</v>
      </c>
      <c r="AZ509" s="46">
        <v>823.21</v>
      </c>
      <c r="BA509" s="46">
        <v>2105.13</v>
      </c>
      <c r="BB509" s="46">
        <v>2608.0100000000002</v>
      </c>
      <c r="BC509" s="46">
        <v>902.03</v>
      </c>
      <c r="BD509" s="46">
        <v>1781.42</v>
      </c>
      <c r="BE509" s="46">
        <v>1188.47</v>
      </c>
      <c r="BF509" s="46">
        <v>2445034.0299999998</v>
      </c>
      <c r="BG509" s="46">
        <f t="shared" si="594"/>
        <v>4866.91</v>
      </c>
      <c r="BH509" s="46">
        <v>1206.3800000000001</v>
      </c>
      <c r="BI509" s="46">
        <v>3444.44</v>
      </c>
      <c r="BJ509" s="46">
        <v>7006.73</v>
      </c>
      <c r="BK509" s="46">
        <f t="shared" si="582"/>
        <v>1689105.94</v>
      </c>
      <c r="BL509" s="46" t="e">
        <f t="shared" si="595"/>
        <v>#DIV/0!</v>
      </c>
      <c r="BM509" s="46" t="e">
        <f t="shared" si="596"/>
        <v>#DIV/0!</v>
      </c>
      <c r="BN509" s="46" t="e">
        <f t="shared" si="597"/>
        <v>#DIV/0!</v>
      </c>
      <c r="BO509" s="46" t="e">
        <f t="shared" si="598"/>
        <v>#DIV/0!</v>
      </c>
      <c r="BP509" s="46" t="e">
        <f t="shared" si="599"/>
        <v>#DIV/0!</v>
      </c>
      <c r="BQ509" s="46" t="e">
        <f t="shared" si="600"/>
        <v>#DIV/0!</v>
      </c>
      <c r="BR509" s="46" t="e">
        <f t="shared" si="601"/>
        <v>#DIV/0!</v>
      </c>
      <c r="BS509" s="46" t="str">
        <f t="shared" si="602"/>
        <v xml:space="preserve"> </v>
      </c>
      <c r="BT509" s="46" t="e">
        <f t="shared" si="603"/>
        <v>#DIV/0!</v>
      </c>
      <c r="BU509" s="46" t="e">
        <f t="shared" si="604"/>
        <v>#DIV/0!</v>
      </c>
      <c r="BV509" s="46" t="e">
        <f t="shared" si="605"/>
        <v>#DIV/0!</v>
      </c>
      <c r="BW509" s="46" t="str">
        <f t="shared" si="606"/>
        <v xml:space="preserve"> </v>
      </c>
      <c r="BY509" s="52">
        <f t="shared" ref="BY509" si="695">AJ509/G509*100</f>
        <v>3.0000000098873358</v>
      </c>
      <c r="BZ509" s="293">
        <f t="shared" ref="BZ509" si="696">AK509/G509*100</f>
        <v>1.500000103817033</v>
      </c>
      <c r="CA509" s="46">
        <f t="shared" si="607"/>
        <v>4038.4712106692223</v>
      </c>
      <c r="CB509" s="46">
        <f t="shared" si="608"/>
        <v>5085.92</v>
      </c>
      <c r="CC509" s="46">
        <f t="shared" si="609"/>
        <v>-1047.4487893307778</v>
      </c>
    </row>
    <row r="510" spans="1:82" s="45" customFormat="1" ht="12" customHeight="1">
      <c r="A510" s="369" t="s">
        <v>85</v>
      </c>
      <c r="B510" s="370"/>
      <c r="C510" s="370"/>
      <c r="D510" s="370"/>
      <c r="E510" s="370"/>
      <c r="F510" s="370"/>
      <c r="G510" s="370"/>
      <c r="H510" s="370"/>
      <c r="I510" s="370"/>
      <c r="J510" s="370"/>
      <c r="K510" s="370"/>
      <c r="L510" s="370"/>
      <c r="M510" s="370"/>
      <c r="N510" s="370"/>
      <c r="O510" s="370"/>
      <c r="P510" s="370"/>
      <c r="Q510" s="370"/>
      <c r="R510" s="370"/>
      <c r="S510" s="370"/>
      <c r="T510" s="370"/>
      <c r="U510" s="370"/>
      <c r="V510" s="370"/>
      <c r="W510" s="370"/>
      <c r="X510" s="370"/>
      <c r="Y510" s="370"/>
      <c r="Z510" s="370"/>
      <c r="AA510" s="370"/>
      <c r="AB510" s="370"/>
      <c r="AC510" s="370"/>
      <c r="AD510" s="370"/>
      <c r="AE510" s="370"/>
      <c r="AF510" s="370"/>
      <c r="AG510" s="370"/>
      <c r="AH510" s="370"/>
      <c r="AI510" s="370"/>
      <c r="AJ510" s="370"/>
      <c r="AK510" s="370"/>
      <c r="AL510" s="371"/>
      <c r="AN510" s="46">
        <f>I510/'Приложение 1'!I508</f>
        <v>0</v>
      </c>
      <c r="AO510" s="46" t="e">
        <f t="shared" si="583"/>
        <v>#DIV/0!</v>
      </c>
      <c r="AP510" s="46" t="e">
        <f t="shared" si="584"/>
        <v>#DIV/0!</v>
      </c>
      <c r="AQ510" s="46" t="e">
        <f t="shared" si="585"/>
        <v>#DIV/0!</v>
      </c>
      <c r="AR510" s="46" t="e">
        <f t="shared" si="586"/>
        <v>#DIV/0!</v>
      </c>
      <c r="AS510" s="46" t="e">
        <f t="shared" si="587"/>
        <v>#DIV/0!</v>
      </c>
      <c r="AT510" s="46" t="e">
        <f t="shared" si="588"/>
        <v>#DIV/0!</v>
      </c>
      <c r="AU510" s="46" t="e">
        <f t="shared" si="589"/>
        <v>#DIV/0!</v>
      </c>
      <c r="AV510" s="46" t="e">
        <f t="shared" si="590"/>
        <v>#DIV/0!</v>
      </c>
      <c r="AW510" s="46" t="e">
        <f t="shared" si="591"/>
        <v>#DIV/0!</v>
      </c>
      <c r="AX510" s="46" t="e">
        <f t="shared" si="592"/>
        <v>#DIV/0!</v>
      </c>
      <c r="AY510" s="52">
        <f t="shared" si="593"/>
        <v>0</v>
      </c>
      <c r="AZ510" s="46">
        <v>823.21</v>
      </c>
      <c r="BA510" s="46">
        <v>2105.13</v>
      </c>
      <c r="BB510" s="46">
        <v>2608.0100000000002</v>
      </c>
      <c r="BC510" s="46">
        <v>902.03</v>
      </c>
      <c r="BD510" s="46">
        <v>1781.42</v>
      </c>
      <c r="BE510" s="46">
        <v>1188.47</v>
      </c>
      <c r="BF510" s="46">
        <v>2445034.0299999998</v>
      </c>
      <c r="BG510" s="46">
        <f t="shared" si="594"/>
        <v>4866.91</v>
      </c>
      <c r="BH510" s="46">
        <v>1206.3800000000001</v>
      </c>
      <c r="BI510" s="46">
        <v>3444.44</v>
      </c>
      <c r="BJ510" s="46">
        <v>7006.73</v>
      </c>
      <c r="BK510" s="46">
        <f t="shared" si="582"/>
        <v>1689105.94</v>
      </c>
      <c r="BL510" s="46" t="str">
        <f t="shared" si="595"/>
        <v xml:space="preserve"> </v>
      </c>
      <c r="BM510" s="46" t="e">
        <f t="shared" si="596"/>
        <v>#DIV/0!</v>
      </c>
      <c r="BN510" s="46" t="e">
        <f t="shared" si="597"/>
        <v>#DIV/0!</v>
      </c>
      <c r="BO510" s="46" t="e">
        <f t="shared" si="598"/>
        <v>#DIV/0!</v>
      </c>
      <c r="BP510" s="46" t="e">
        <f t="shared" si="599"/>
        <v>#DIV/0!</v>
      </c>
      <c r="BQ510" s="46" t="e">
        <f t="shared" si="600"/>
        <v>#DIV/0!</v>
      </c>
      <c r="BR510" s="46" t="e">
        <f t="shared" si="601"/>
        <v>#DIV/0!</v>
      </c>
      <c r="BS510" s="46" t="e">
        <f t="shared" si="602"/>
        <v>#DIV/0!</v>
      </c>
      <c r="BT510" s="46" t="e">
        <f t="shared" si="603"/>
        <v>#DIV/0!</v>
      </c>
      <c r="BU510" s="46" t="e">
        <f t="shared" si="604"/>
        <v>#DIV/0!</v>
      </c>
      <c r="BV510" s="46" t="e">
        <f t="shared" si="605"/>
        <v>#DIV/0!</v>
      </c>
      <c r="BW510" s="46" t="str">
        <f t="shared" si="606"/>
        <v xml:space="preserve"> </v>
      </c>
      <c r="BY510" s="52" t="e">
        <f>AJ510/G510*100</f>
        <v>#DIV/0!</v>
      </c>
      <c r="BZ510" s="293" t="e">
        <f>AK510/G510*100</f>
        <v>#DIV/0!</v>
      </c>
      <c r="CA510" s="46" t="e">
        <f t="shared" si="607"/>
        <v>#DIV/0!</v>
      </c>
      <c r="CB510" s="46">
        <f t="shared" si="608"/>
        <v>5085.92</v>
      </c>
      <c r="CC510" s="46" t="e">
        <f t="shared" si="609"/>
        <v>#DIV/0!</v>
      </c>
    </row>
    <row r="511" spans="1:82" s="45" customFormat="1" ht="12" customHeight="1">
      <c r="A511" s="284">
        <v>160</v>
      </c>
      <c r="B511" s="64" t="s">
        <v>724</v>
      </c>
      <c r="C511" s="280">
        <f>4576.57+103.1</f>
        <v>4679.67</v>
      </c>
      <c r="D511" s="295"/>
      <c r="E511" s="280"/>
      <c r="F511" s="280"/>
      <c r="G511" s="286">
        <f t="shared" ref="G511:G516" si="697">ROUND(H511+U511+X511+Z511+AB511+AD511+AF511+AH511+AI511+AJ511+AK511+AL511,2)</f>
        <v>183685.49</v>
      </c>
      <c r="H511" s="280">
        <f t="shared" ref="H511:H516" si="698">I511+K511+M511+O511+Q511+S511</f>
        <v>175419.65</v>
      </c>
      <c r="I511" s="289">
        <v>0</v>
      </c>
      <c r="J511" s="289">
        <v>0</v>
      </c>
      <c r="K511" s="289">
        <v>0</v>
      </c>
      <c r="L511" s="289">
        <v>205</v>
      </c>
      <c r="M511" s="286">
        <f t="shared" ref="M511:M516" si="699">ROUND(L511*891.36*0.96,2)</f>
        <v>175419.65</v>
      </c>
      <c r="N511" s="280">
        <v>0</v>
      </c>
      <c r="O511" s="280">
        <v>0</v>
      </c>
      <c r="P511" s="280">
        <v>0</v>
      </c>
      <c r="Q511" s="280">
        <v>0</v>
      </c>
      <c r="R511" s="280">
        <v>0</v>
      </c>
      <c r="S511" s="280">
        <v>0</v>
      </c>
      <c r="T511" s="290">
        <v>0</v>
      </c>
      <c r="U511" s="280">
        <v>0</v>
      </c>
      <c r="V511" s="280"/>
      <c r="W511" s="280">
        <v>0</v>
      </c>
      <c r="X511" s="280">
        <f t="shared" ref="X511:X512" si="700">ROUND(IF(V511="СК",3856.74,3886.86)*W511,2)</f>
        <v>0</v>
      </c>
      <c r="Y511" s="57">
        <v>0</v>
      </c>
      <c r="Z511" s="57">
        <v>0</v>
      </c>
      <c r="AA511" s="57">
        <v>0</v>
      </c>
      <c r="AB511" s="57">
        <v>0</v>
      </c>
      <c r="AC511" s="57">
        <v>0</v>
      </c>
      <c r="AD511" s="57">
        <v>0</v>
      </c>
      <c r="AE511" s="57">
        <v>0</v>
      </c>
      <c r="AF511" s="57">
        <v>0</v>
      </c>
      <c r="AG511" s="57">
        <v>0</v>
      </c>
      <c r="AH511" s="57">
        <v>0</v>
      </c>
      <c r="AI511" s="57">
        <v>0</v>
      </c>
      <c r="AJ511" s="57">
        <f t="shared" ref="AJ511:AJ516" si="701">ROUND((X511+H511+AI511)/95.5*3,2)</f>
        <v>5510.56</v>
      </c>
      <c r="AK511" s="57">
        <f t="shared" ref="AK511:AK516" si="702">ROUND((X511+H511+AI511)/95.5*1.5,2)</f>
        <v>2755.28</v>
      </c>
      <c r="AL511" s="57">
        <v>0</v>
      </c>
      <c r="AN511" s="46">
        <f>I511/'Приложение 1'!I509</f>
        <v>0</v>
      </c>
      <c r="AO511" s="46" t="e">
        <f t="shared" si="583"/>
        <v>#DIV/0!</v>
      </c>
      <c r="AP511" s="46">
        <f t="shared" si="584"/>
        <v>855.70560975609749</v>
      </c>
      <c r="AQ511" s="46" t="e">
        <f t="shared" si="585"/>
        <v>#DIV/0!</v>
      </c>
      <c r="AR511" s="46" t="e">
        <f t="shared" si="586"/>
        <v>#DIV/0!</v>
      </c>
      <c r="AS511" s="46" t="e">
        <f t="shared" si="587"/>
        <v>#DIV/0!</v>
      </c>
      <c r="AT511" s="46" t="e">
        <f t="shared" si="588"/>
        <v>#DIV/0!</v>
      </c>
      <c r="AU511" s="46" t="e">
        <f t="shared" si="589"/>
        <v>#DIV/0!</v>
      </c>
      <c r="AV511" s="46" t="e">
        <f t="shared" si="590"/>
        <v>#DIV/0!</v>
      </c>
      <c r="AW511" s="46" t="e">
        <f t="shared" si="591"/>
        <v>#DIV/0!</v>
      </c>
      <c r="AX511" s="46" t="e">
        <f t="shared" si="592"/>
        <v>#DIV/0!</v>
      </c>
      <c r="AY511" s="52">
        <f t="shared" si="593"/>
        <v>0</v>
      </c>
      <c r="AZ511" s="46">
        <v>823.21</v>
      </c>
      <c r="BA511" s="46">
        <v>2105.13</v>
      </c>
      <c r="BB511" s="46">
        <v>2608.0100000000002</v>
      </c>
      <c r="BC511" s="46">
        <v>902.03</v>
      </c>
      <c r="BD511" s="46">
        <v>1781.42</v>
      </c>
      <c r="BE511" s="46">
        <v>1188.47</v>
      </c>
      <c r="BF511" s="46">
        <v>2445034.0299999998</v>
      </c>
      <c r="BG511" s="46">
        <f t="shared" si="594"/>
        <v>4866.91</v>
      </c>
      <c r="BH511" s="46">
        <v>1206.3800000000001</v>
      </c>
      <c r="BI511" s="46">
        <v>3444.44</v>
      </c>
      <c r="BJ511" s="46">
        <v>7006.73</v>
      </c>
      <c r="BK511" s="46">
        <f t="shared" si="582"/>
        <v>1689105.94</v>
      </c>
      <c r="BL511" s="46" t="str">
        <f t="shared" si="595"/>
        <v xml:space="preserve"> </v>
      </c>
      <c r="BM511" s="46" t="e">
        <f t="shared" si="596"/>
        <v>#DIV/0!</v>
      </c>
      <c r="BN511" s="46" t="str">
        <f t="shared" si="597"/>
        <v xml:space="preserve"> </v>
      </c>
      <c r="BO511" s="46" t="e">
        <f t="shared" si="598"/>
        <v>#DIV/0!</v>
      </c>
      <c r="BP511" s="46" t="e">
        <f t="shared" si="599"/>
        <v>#DIV/0!</v>
      </c>
      <c r="BQ511" s="46" t="e">
        <f t="shared" si="600"/>
        <v>#DIV/0!</v>
      </c>
      <c r="BR511" s="46" t="e">
        <f t="shared" si="601"/>
        <v>#DIV/0!</v>
      </c>
      <c r="BS511" s="46" t="e">
        <f t="shared" si="602"/>
        <v>#DIV/0!</v>
      </c>
      <c r="BT511" s="46" t="e">
        <f t="shared" si="603"/>
        <v>#DIV/0!</v>
      </c>
      <c r="BU511" s="46" t="e">
        <f t="shared" si="604"/>
        <v>#DIV/0!</v>
      </c>
      <c r="BV511" s="46" t="e">
        <f t="shared" si="605"/>
        <v>#DIV/0!</v>
      </c>
      <c r="BW511" s="46" t="str">
        <f t="shared" si="606"/>
        <v xml:space="preserve"> </v>
      </c>
      <c r="BY511" s="52">
        <f>AJ511/G511*100</f>
        <v>2.9999974412785684</v>
      </c>
      <c r="BZ511" s="293">
        <f>AK511/G511*100</f>
        <v>1.4999987206392842</v>
      </c>
      <c r="CA511" s="46" t="e">
        <f t="shared" si="607"/>
        <v>#DIV/0!</v>
      </c>
      <c r="CB511" s="46">
        <f t="shared" si="608"/>
        <v>5085.92</v>
      </c>
      <c r="CC511" s="46" t="e">
        <f t="shared" si="609"/>
        <v>#DIV/0!</v>
      </c>
    </row>
    <row r="512" spans="1:82" s="45" customFormat="1" ht="12" customHeight="1">
      <c r="A512" s="284">
        <v>161</v>
      </c>
      <c r="B512" s="64" t="s">
        <v>725</v>
      </c>
      <c r="C512" s="280">
        <v>3784</v>
      </c>
      <c r="D512" s="295"/>
      <c r="E512" s="280"/>
      <c r="F512" s="280"/>
      <c r="G512" s="286">
        <f t="shared" si="697"/>
        <v>248199.42</v>
      </c>
      <c r="H512" s="280">
        <f t="shared" si="698"/>
        <v>237030.45</v>
      </c>
      <c r="I512" s="289">
        <v>0</v>
      </c>
      <c r="J512" s="289">
        <v>0</v>
      </c>
      <c r="K512" s="289">
        <v>0</v>
      </c>
      <c r="L512" s="289">
        <v>277</v>
      </c>
      <c r="M512" s="286">
        <f t="shared" si="699"/>
        <v>237030.45</v>
      </c>
      <c r="N512" s="280">
        <v>0</v>
      </c>
      <c r="O512" s="280">
        <v>0</v>
      </c>
      <c r="P512" s="280">
        <v>0</v>
      </c>
      <c r="Q512" s="280">
        <v>0</v>
      </c>
      <c r="R512" s="280">
        <v>0</v>
      </c>
      <c r="S512" s="280">
        <v>0</v>
      </c>
      <c r="T512" s="290">
        <v>0</v>
      </c>
      <c r="U512" s="280">
        <v>0</v>
      </c>
      <c r="V512" s="280"/>
      <c r="W512" s="280">
        <v>0</v>
      </c>
      <c r="X512" s="280">
        <f t="shared" si="700"/>
        <v>0</v>
      </c>
      <c r="Y512" s="57">
        <v>0</v>
      </c>
      <c r="Z512" s="57">
        <v>0</v>
      </c>
      <c r="AA512" s="57">
        <v>0</v>
      </c>
      <c r="AB512" s="57">
        <v>0</v>
      </c>
      <c r="AC512" s="57">
        <v>0</v>
      </c>
      <c r="AD512" s="57">
        <v>0</v>
      </c>
      <c r="AE512" s="57">
        <v>0</v>
      </c>
      <c r="AF512" s="57">
        <v>0</v>
      </c>
      <c r="AG512" s="57">
        <v>0</v>
      </c>
      <c r="AH512" s="57">
        <v>0</v>
      </c>
      <c r="AI512" s="57">
        <v>0</v>
      </c>
      <c r="AJ512" s="57">
        <f t="shared" si="701"/>
        <v>7445.98</v>
      </c>
      <c r="AK512" s="57">
        <f t="shared" si="702"/>
        <v>3722.99</v>
      </c>
      <c r="AL512" s="57">
        <v>0</v>
      </c>
      <c r="AN512" s="46">
        <f>I512/'Приложение 1'!I510</f>
        <v>0</v>
      </c>
      <c r="AO512" s="46" t="e">
        <f t="shared" si="583"/>
        <v>#DIV/0!</v>
      </c>
      <c r="AP512" s="46">
        <f t="shared" si="584"/>
        <v>855.70559566787006</v>
      </c>
      <c r="AQ512" s="46" t="e">
        <f t="shared" si="585"/>
        <v>#DIV/0!</v>
      </c>
      <c r="AR512" s="46" t="e">
        <f t="shared" si="586"/>
        <v>#DIV/0!</v>
      </c>
      <c r="AS512" s="46" t="e">
        <f t="shared" si="587"/>
        <v>#DIV/0!</v>
      </c>
      <c r="AT512" s="46" t="e">
        <f t="shared" si="588"/>
        <v>#DIV/0!</v>
      </c>
      <c r="AU512" s="46" t="e">
        <f t="shared" si="589"/>
        <v>#DIV/0!</v>
      </c>
      <c r="AV512" s="46" t="e">
        <f t="shared" si="590"/>
        <v>#DIV/0!</v>
      </c>
      <c r="AW512" s="46" t="e">
        <f t="shared" si="591"/>
        <v>#DIV/0!</v>
      </c>
      <c r="AX512" s="46" t="e">
        <f t="shared" si="592"/>
        <v>#DIV/0!</v>
      </c>
      <c r="AY512" s="52">
        <f t="shared" si="593"/>
        <v>0</v>
      </c>
      <c r="AZ512" s="46">
        <v>823.21</v>
      </c>
      <c r="BA512" s="46">
        <v>2105.13</v>
      </c>
      <c r="BB512" s="46">
        <v>2608.0100000000002</v>
      </c>
      <c r="BC512" s="46">
        <v>902.03</v>
      </c>
      <c r="BD512" s="46">
        <v>1781.42</v>
      </c>
      <c r="BE512" s="46">
        <v>1188.47</v>
      </c>
      <c r="BF512" s="46">
        <v>2445034.0299999998</v>
      </c>
      <c r="BG512" s="46">
        <f t="shared" si="594"/>
        <v>4866.91</v>
      </c>
      <c r="BH512" s="46">
        <v>1206.3800000000001</v>
      </c>
      <c r="BI512" s="46">
        <v>3444.44</v>
      </c>
      <c r="BJ512" s="46">
        <v>7006.73</v>
      </c>
      <c r="BK512" s="46">
        <f t="shared" si="582"/>
        <v>1689105.94</v>
      </c>
      <c r="BL512" s="46" t="str">
        <f t="shared" si="595"/>
        <v xml:space="preserve"> </v>
      </c>
      <c r="BM512" s="46" t="e">
        <f t="shared" si="596"/>
        <v>#DIV/0!</v>
      </c>
      <c r="BN512" s="46" t="str">
        <f t="shared" si="597"/>
        <v xml:space="preserve"> </v>
      </c>
      <c r="BO512" s="46" t="e">
        <f t="shared" si="598"/>
        <v>#DIV/0!</v>
      </c>
      <c r="BP512" s="46" t="e">
        <f t="shared" si="599"/>
        <v>#DIV/0!</v>
      </c>
      <c r="BQ512" s="46" t="e">
        <f t="shared" si="600"/>
        <v>#DIV/0!</v>
      </c>
      <c r="BR512" s="46" t="e">
        <f t="shared" si="601"/>
        <v>#DIV/0!</v>
      </c>
      <c r="BS512" s="46" t="e">
        <f t="shared" si="602"/>
        <v>#DIV/0!</v>
      </c>
      <c r="BT512" s="46" t="e">
        <f t="shared" si="603"/>
        <v>#DIV/0!</v>
      </c>
      <c r="BU512" s="46" t="e">
        <f t="shared" si="604"/>
        <v>#DIV/0!</v>
      </c>
      <c r="BV512" s="46" t="e">
        <f t="shared" si="605"/>
        <v>#DIV/0!</v>
      </c>
      <c r="BW512" s="46" t="str">
        <f t="shared" si="606"/>
        <v xml:space="preserve"> </v>
      </c>
      <c r="BY512" s="52">
        <f>AJ512/G512*100</f>
        <v>2.9999989524552473</v>
      </c>
      <c r="BZ512" s="293">
        <f>AK512/G512*100</f>
        <v>1.4999994762276236</v>
      </c>
      <c r="CA512" s="46" t="e">
        <f t="shared" si="607"/>
        <v>#DIV/0!</v>
      </c>
      <c r="CB512" s="46">
        <f t="shared" si="608"/>
        <v>5085.92</v>
      </c>
      <c r="CC512" s="46" t="e">
        <f t="shared" si="609"/>
        <v>#DIV/0!</v>
      </c>
    </row>
    <row r="513" spans="1:81" s="45" customFormat="1" ht="12" customHeight="1">
      <c r="A513" s="284">
        <v>162</v>
      </c>
      <c r="B513" s="64" t="s">
        <v>726</v>
      </c>
      <c r="C513" s="280"/>
      <c r="D513" s="295"/>
      <c r="E513" s="280"/>
      <c r="F513" s="280"/>
      <c r="G513" s="286">
        <f t="shared" si="697"/>
        <v>111107.32</v>
      </c>
      <c r="H513" s="280">
        <f t="shared" si="698"/>
        <v>106107.49</v>
      </c>
      <c r="I513" s="289">
        <v>0</v>
      </c>
      <c r="J513" s="289">
        <v>0</v>
      </c>
      <c r="K513" s="289">
        <v>0</v>
      </c>
      <c r="L513" s="289">
        <v>124</v>
      </c>
      <c r="M513" s="286">
        <f t="shared" si="699"/>
        <v>106107.49</v>
      </c>
      <c r="N513" s="280">
        <v>0</v>
      </c>
      <c r="O513" s="280">
        <v>0</v>
      </c>
      <c r="P513" s="280">
        <v>0</v>
      </c>
      <c r="Q513" s="280">
        <v>0</v>
      </c>
      <c r="R513" s="280">
        <v>0</v>
      </c>
      <c r="S513" s="280">
        <v>0</v>
      </c>
      <c r="T513" s="290">
        <v>0</v>
      </c>
      <c r="U513" s="280">
        <v>0</v>
      </c>
      <c r="V513" s="280"/>
      <c r="W513" s="280">
        <v>0</v>
      </c>
      <c r="X513" s="280">
        <f t="shared" ref="X513:X516" si="703">ROUND(IF(V513="СК",3856.74,3886.86)*W513,2)</f>
        <v>0</v>
      </c>
      <c r="Y513" s="57">
        <v>0</v>
      </c>
      <c r="Z513" s="57">
        <v>0</v>
      </c>
      <c r="AA513" s="57">
        <v>0</v>
      </c>
      <c r="AB513" s="57">
        <v>0</v>
      </c>
      <c r="AC513" s="57">
        <v>0</v>
      </c>
      <c r="AD513" s="57">
        <v>0</v>
      </c>
      <c r="AE513" s="57">
        <v>0</v>
      </c>
      <c r="AF513" s="57">
        <v>0</v>
      </c>
      <c r="AG513" s="57">
        <v>0</v>
      </c>
      <c r="AH513" s="57">
        <v>0</v>
      </c>
      <c r="AI513" s="57">
        <v>0</v>
      </c>
      <c r="AJ513" s="57">
        <f t="shared" si="701"/>
        <v>3333.22</v>
      </c>
      <c r="AK513" s="57">
        <f t="shared" si="702"/>
        <v>1666.61</v>
      </c>
      <c r="AL513" s="57">
        <v>0</v>
      </c>
      <c r="AN513" s="46">
        <f>I513/'Приложение 1'!I511</f>
        <v>0</v>
      </c>
      <c r="AO513" s="46" t="e">
        <f t="shared" si="583"/>
        <v>#DIV/0!</v>
      </c>
      <c r="AP513" s="46">
        <f t="shared" si="584"/>
        <v>855.70556451612913</v>
      </c>
      <c r="AQ513" s="46" t="e">
        <f t="shared" si="585"/>
        <v>#DIV/0!</v>
      </c>
      <c r="AR513" s="46" t="e">
        <f t="shared" si="586"/>
        <v>#DIV/0!</v>
      </c>
      <c r="AS513" s="46" t="e">
        <f t="shared" si="587"/>
        <v>#DIV/0!</v>
      </c>
      <c r="AT513" s="46" t="e">
        <f t="shared" si="588"/>
        <v>#DIV/0!</v>
      </c>
      <c r="AU513" s="46" t="e">
        <f t="shared" si="589"/>
        <v>#DIV/0!</v>
      </c>
      <c r="AV513" s="46" t="e">
        <f t="shared" si="590"/>
        <v>#DIV/0!</v>
      </c>
      <c r="AW513" s="46" t="e">
        <f t="shared" si="591"/>
        <v>#DIV/0!</v>
      </c>
      <c r="AX513" s="46" t="e">
        <f t="shared" si="592"/>
        <v>#DIV/0!</v>
      </c>
      <c r="AY513" s="52">
        <f t="shared" si="593"/>
        <v>0</v>
      </c>
      <c r="AZ513" s="46">
        <v>823.21</v>
      </c>
      <c r="BA513" s="46">
        <v>2105.13</v>
      </c>
      <c r="BB513" s="46">
        <v>2608.0100000000002</v>
      </c>
      <c r="BC513" s="46">
        <v>902.03</v>
      </c>
      <c r="BD513" s="46">
        <v>1781.42</v>
      </c>
      <c r="BE513" s="46">
        <v>1188.47</v>
      </c>
      <c r="BF513" s="46">
        <v>2445034.0299999998</v>
      </c>
      <c r="BG513" s="46">
        <f t="shared" si="594"/>
        <v>4866.91</v>
      </c>
      <c r="BH513" s="46">
        <v>1206.3800000000001</v>
      </c>
      <c r="BI513" s="46">
        <v>3444.44</v>
      </c>
      <c r="BJ513" s="46">
        <v>7006.73</v>
      </c>
      <c r="BK513" s="46">
        <f t="shared" si="582"/>
        <v>1689105.94</v>
      </c>
      <c r="BL513" s="46" t="str">
        <f t="shared" si="595"/>
        <v xml:space="preserve"> </v>
      </c>
      <c r="BM513" s="46" t="e">
        <f t="shared" si="596"/>
        <v>#DIV/0!</v>
      </c>
      <c r="BN513" s="46" t="str">
        <f t="shared" si="597"/>
        <v xml:space="preserve"> </v>
      </c>
      <c r="BO513" s="46" t="e">
        <f t="shared" si="598"/>
        <v>#DIV/0!</v>
      </c>
      <c r="BP513" s="46" t="e">
        <f t="shared" si="599"/>
        <v>#DIV/0!</v>
      </c>
      <c r="BQ513" s="46" t="e">
        <f t="shared" si="600"/>
        <v>#DIV/0!</v>
      </c>
      <c r="BR513" s="46" t="e">
        <f t="shared" si="601"/>
        <v>#DIV/0!</v>
      </c>
      <c r="BS513" s="46" t="e">
        <f t="shared" si="602"/>
        <v>#DIV/0!</v>
      </c>
      <c r="BT513" s="46" t="e">
        <f t="shared" si="603"/>
        <v>#DIV/0!</v>
      </c>
      <c r="BU513" s="46" t="e">
        <f t="shared" si="604"/>
        <v>#DIV/0!</v>
      </c>
      <c r="BV513" s="46" t="e">
        <f t="shared" si="605"/>
        <v>#DIV/0!</v>
      </c>
      <c r="BW513" s="46" t="str">
        <f t="shared" si="606"/>
        <v xml:space="preserve"> </v>
      </c>
      <c r="BY513" s="52"/>
      <c r="BZ513" s="293"/>
      <c r="CA513" s="46" t="e">
        <f t="shared" si="607"/>
        <v>#DIV/0!</v>
      </c>
      <c r="CB513" s="46">
        <f t="shared" si="608"/>
        <v>5085.92</v>
      </c>
      <c r="CC513" s="46" t="e">
        <f t="shared" si="609"/>
        <v>#DIV/0!</v>
      </c>
    </row>
    <row r="514" spans="1:81" s="45" customFormat="1" ht="12" customHeight="1">
      <c r="A514" s="284">
        <v>163</v>
      </c>
      <c r="B514" s="64" t="s">
        <v>727</v>
      </c>
      <c r="C514" s="280"/>
      <c r="D514" s="295"/>
      <c r="E514" s="280"/>
      <c r="F514" s="280"/>
      <c r="G514" s="286">
        <f t="shared" si="697"/>
        <v>257191.98</v>
      </c>
      <c r="H514" s="280">
        <f t="shared" si="698"/>
        <v>245618.34</v>
      </c>
      <c r="I514" s="289">
        <v>0</v>
      </c>
      <c r="J514" s="289">
        <v>0</v>
      </c>
      <c r="K514" s="289">
        <v>0</v>
      </c>
      <c r="L514" s="289">
        <v>200</v>
      </c>
      <c r="M514" s="286">
        <f t="shared" si="699"/>
        <v>171141.12</v>
      </c>
      <c r="N514" s="280">
        <v>0</v>
      </c>
      <c r="O514" s="280">
        <v>0</v>
      </c>
      <c r="P514" s="280">
        <v>0</v>
      </c>
      <c r="Q514" s="280">
        <v>0</v>
      </c>
      <c r="R514" s="280">
        <v>87</v>
      </c>
      <c r="S514" s="280">
        <f>ROUND(R514*856.06,2)</f>
        <v>74477.22</v>
      </c>
      <c r="T514" s="290">
        <v>0</v>
      </c>
      <c r="U514" s="280">
        <v>0</v>
      </c>
      <c r="V514" s="280"/>
      <c r="W514" s="280">
        <v>0</v>
      </c>
      <c r="X514" s="280">
        <f t="shared" si="703"/>
        <v>0</v>
      </c>
      <c r="Y514" s="57">
        <v>0</v>
      </c>
      <c r="Z514" s="57">
        <v>0</v>
      </c>
      <c r="AA514" s="57">
        <v>0</v>
      </c>
      <c r="AB514" s="57">
        <v>0</v>
      </c>
      <c r="AC514" s="57">
        <v>0</v>
      </c>
      <c r="AD514" s="57">
        <v>0</v>
      </c>
      <c r="AE514" s="57">
        <v>0</v>
      </c>
      <c r="AF514" s="57">
        <v>0</v>
      </c>
      <c r="AG514" s="57">
        <v>0</v>
      </c>
      <c r="AH514" s="57">
        <v>0</v>
      </c>
      <c r="AI514" s="57">
        <v>0</v>
      </c>
      <c r="AJ514" s="57">
        <f t="shared" si="701"/>
        <v>7715.76</v>
      </c>
      <c r="AK514" s="57">
        <f t="shared" si="702"/>
        <v>3857.88</v>
      </c>
      <c r="AL514" s="57">
        <v>0</v>
      </c>
      <c r="AN514" s="46">
        <f>I514/'Приложение 1'!I512</f>
        <v>0</v>
      </c>
      <c r="AO514" s="46" t="e">
        <f t="shared" si="583"/>
        <v>#DIV/0!</v>
      </c>
      <c r="AP514" s="46">
        <f t="shared" si="584"/>
        <v>855.7056</v>
      </c>
      <c r="AQ514" s="46" t="e">
        <f t="shared" si="585"/>
        <v>#DIV/0!</v>
      </c>
      <c r="AR514" s="46" t="e">
        <f t="shared" si="586"/>
        <v>#DIV/0!</v>
      </c>
      <c r="AS514" s="46">
        <f t="shared" si="587"/>
        <v>856.06000000000006</v>
      </c>
      <c r="AT514" s="46" t="e">
        <f t="shared" si="588"/>
        <v>#DIV/0!</v>
      </c>
      <c r="AU514" s="46" t="e">
        <f t="shared" si="589"/>
        <v>#DIV/0!</v>
      </c>
      <c r="AV514" s="46" t="e">
        <f t="shared" si="590"/>
        <v>#DIV/0!</v>
      </c>
      <c r="AW514" s="46" t="e">
        <f t="shared" si="591"/>
        <v>#DIV/0!</v>
      </c>
      <c r="AX514" s="46" t="e">
        <f t="shared" si="592"/>
        <v>#DIV/0!</v>
      </c>
      <c r="AY514" s="52">
        <f t="shared" si="593"/>
        <v>0</v>
      </c>
      <c r="AZ514" s="46">
        <v>823.21</v>
      </c>
      <c r="BA514" s="46">
        <v>2105.13</v>
      </c>
      <c r="BB514" s="46">
        <v>2608.0100000000002</v>
      </c>
      <c r="BC514" s="46">
        <v>902.03</v>
      </c>
      <c r="BD514" s="46">
        <v>1781.42</v>
      </c>
      <c r="BE514" s="46">
        <v>1188.47</v>
      </c>
      <c r="BF514" s="46">
        <v>2445034.0299999998</v>
      </c>
      <c r="BG514" s="46">
        <f t="shared" si="594"/>
        <v>4866.91</v>
      </c>
      <c r="BH514" s="46">
        <v>1206.3800000000001</v>
      </c>
      <c r="BI514" s="46">
        <v>3444.44</v>
      </c>
      <c r="BJ514" s="46">
        <v>7006.73</v>
      </c>
      <c r="BK514" s="46">
        <f t="shared" si="582"/>
        <v>1689105.94</v>
      </c>
      <c r="BL514" s="46" t="str">
        <f t="shared" si="595"/>
        <v xml:space="preserve"> </v>
      </c>
      <c r="BM514" s="46" t="e">
        <f t="shared" si="596"/>
        <v>#DIV/0!</v>
      </c>
      <c r="BN514" s="46" t="str">
        <f t="shared" si="597"/>
        <v xml:space="preserve"> </v>
      </c>
      <c r="BO514" s="46" t="e">
        <f t="shared" si="598"/>
        <v>#DIV/0!</v>
      </c>
      <c r="BP514" s="46" t="e">
        <f t="shared" si="599"/>
        <v>#DIV/0!</v>
      </c>
      <c r="BQ514" s="46" t="str">
        <f t="shared" si="600"/>
        <v xml:space="preserve"> </v>
      </c>
      <c r="BR514" s="46" t="e">
        <f t="shared" si="601"/>
        <v>#DIV/0!</v>
      </c>
      <c r="BS514" s="46" t="e">
        <f t="shared" si="602"/>
        <v>#DIV/0!</v>
      </c>
      <c r="BT514" s="46" t="e">
        <f t="shared" si="603"/>
        <v>#DIV/0!</v>
      </c>
      <c r="BU514" s="46" t="e">
        <f t="shared" si="604"/>
        <v>#DIV/0!</v>
      </c>
      <c r="BV514" s="46" t="e">
        <f t="shared" si="605"/>
        <v>#DIV/0!</v>
      </c>
      <c r="BW514" s="46" t="str">
        <f t="shared" si="606"/>
        <v xml:space="preserve"> </v>
      </c>
      <c r="BY514" s="52"/>
      <c r="BZ514" s="293"/>
      <c r="CA514" s="46" t="e">
        <f t="shared" si="607"/>
        <v>#DIV/0!</v>
      </c>
      <c r="CB514" s="46">
        <f t="shared" si="608"/>
        <v>5085.92</v>
      </c>
      <c r="CC514" s="46" t="e">
        <f t="shared" si="609"/>
        <v>#DIV/0!</v>
      </c>
    </row>
    <row r="515" spans="1:81" s="45" customFormat="1" ht="12" customHeight="1">
      <c r="A515" s="284">
        <v>164</v>
      </c>
      <c r="B515" s="64" t="s">
        <v>728</v>
      </c>
      <c r="C515" s="280"/>
      <c r="D515" s="295"/>
      <c r="E515" s="280"/>
      <c r="F515" s="280"/>
      <c r="G515" s="286">
        <f t="shared" si="697"/>
        <v>202502.06</v>
      </c>
      <c r="H515" s="280">
        <f t="shared" si="698"/>
        <v>193389.47</v>
      </c>
      <c r="I515" s="289">
        <v>0</v>
      </c>
      <c r="J515" s="289">
        <v>0</v>
      </c>
      <c r="K515" s="289">
        <v>0</v>
      </c>
      <c r="L515" s="289">
        <v>226</v>
      </c>
      <c r="M515" s="286">
        <f t="shared" si="699"/>
        <v>193389.47</v>
      </c>
      <c r="N515" s="280">
        <v>0</v>
      </c>
      <c r="O515" s="280">
        <v>0</v>
      </c>
      <c r="P515" s="280">
        <v>0</v>
      </c>
      <c r="Q515" s="280">
        <v>0</v>
      </c>
      <c r="R515" s="280">
        <v>0</v>
      </c>
      <c r="S515" s="280">
        <v>0</v>
      </c>
      <c r="T515" s="290">
        <v>0</v>
      </c>
      <c r="U515" s="280">
        <v>0</v>
      </c>
      <c r="V515" s="280"/>
      <c r="W515" s="280">
        <v>0</v>
      </c>
      <c r="X515" s="280">
        <f t="shared" si="703"/>
        <v>0</v>
      </c>
      <c r="Y515" s="57">
        <v>0</v>
      </c>
      <c r="Z515" s="57">
        <v>0</v>
      </c>
      <c r="AA515" s="57">
        <v>0</v>
      </c>
      <c r="AB515" s="57">
        <v>0</v>
      </c>
      <c r="AC515" s="57">
        <v>0</v>
      </c>
      <c r="AD515" s="57">
        <v>0</v>
      </c>
      <c r="AE515" s="57">
        <v>0</v>
      </c>
      <c r="AF515" s="57">
        <v>0</v>
      </c>
      <c r="AG515" s="57">
        <v>0</v>
      </c>
      <c r="AH515" s="57">
        <v>0</v>
      </c>
      <c r="AI515" s="57">
        <v>0</v>
      </c>
      <c r="AJ515" s="57">
        <f t="shared" si="701"/>
        <v>6075.06</v>
      </c>
      <c r="AK515" s="57">
        <f t="shared" si="702"/>
        <v>3037.53</v>
      </c>
      <c r="AL515" s="57">
        <v>0</v>
      </c>
      <c r="AN515" s="46">
        <f>I515/'Приложение 1'!I513</f>
        <v>0</v>
      </c>
      <c r="AO515" s="46" t="e">
        <f t="shared" si="583"/>
        <v>#DIV/0!</v>
      </c>
      <c r="AP515" s="46">
        <f t="shared" si="584"/>
        <v>855.7056194690266</v>
      </c>
      <c r="AQ515" s="46" t="e">
        <f t="shared" si="585"/>
        <v>#DIV/0!</v>
      </c>
      <c r="AR515" s="46" t="e">
        <f t="shared" si="586"/>
        <v>#DIV/0!</v>
      </c>
      <c r="AS515" s="46" t="e">
        <f t="shared" si="587"/>
        <v>#DIV/0!</v>
      </c>
      <c r="AT515" s="46" t="e">
        <f t="shared" si="588"/>
        <v>#DIV/0!</v>
      </c>
      <c r="AU515" s="46" t="e">
        <f t="shared" si="589"/>
        <v>#DIV/0!</v>
      </c>
      <c r="AV515" s="46" t="e">
        <f t="shared" si="590"/>
        <v>#DIV/0!</v>
      </c>
      <c r="AW515" s="46" t="e">
        <f t="shared" si="591"/>
        <v>#DIV/0!</v>
      </c>
      <c r="AX515" s="46" t="e">
        <f t="shared" si="592"/>
        <v>#DIV/0!</v>
      </c>
      <c r="AY515" s="52">
        <f t="shared" si="593"/>
        <v>0</v>
      </c>
      <c r="AZ515" s="46">
        <v>823.21</v>
      </c>
      <c r="BA515" s="46">
        <v>2105.13</v>
      </c>
      <c r="BB515" s="46">
        <v>2608.0100000000002</v>
      </c>
      <c r="BC515" s="46">
        <v>902.03</v>
      </c>
      <c r="BD515" s="46">
        <v>1781.42</v>
      </c>
      <c r="BE515" s="46">
        <v>1188.47</v>
      </c>
      <c r="BF515" s="46">
        <v>2445034.0299999998</v>
      </c>
      <c r="BG515" s="46">
        <f t="shared" si="594"/>
        <v>4866.91</v>
      </c>
      <c r="BH515" s="46">
        <v>1206.3800000000001</v>
      </c>
      <c r="BI515" s="46">
        <v>3444.44</v>
      </c>
      <c r="BJ515" s="46">
        <v>7006.73</v>
      </c>
      <c r="BK515" s="46">
        <f t="shared" si="582"/>
        <v>1689105.94</v>
      </c>
      <c r="BL515" s="46" t="str">
        <f t="shared" si="595"/>
        <v xml:space="preserve"> </v>
      </c>
      <c r="BM515" s="46" t="e">
        <f t="shared" si="596"/>
        <v>#DIV/0!</v>
      </c>
      <c r="BN515" s="46" t="str">
        <f t="shared" si="597"/>
        <v xml:space="preserve"> </v>
      </c>
      <c r="BO515" s="46" t="e">
        <f t="shared" si="598"/>
        <v>#DIV/0!</v>
      </c>
      <c r="BP515" s="46" t="e">
        <f t="shared" si="599"/>
        <v>#DIV/0!</v>
      </c>
      <c r="BQ515" s="46" t="e">
        <f t="shared" si="600"/>
        <v>#DIV/0!</v>
      </c>
      <c r="BR515" s="46" t="e">
        <f t="shared" si="601"/>
        <v>#DIV/0!</v>
      </c>
      <c r="BS515" s="46" t="e">
        <f t="shared" si="602"/>
        <v>#DIV/0!</v>
      </c>
      <c r="BT515" s="46" t="e">
        <f t="shared" si="603"/>
        <v>#DIV/0!</v>
      </c>
      <c r="BU515" s="46" t="e">
        <f t="shared" si="604"/>
        <v>#DIV/0!</v>
      </c>
      <c r="BV515" s="46" t="e">
        <f t="shared" si="605"/>
        <v>#DIV/0!</v>
      </c>
      <c r="BW515" s="46" t="str">
        <f t="shared" si="606"/>
        <v xml:space="preserve"> </v>
      </c>
      <c r="BY515" s="52"/>
      <c r="BZ515" s="293"/>
      <c r="CA515" s="46" t="e">
        <f t="shared" si="607"/>
        <v>#DIV/0!</v>
      </c>
      <c r="CB515" s="46">
        <f t="shared" si="608"/>
        <v>5085.92</v>
      </c>
      <c r="CC515" s="46" t="e">
        <f t="shared" si="609"/>
        <v>#DIV/0!</v>
      </c>
    </row>
    <row r="516" spans="1:81" s="45" customFormat="1" ht="12" customHeight="1">
      <c r="A516" s="284">
        <v>165</v>
      </c>
      <c r="B516" s="64" t="s">
        <v>729</v>
      </c>
      <c r="C516" s="280"/>
      <c r="D516" s="295"/>
      <c r="E516" s="280"/>
      <c r="F516" s="280"/>
      <c r="G516" s="286">
        <f t="shared" si="697"/>
        <v>111107.32</v>
      </c>
      <c r="H516" s="280">
        <f t="shared" si="698"/>
        <v>106107.49</v>
      </c>
      <c r="I516" s="289">
        <v>0</v>
      </c>
      <c r="J516" s="289">
        <v>0</v>
      </c>
      <c r="K516" s="289">
        <v>0</v>
      </c>
      <c r="L516" s="289">
        <v>124</v>
      </c>
      <c r="M516" s="286">
        <f t="shared" si="699"/>
        <v>106107.49</v>
      </c>
      <c r="N516" s="280">
        <v>0</v>
      </c>
      <c r="O516" s="280">
        <v>0</v>
      </c>
      <c r="P516" s="280">
        <v>0</v>
      </c>
      <c r="Q516" s="280">
        <v>0</v>
      </c>
      <c r="R516" s="280">
        <v>0</v>
      </c>
      <c r="S516" s="280">
        <v>0</v>
      </c>
      <c r="T516" s="290">
        <v>0</v>
      </c>
      <c r="U516" s="280">
        <v>0</v>
      </c>
      <c r="V516" s="280"/>
      <c r="W516" s="280">
        <v>0</v>
      </c>
      <c r="X516" s="280">
        <f t="shared" si="703"/>
        <v>0</v>
      </c>
      <c r="Y516" s="57">
        <v>0</v>
      </c>
      <c r="Z516" s="57">
        <v>0</v>
      </c>
      <c r="AA516" s="57">
        <v>0</v>
      </c>
      <c r="AB516" s="57">
        <v>0</v>
      </c>
      <c r="AC516" s="57">
        <v>0</v>
      </c>
      <c r="AD516" s="57">
        <v>0</v>
      </c>
      <c r="AE516" s="57">
        <v>0</v>
      </c>
      <c r="AF516" s="57">
        <v>0</v>
      </c>
      <c r="AG516" s="57">
        <v>0</v>
      </c>
      <c r="AH516" s="57">
        <v>0</v>
      </c>
      <c r="AI516" s="57">
        <v>0</v>
      </c>
      <c r="AJ516" s="57">
        <f t="shared" si="701"/>
        <v>3333.22</v>
      </c>
      <c r="AK516" s="57">
        <f t="shared" si="702"/>
        <v>1666.61</v>
      </c>
      <c r="AL516" s="57">
        <v>0</v>
      </c>
      <c r="AN516" s="46">
        <f>I516/'Приложение 1'!I514</f>
        <v>0</v>
      </c>
      <c r="AO516" s="46" t="e">
        <f t="shared" si="583"/>
        <v>#DIV/0!</v>
      </c>
      <c r="AP516" s="46">
        <f t="shared" si="584"/>
        <v>855.70556451612913</v>
      </c>
      <c r="AQ516" s="46" t="e">
        <f t="shared" si="585"/>
        <v>#DIV/0!</v>
      </c>
      <c r="AR516" s="46" t="e">
        <f t="shared" si="586"/>
        <v>#DIV/0!</v>
      </c>
      <c r="AS516" s="46" t="e">
        <f t="shared" si="587"/>
        <v>#DIV/0!</v>
      </c>
      <c r="AT516" s="46" t="e">
        <f t="shared" si="588"/>
        <v>#DIV/0!</v>
      </c>
      <c r="AU516" s="46" t="e">
        <f t="shared" si="589"/>
        <v>#DIV/0!</v>
      </c>
      <c r="AV516" s="46" t="e">
        <f t="shared" si="590"/>
        <v>#DIV/0!</v>
      </c>
      <c r="AW516" s="46" t="e">
        <f t="shared" si="591"/>
        <v>#DIV/0!</v>
      </c>
      <c r="AX516" s="46" t="e">
        <f t="shared" si="592"/>
        <v>#DIV/0!</v>
      </c>
      <c r="AY516" s="52">
        <f t="shared" si="593"/>
        <v>0</v>
      </c>
      <c r="AZ516" s="46">
        <v>823.21</v>
      </c>
      <c r="BA516" s="46">
        <v>2105.13</v>
      </c>
      <c r="BB516" s="46">
        <v>2608.0100000000002</v>
      </c>
      <c r="BC516" s="46">
        <v>902.03</v>
      </c>
      <c r="BD516" s="46">
        <v>1781.42</v>
      </c>
      <c r="BE516" s="46">
        <v>1188.47</v>
      </c>
      <c r="BF516" s="46">
        <v>2445034.0299999998</v>
      </c>
      <c r="BG516" s="46">
        <f t="shared" si="594"/>
        <v>4866.91</v>
      </c>
      <c r="BH516" s="46">
        <v>1206.3800000000001</v>
      </c>
      <c r="BI516" s="46">
        <v>3444.44</v>
      </c>
      <c r="BJ516" s="46">
        <v>7006.73</v>
      </c>
      <c r="BK516" s="46">
        <f t="shared" si="582"/>
        <v>1689105.94</v>
      </c>
      <c r="BL516" s="46" t="str">
        <f t="shared" si="595"/>
        <v xml:space="preserve"> </v>
      </c>
      <c r="BM516" s="46" t="e">
        <f t="shared" si="596"/>
        <v>#DIV/0!</v>
      </c>
      <c r="BN516" s="46" t="str">
        <f t="shared" si="597"/>
        <v xml:space="preserve"> </v>
      </c>
      <c r="BO516" s="46" t="e">
        <f t="shared" si="598"/>
        <v>#DIV/0!</v>
      </c>
      <c r="BP516" s="46" t="e">
        <f t="shared" si="599"/>
        <v>#DIV/0!</v>
      </c>
      <c r="BQ516" s="46" t="e">
        <f t="shared" si="600"/>
        <v>#DIV/0!</v>
      </c>
      <c r="BR516" s="46" t="e">
        <f t="shared" si="601"/>
        <v>#DIV/0!</v>
      </c>
      <c r="BS516" s="46" t="e">
        <f t="shared" si="602"/>
        <v>#DIV/0!</v>
      </c>
      <c r="BT516" s="46" t="e">
        <f t="shared" si="603"/>
        <v>#DIV/0!</v>
      </c>
      <c r="BU516" s="46" t="e">
        <f t="shared" si="604"/>
        <v>#DIV/0!</v>
      </c>
      <c r="BV516" s="46" t="e">
        <f t="shared" si="605"/>
        <v>#DIV/0!</v>
      </c>
      <c r="BW516" s="46" t="str">
        <f t="shared" si="606"/>
        <v xml:space="preserve"> </v>
      </c>
      <c r="BY516" s="52"/>
      <c r="BZ516" s="293"/>
      <c r="CA516" s="46" t="e">
        <f t="shared" si="607"/>
        <v>#DIV/0!</v>
      </c>
      <c r="CB516" s="46">
        <f t="shared" si="608"/>
        <v>5085.92</v>
      </c>
      <c r="CC516" s="46" t="e">
        <f t="shared" si="609"/>
        <v>#DIV/0!</v>
      </c>
    </row>
    <row r="517" spans="1:81" s="45" customFormat="1" ht="43.5" customHeight="1">
      <c r="A517" s="372" t="s">
        <v>723</v>
      </c>
      <c r="B517" s="372"/>
      <c r="C517" s="373">
        <f>SUM(C511:C516)</f>
        <v>8463.67</v>
      </c>
      <c r="D517" s="373"/>
      <c r="E517" s="280"/>
      <c r="F517" s="280"/>
      <c r="G517" s="373">
        <f>ROUND(SUM(G511:G516),2)</f>
        <v>1113793.5900000001</v>
      </c>
      <c r="H517" s="373">
        <f t="shared" ref="H517:U517" si="704">SUM(H511:H516)</f>
        <v>1063672.8899999999</v>
      </c>
      <c r="I517" s="373">
        <f t="shared" si="704"/>
        <v>0</v>
      </c>
      <c r="J517" s="373">
        <f t="shared" si="704"/>
        <v>0</v>
      </c>
      <c r="K517" s="373">
        <f t="shared" si="704"/>
        <v>0</v>
      </c>
      <c r="L517" s="373">
        <f t="shared" si="704"/>
        <v>1156</v>
      </c>
      <c r="M517" s="373">
        <f t="shared" si="704"/>
        <v>989195.66999999993</v>
      </c>
      <c r="N517" s="373">
        <f t="shared" si="704"/>
        <v>0</v>
      </c>
      <c r="O517" s="373">
        <f t="shared" si="704"/>
        <v>0</v>
      </c>
      <c r="P517" s="373">
        <f t="shared" si="704"/>
        <v>0</v>
      </c>
      <c r="Q517" s="373">
        <f t="shared" si="704"/>
        <v>0</v>
      </c>
      <c r="R517" s="373">
        <f t="shared" si="704"/>
        <v>87</v>
      </c>
      <c r="S517" s="373">
        <f t="shared" si="704"/>
        <v>74477.22</v>
      </c>
      <c r="T517" s="374">
        <f t="shared" si="704"/>
        <v>0</v>
      </c>
      <c r="U517" s="373">
        <f t="shared" si="704"/>
        <v>0</v>
      </c>
      <c r="V517" s="280" t="s">
        <v>66</v>
      </c>
      <c r="W517" s="373">
        <f t="shared" ref="W517:AL517" si="705">SUM(W511:W516)</f>
        <v>0</v>
      </c>
      <c r="X517" s="373">
        <f t="shared" si="705"/>
        <v>0</v>
      </c>
      <c r="Y517" s="373">
        <f t="shared" si="705"/>
        <v>0</v>
      </c>
      <c r="Z517" s="373">
        <f t="shared" si="705"/>
        <v>0</v>
      </c>
      <c r="AA517" s="373">
        <f t="shared" si="705"/>
        <v>0</v>
      </c>
      <c r="AB517" s="373">
        <f t="shared" si="705"/>
        <v>0</v>
      </c>
      <c r="AC517" s="373">
        <f t="shared" si="705"/>
        <v>0</v>
      </c>
      <c r="AD517" s="373">
        <f t="shared" si="705"/>
        <v>0</v>
      </c>
      <c r="AE517" s="373">
        <f t="shared" si="705"/>
        <v>0</v>
      </c>
      <c r="AF517" s="373">
        <f t="shared" si="705"/>
        <v>0</v>
      </c>
      <c r="AG517" s="373">
        <f t="shared" si="705"/>
        <v>0</v>
      </c>
      <c r="AH517" s="373">
        <f t="shared" si="705"/>
        <v>0</v>
      </c>
      <c r="AI517" s="373">
        <f t="shared" si="705"/>
        <v>0</v>
      </c>
      <c r="AJ517" s="373">
        <f t="shared" si="705"/>
        <v>33413.800000000003</v>
      </c>
      <c r="AK517" s="373">
        <f t="shared" si="705"/>
        <v>16706.900000000001</v>
      </c>
      <c r="AL517" s="373">
        <f t="shared" si="705"/>
        <v>0</v>
      </c>
      <c r="AN517" s="46" t="e">
        <f>I517/'Приложение 1'!I515</f>
        <v>#DIV/0!</v>
      </c>
      <c r="AO517" s="46" t="e">
        <f t="shared" si="583"/>
        <v>#DIV/0!</v>
      </c>
      <c r="AP517" s="46">
        <f t="shared" si="584"/>
        <v>855.70559688581307</v>
      </c>
      <c r="AQ517" s="46" t="e">
        <f t="shared" si="585"/>
        <v>#DIV/0!</v>
      </c>
      <c r="AR517" s="46" t="e">
        <f t="shared" si="586"/>
        <v>#DIV/0!</v>
      </c>
      <c r="AS517" s="46">
        <f t="shared" si="587"/>
        <v>856.06000000000006</v>
      </c>
      <c r="AT517" s="46" t="e">
        <f t="shared" si="588"/>
        <v>#DIV/0!</v>
      </c>
      <c r="AU517" s="46" t="e">
        <f t="shared" si="589"/>
        <v>#DIV/0!</v>
      </c>
      <c r="AV517" s="46" t="e">
        <f t="shared" si="590"/>
        <v>#DIV/0!</v>
      </c>
      <c r="AW517" s="46" t="e">
        <f t="shared" si="591"/>
        <v>#DIV/0!</v>
      </c>
      <c r="AX517" s="46" t="e">
        <f t="shared" si="592"/>
        <v>#DIV/0!</v>
      </c>
      <c r="AY517" s="52">
        <f t="shared" si="593"/>
        <v>0</v>
      </c>
      <c r="AZ517" s="46">
        <v>823.21</v>
      </c>
      <c r="BA517" s="46">
        <v>2105.13</v>
      </c>
      <c r="BB517" s="46">
        <v>2608.0100000000002</v>
      </c>
      <c r="BC517" s="46">
        <v>902.03</v>
      </c>
      <c r="BD517" s="46">
        <v>1781.42</v>
      </c>
      <c r="BE517" s="46">
        <v>1188.47</v>
      </c>
      <c r="BF517" s="46">
        <v>2445034.0299999998</v>
      </c>
      <c r="BG517" s="46">
        <f t="shared" si="594"/>
        <v>4866.91</v>
      </c>
      <c r="BH517" s="46">
        <v>1206.3800000000001</v>
      </c>
      <c r="BI517" s="46">
        <v>3444.44</v>
      </c>
      <c r="BJ517" s="46">
        <v>7006.73</v>
      </c>
      <c r="BK517" s="46">
        <f t="shared" si="582"/>
        <v>1689105.94</v>
      </c>
      <c r="BL517" s="46" t="e">
        <f t="shared" si="595"/>
        <v>#DIV/0!</v>
      </c>
      <c r="BM517" s="46" t="e">
        <f t="shared" si="596"/>
        <v>#DIV/0!</v>
      </c>
      <c r="BN517" s="46" t="str">
        <f t="shared" si="597"/>
        <v xml:space="preserve"> </v>
      </c>
      <c r="BO517" s="46" t="e">
        <f t="shared" si="598"/>
        <v>#DIV/0!</v>
      </c>
      <c r="BP517" s="46" t="e">
        <f t="shared" si="599"/>
        <v>#DIV/0!</v>
      </c>
      <c r="BQ517" s="46" t="str">
        <f t="shared" si="600"/>
        <v xml:space="preserve"> </v>
      </c>
      <c r="BR517" s="46" t="e">
        <f t="shared" si="601"/>
        <v>#DIV/0!</v>
      </c>
      <c r="BS517" s="46" t="e">
        <f t="shared" si="602"/>
        <v>#DIV/0!</v>
      </c>
      <c r="BT517" s="46" t="e">
        <f t="shared" si="603"/>
        <v>#DIV/0!</v>
      </c>
      <c r="BU517" s="46" t="e">
        <f t="shared" si="604"/>
        <v>#DIV/0!</v>
      </c>
      <c r="BV517" s="46" t="e">
        <f t="shared" si="605"/>
        <v>#DIV/0!</v>
      </c>
      <c r="BW517" s="46" t="str">
        <f t="shared" si="606"/>
        <v xml:space="preserve"> </v>
      </c>
      <c r="BY517" s="52">
        <f>AJ517/G517*100</f>
        <v>2.9999993086690329</v>
      </c>
      <c r="BZ517" s="293">
        <f>AK517/G517*100</f>
        <v>1.4999996543345164</v>
      </c>
      <c r="CA517" s="46" t="e">
        <f t="shared" si="607"/>
        <v>#DIV/0!</v>
      </c>
      <c r="CB517" s="46">
        <f t="shared" si="608"/>
        <v>5085.92</v>
      </c>
      <c r="CC517" s="46" t="e">
        <f t="shared" si="609"/>
        <v>#DIV/0!</v>
      </c>
    </row>
    <row r="518" spans="1:81" s="45" customFormat="1" ht="12" customHeight="1">
      <c r="A518" s="341" t="s">
        <v>80</v>
      </c>
      <c r="B518" s="342"/>
      <c r="C518" s="342"/>
      <c r="D518" s="342"/>
      <c r="E518" s="342"/>
      <c r="F518" s="342"/>
      <c r="G518" s="342"/>
      <c r="H518" s="342"/>
      <c r="I518" s="342"/>
      <c r="J518" s="342"/>
      <c r="K518" s="342"/>
      <c r="L518" s="342"/>
      <c r="M518" s="342"/>
      <c r="N518" s="342"/>
      <c r="O518" s="342"/>
      <c r="P518" s="342"/>
      <c r="Q518" s="342"/>
      <c r="R518" s="342"/>
      <c r="S518" s="342"/>
      <c r="T518" s="342"/>
      <c r="U518" s="342"/>
      <c r="V518" s="342"/>
      <c r="W518" s="342"/>
      <c r="X518" s="342"/>
      <c r="Y518" s="342"/>
      <c r="Z518" s="342"/>
      <c r="AA518" s="342"/>
      <c r="AB518" s="342"/>
      <c r="AC518" s="342"/>
      <c r="AD518" s="342"/>
      <c r="AE518" s="342"/>
      <c r="AF518" s="342"/>
      <c r="AG518" s="342"/>
      <c r="AH518" s="342"/>
      <c r="AI518" s="342"/>
      <c r="AJ518" s="342"/>
      <c r="AK518" s="342"/>
      <c r="AL518" s="360"/>
      <c r="AN518" s="46">
        <f>I518/'Приложение 1'!I516</f>
        <v>0</v>
      </c>
      <c r="AO518" s="46" t="e">
        <f t="shared" si="583"/>
        <v>#DIV/0!</v>
      </c>
      <c r="AP518" s="46" t="e">
        <f t="shared" si="584"/>
        <v>#DIV/0!</v>
      </c>
      <c r="AQ518" s="46" t="e">
        <f t="shared" si="585"/>
        <v>#DIV/0!</v>
      </c>
      <c r="AR518" s="46" t="e">
        <f t="shared" si="586"/>
        <v>#DIV/0!</v>
      </c>
      <c r="AS518" s="46" t="e">
        <f t="shared" si="587"/>
        <v>#DIV/0!</v>
      </c>
      <c r="AT518" s="46" t="e">
        <f t="shared" si="588"/>
        <v>#DIV/0!</v>
      </c>
      <c r="AU518" s="46" t="e">
        <f t="shared" si="589"/>
        <v>#DIV/0!</v>
      </c>
      <c r="AV518" s="46" t="e">
        <f t="shared" si="590"/>
        <v>#DIV/0!</v>
      </c>
      <c r="AW518" s="46" t="e">
        <f t="shared" si="591"/>
        <v>#DIV/0!</v>
      </c>
      <c r="AX518" s="46" t="e">
        <f t="shared" si="592"/>
        <v>#DIV/0!</v>
      </c>
      <c r="AY518" s="52">
        <f t="shared" si="593"/>
        <v>0</v>
      </c>
      <c r="AZ518" s="46">
        <v>823.21</v>
      </c>
      <c r="BA518" s="46">
        <v>2105.13</v>
      </c>
      <c r="BB518" s="46">
        <v>2608.0100000000002</v>
      </c>
      <c r="BC518" s="46">
        <v>902.03</v>
      </c>
      <c r="BD518" s="46">
        <v>1781.42</v>
      </c>
      <c r="BE518" s="46">
        <v>1188.47</v>
      </c>
      <c r="BF518" s="46">
        <v>2445034.0299999998</v>
      </c>
      <c r="BG518" s="46">
        <f t="shared" si="594"/>
        <v>4866.91</v>
      </c>
      <c r="BH518" s="46">
        <v>1206.3800000000001</v>
      </c>
      <c r="BI518" s="46">
        <v>3444.44</v>
      </c>
      <c r="BJ518" s="46">
        <v>7006.73</v>
      </c>
      <c r="BK518" s="46">
        <f t="shared" si="582"/>
        <v>1689105.94</v>
      </c>
      <c r="BL518" s="46" t="str">
        <f t="shared" si="595"/>
        <v xml:space="preserve"> </v>
      </c>
      <c r="BM518" s="46" t="e">
        <f t="shared" si="596"/>
        <v>#DIV/0!</v>
      </c>
      <c r="BN518" s="46" t="e">
        <f t="shared" si="597"/>
        <v>#DIV/0!</v>
      </c>
      <c r="BO518" s="46" t="e">
        <f t="shared" si="598"/>
        <v>#DIV/0!</v>
      </c>
      <c r="BP518" s="46" t="e">
        <f t="shared" si="599"/>
        <v>#DIV/0!</v>
      </c>
      <c r="BQ518" s="46" t="e">
        <f t="shared" si="600"/>
        <v>#DIV/0!</v>
      </c>
      <c r="BR518" s="46" t="e">
        <f t="shared" si="601"/>
        <v>#DIV/0!</v>
      </c>
      <c r="BS518" s="46" t="e">
        <f t="shared" si="602"/>
        <v>#DIV/0!</v>
      </c>
      <c r="BT518" s="46" t="e">
        <f t="shared" si="603"/>
        <v>#DIV/0!</v>
      </c>
      <c r="BU518" s="46" t="e">
        <f t="shared" si="604"/>
        <v>#DIV/0!</v>
      </c>
      <c r="BV518" s="46" t="e">
        <f t="shared" si="605"/>
        <v>#DIV/0!</v>
      </c>
      <c r="BW518" s="46" t="str">
        <f t="shared" si="606"/>
        <v xml:space="preserve"> </v>
      </c>
      <c r="BY518" s="52" t="e">
        <f t="shared" ref="BY518:BY520" si="706">AJ518/G518*100</f>
        <v>#DIV/0!</v>
      </c>
      <c r="BZ518" s="293" t="e">
        <f t="shared" ref="BZ518:BZ520" si="707">AK518/G518*100</f>
        <v>#DIV/0!</v>
      </c>
      <c r="CA518" s="46" t="e">
        <f t="shared" si="607"/>
        <v>#DIV/0!</v>
      </c>
      <c r="CB518" s="46">
        <f t="shared" si="608"/>
        <v>5085.92</v>
      </c>
      <c r="CC518" s="46" t="e">
        <f t="shared" si="609"/>
        <v>#DIV/0!</v>
      </c>
    </row>
    <row r="519" spans="1:81" s="45" customFormat="1" ht="12" customHeight="1">
      <c r="A519" s="343">
        <v>166</v>
      </c>
      <c r="B519" s="64" t="s">
        <v>739</v>
      </c>
      <c r="C519" s="358">
        <v>590.20000000000005</v>
      </c>
      <c r="D519" s="295"/>
      <c r="E519" s="280"/>
      <c r="F519" s="280"/>
      <c r="G519" s="286">
        <f>ROUND(H519+U519+X519+Z519+AB519+AD519+AF519+AH519+AI519+AJ519+AK519+AL519,2)</f>
        <v>3957701.78</v>
      </c>
      <c r="H519" s="280">
        <f>I519+K519+M519+O519+Q519+S519</f>
        <v>0</v>
      </c>
      <c r="I519" s="289">
        <v>0</v>
      </c>
      <c r="J519" s="289">
        <v>0</v>
      </c>
      <c r="K519" s="289">
        <v>0</v>
      </c>
      <c r="L519" s="289">
        <v>0</v>
      </c>
      <c r="M519" s="289">
        <v>0</v>
      </c>
      <c r="N519" s="280">
        <v>0</v>
      </c>
      <c r="O519" s="280">
        <v>0</v>
      </c>
      <c r="P519" s="280">
        <v>0</v>
      </c>
      <c r="Q519" s="280">
        <v>0</v>
      </c>
      <c r="R519" s="280">
        <v>0</v>
      </c>
      <c r="S519" s="280">
        <v>0</v>
      </c>
      <c r="T519" s="290">
        <v>0</v>
      </c>
      <c r="U519" s="280">
        <v>0</v>
      </c>
      <c r="V519" s="280" t="s">
        <v>106</v>
      </c>
      <c r="W519" s="280">
        <v>980</v>
      </c>
      <c r="X519" s="280">
        <f t="shared" ref="X519" si="708">ROUND(IF(V519="СК",3856.74,3886.86)*W519,2)</f>
        <v>3779605.2</v>
      </c>
      <c r="Y519" s="57">
        <v>0</v>
      </c>
      <c r="Z519" s="57">
        <v>0</v>
      </c>
      <c r="AA519" s="57">
        <v>0</v>
      </c>
      <c r="AB519" s="57">
        <v>0</v>
      </c>
      <c r="AC519" s="57">
        <v>0</v>
      </c>
      <c r="AD519" s="57">
        <v>0</v>
      </c>
      <c r="AE519" s="57">
        <v>0</v>
      </c>
      <c r="AF519" s="57">
        <v>0</v>
      </c>
      <c r="AG519" s="57">
        <v>0</v>
      </c>
      <c r="AH519" s="57">
        <v>0</v>
      </c>
      <c r="AI519" s="57">
        <v>0</v>
      </c>
      <c r="AJ519" s="57">
        <f t="shared" ref="AJ519" si="709">ROUND(X519/95.5*3,2)</f>
        <v>118731.05</v>
      </c>
      <c r="AK519" s="57">
        <f t="shared" ref="AK519" si="710">ROUND(X519/95.5*1.5,2)</f>
        <v>59365.53</v>
      </c>
      <c r="AL519" s="57">
        <v>0</v>
      </c>
      <c r="AN519" s="46">
        <f>I519/'Приложение 1'!I517</f>
        <v>0</v>
      </c>
      <c r="AO519" s="46" t="e">
        <f t="shared" si="583"/>
        <v>#DIV/0!</v>
      </c>
      <c r="AP519" s="46" t="e">
        <f t="shared" si="584"/>
        <v>#DIV/0!</v>
      </c>
      <c r="AQ519" s="46" t="e">
        <f t="shared" si="585"/>
        <v>#DIV/0!</v>
      </c>
      <c r="AR519" s="46" t="e">
        <f t="shared" si="586"/>
        <v>#DIV/0!</v>
      </c>
      <c r="AS519" s="46" t="e">
        <f t="shared" si="587"/>
        <v>#DIV/0!</v>
      </c>
      <c r="AT519" s="46" t="e">
        <f t="shared" si="588"/>
        <v>#DIV/0!</v>
      </c>
      <c r="AU519" s="46">
        <f t="shared" si="589"/>
        <v>3856.7400000000002</v>
      </c>
      <c r="AV519" s="46" t="e">
        <f t="shared" si="590"/>
        <v>#DIV/0!</v>
      </c>
      <c r="AW519" s="46" t="e">
        <f t="shared" si="591"/>
        <v>#DIV/0!</v>
      </c>
      <c r="AX519" s="46" t="e">
        <f t="shared" si="592"/>
        <v>#DIV/0!</v>
      </c>
      <c r="AY519" s="52">
        <f t="shared" si="593"/>
        <v>0</v>
      </c>
      <c r="AZ519" s="46">
        <v>823.21</v>
      </c>
      <c r="BA519" s="46">
        <v>2105.13</v>
      </c>
      <c r="BB519" s="46">
        <v>2608.0100000000002</v>
      </c>
      <c r="BC519" s="46">
        <v>902.03</v>
      </c>
      <c r="BD519" s="46">
        <v>1781.42</v>
      </c>
      <c r="BE519" s="46">
        <v>1188.47</v>
      </c>
      <c r="BF519" s="46">
        <v>2445034.0299999998</v>
      </c>
      <c r="BG519" s="46">
        <f t="shared" si="594"/>
        <v>4866.91</v>
      </c>
      <c r="BH519" s="46">
        <v>1206.3800000000001</v>
      </c>
      <c r="BI519" s="46">
        <v>3444.44</v>
      </c>
      <c r="BJ519" s="46">
        <v>7006.73</v>
      </c>
      <c r="BK519" s="46">
        <f t="shared" si="582"/>
        <v>1689105.94</v>
      </c>
      <c r="BL519" s="46" t="str">
        <f t="shared" si="595"/>
        <v xml:space="preserve"> </v>
      </c>
      <c r="BM519" s="46" t="e">
        <f t="shared" si="596"/>
        <v>#DIV/0!</v>
      </c>
      <c r="BN519" s="46" t="e">
        <f t="shared" si="597"/>
        <v>#DIV/0!</v>
      </c>
      <c r="BO519" s="46" t="e">
        <f t="shared" si="598"/>
        <v>#DIV/0!</v>
      </c>
      <c r="BP519" s="46" t="e">
        <f t="shared" si="599"/>
        <v>#DIV/0!</v>
      </c>
      <c r="BQ519" s="46" t="e">
        <f t="shared" si="600"/>
        <v>#DIV/0!</v>
      </c>
      <c r="BR519" s="46" t="e">
        <f t="shared" si="601"/>
        <v>#DIV/0!</v>
      </c>
      <c r="BS519" s="46" t="str">
        <f t="shared" si="602"/>
        <v xml:space="preserve"> </v>
      </c>
      <c r="BT519" s="46" t="e">
        <f t="shared" si="603"/>
        <v>#DIV/0!</v>
      </c>
      <c r="BU519" s="46" t="e">
        <f t="shared" si="604"/>
        <v>#DIV/0!</v>
      </c>
      <c r="BV519" s="46" t="e">
        <f t="shared" si="605"/>
        <v>#DIV/0!</v>
      </c>
      <c r="BW519" s="46" t="str">
        <f t="shared" si="606"/>
        <v xml:space="preserve"> </v>
      </c>
      <c r="BY519" s="52">
        <f t="shared" si="706"/>
        <v>2.9999999140915565</v>
      </c>
      <c r="BZ519" s="293">
        <f t="shared" si="707"/>
        <v>1.5000000833817246</v>
      </c>
      <c r="CA519" s="46">
        <f t="shared" si="607"/>
        <v>4038.4712040816325</v>
      </c>
      <c r="CB519" s="46">
        <f t="shared" si="608"/>
        <v>5085.92</v>
      </c>
      <c r="CC519" s="46">
        <f t="shared" si="609"/>
        <v>-1047.4487959183675</v>
      </c>
    </row>
    <row r="520" spans="1:81" s="45" customFormat="1" ht="43.5" customHeight="1">
      <c r="A520" s="361" t="s">
        <v>81</v>
      </c>
      <c r="B520" s="361"/>
      <c r="C520" s="336">
        <f>SUM(C519)</f>
        <v>590.20000000000005</v>
      </c>
      <c r="D520" s="362"/>
      <c r="E520" s="336"/>
      <c r="F520" s="336"/>
      <c r="G520" s="336">
        <f>ROUND(SUM(G519),2)</f>
        <v>3957701.78</v>
      </c>
      <c r="H520" s="336">
        <f t="shared" ref="H520:U520" si="711">SUM(H519)</f>
        <v>0</v>
      </c>
      <c r="I520" s="336">
        <f t="shared" si="711"/>
        <v>0</v>
      </c>
      <c r="J520" s="336">
        <f t="shared" si="711"/>
        <v>0</v>
      </c>
      <c r="K520" s="336">
        <f t="shared" si="711"/>
        <v>0</v>
      </c>
      <c r="L520" s="336">
        <f t="shared" si="711"/>
        <v>0</v>
      </c>
      <c r="M520" s="336">
        <f t="shared" si="711"/>
        <v>0</v>
      </c>
      <c r="N520" s="336">
        <f t="shared" si="711"/>
        <v>0</v>
      </c>
      <c r="O520" s="336">
        <f t="shared" si="711"/>
        <v>0</v>
      </c>
      <c r="P520" s="336">
        <f t="shared" si="711"/>
        <v>0</v>
      </c>
      <c r="Q520" s="336">
        <f t="shared" si="711"/>
        <v>0</v>
      </c>
      <c r="R520" s="336">
        <f t="shared" si="711"/>
        <v>0</v>
      </c>
      <c r="S520" s="336">
        <f t="shared" si="711"/>
        <v>0</v>
      </c>
      <c r="T520" s="367">
        <f t="shared" si="711"/>
        <v>0</v>
      </c>
      <c r="U520" s="336">
        <f t="shared" si="711"/>
        <v>0</v>
      </c>
      <c r="V520" s="336" t="s">
        <v>66</v>
      </c>
      <c r="W520" s="336">
        <f t="shared" ref="W520:AL520" si="712">SUM(W519)</f>
        <v>980</v>
      </c>
      <c r="X520" s="336">
        <f t="shared" si="712"/>
        <v>3779605.2</v>
      </c>
      <c r="Y520" s="336">
        <f t="shared" si="712"/>
        <v>0</v>
      </c>
      <c r="Z520" s="336">
        <f t="shared" si="712"/>
        <v>0</v>
      </c>
      <c r="AA520" s="336">
        <f t="shared" si="712"/>
        <v>0</v>
      </c>
      <c r="AB520" s="336">
        <f t="shared" si="712"/>
        <v>0</v>
      </c>
      <c r="AC520" s="336">
        <f t="shared" si="712"/>
        <v>0</v>
      </c>
      <c r="AD520" s="336">
        <f t="shared" si="712"/>
        <v>0</v>
      </c>
      <c r="AE520" s="336">
        <f t="shared" si="712"/>
        <v>0</v>
      </c>
      <c r="AF520" s="336">
        <f t="shared" si="712"/>
        <v>0</v>
      </c>
      <c r="AG520" s="336">
        <f t="shared" si="712"/>
        <v>0</v>
      </c>
      <c r="AH520" s="336">
        <f t="shared" si="712"/>
        <v>0</v>
      </c>
      <c r="AI520" s="336">
        <f t="shared" si="712"/>
        <v>0</v>
      </c>
      <c r="AJ520" s="336">
        <f t="shared" si="712"/>
        <v>118731.05</v>
      </c>
      <c r="AK520" s="336">
        <f t="shared" si="712"/>
        <v>59365.53</v>
      </c>
      <c r="AL520" s="336">
        <f t="shared" si="712"/>
        <v>0</v>
      </c>
      <c r="AN520" s="46" t="e">
        <f>I520/'Приложение 1'!I518</f>
        <v>#DIV/0!</v>
      </c>
      <c r="AO520" s="46" t="e">
        <f t="shared" si="583"/>
        <v>#DIV/0!</v>
      </c>
      <c r="AP520" s="46" t="e">
        <f t="shared" si="584"/>
        <v>#DIV/0!</v>
      </c>
      <c r="AQ520" s="46" t="e">
        <f t="shared" si="585"/>
        <v>#DIV/0!</v>
      </c>
      <c r="AR520" s="46" t="e">
        <f t="shared" si="586"/>
        <v>#DIV/0!</v>
      </c>
      <c r="AS520" s="46" t="e">
        <f t="shared" si="587"/>
        <v>#DIV/0!</v>
      </c>
      <c r="AT520" s="46" t="e">
        <f t="shared" si="588"/>
        <v>#DIV/0!</v>
      </c>
      <c r="AU520" s="46">
        <f t="shared" si="589"/>
        <v>3856.7400000000002</v>
      </c>
      <c r="AV520" s="46" t="e">
        <f t="shared" si="590"/>
        <v>#DIV/0!</v>
      </c>
      <c r="AW520" s="46" t="e">
        <f t="shared" si="591"/>
        <v>#DIV/0!</v>
      </c>
      <c r="AX520" s="46" t="e">
        <f t="shared" si="592"/>
        <v>#DIV/0!</v>
      </c>
      <c r="AY520" s="52">
        <f t="shared" si="593"/>
        <v>0</v>
      </c>
      <c r="AZ520" s="46">
        <v>823.21</v>
      </c>
      <c r="BA520" s="46">
        <v>2105.13</v>
      </c>
      <c r="BB520" s="46">
        <v>2608.0100000000002</v>
      </c>
      <c r="BC520" s="46">
        <v>902.03</v>
      </c>
      <c r="BD520" s="46">
        <v>1781.42</v>
      </c>
      <c r="BE520" s="46">
        <v>1188.47</v>
      </c>
      <c r="BF520" s="46">
        <v>2445034.0299999998</v>
      </c>
      <c r="BG520" s="46">
        <f t="shared" si="594"/>
        <v>4866.91</v>
      </c>
      <c r="BH520" s="46">
        <v>1206.3800000000001</v>
      </c>
      <c r="BI520" s="46">
        <v>3444.44</v>
      </c>
      <c r="BJ520" s="46">
        <v>7006.73</v>
      </c>
      <c r="BK520" s="46">
        <f t="shared" si="582"/>
        <v>1689105.94</v>
      </c>
      <c r="BL520" s="46" t="e">
        <f t="shared" si="595"/>
        <v>#DIV/0!</v>
      </c>
      <c r="BM520" s="46" t="e">
        <f t="shared" si="596"/>
        <v>#DIV/0!</v>
      </c>
      <c r="BN520" s="46" t="e">
        <f t="shared" si="597"/>
        <v>#DIV/0!</v>
      </c>
      <c r="BO520" s="46" t="e">
        <f t="shared" si="598"/>
        <v>#DIV/0!</v>
      </c>
      <c r="BP520" s="46" t="e">
        <f t="shared" si="599"/>
        <v>#DIV/0!</v>
      </c>
      <c r="BQ520" s="46" t="e">
        <f t="shared" si="600"/>
        <v>#DIV/0!</v>
      </c>
      <c r="BR520" s="46" t="e">
        <f t="shared" si="601"/>
        <v>#DIV/0!</v>
      </c>
      <c r="BS520" s="46" t="str">
        <f t="shared" si="602"/>
        <v xml:space="preserve"> </v>
      </c>
      <c r="BT520" s="46" t="e">
        <f t="shared" si="603"/>
        <v>#DIV/0!</v>
      </c>
      <c r="BU520" s="46" t="e">
        <f t="shared" si="604"/>
        <v>#DIV/0!</v>
      </c>
      <c r="BV520" s="46" t="e">
        <f t="shared" si="605"/>
        <v>#DIV/0!</v>
      </c>
      <c r="BW520" s="46" t="str">
        <f t="shared" si="606"/>
        <v xml:space="preserve"> </v>
      </c>
      <c r="BY520" s="52">
        <f t="shared" si="706"/>
        <v>2.9999999140915565</v>
      </c>
      <c r="BZ520" s="293">
        <f t="shared" si="707"/>
        <v>1.5000000833817246</v>
      </c>
      <c r="CA520" s="46">
        <f t="shared" si="607"/>
        <v>4038.4712040816325</v>
      </c>
      <c r="CB520" s="46">
        <f t="shared" si="608"/>
        <v>5085.92</v>
      </c>
      <c r="CC520" s="46">
        <f t="shared" si="609"/>
        <v>-1047.4487959183675</v>
      </c>
    </row>
    <row r="521" spans="1:81" s="45" customFormat="1" ht="12" customHeight="1">
      <c r="A521" s="384" t="s">
        <v>54</v>
      </c>
      <c r="B521" s="384"/>
      <c r="C521" s="384"/>
      <c r="D521" s="384"/>
      <c r="E521" s="384"/>
      <c r="F521" s="384"/>
      <c r="G521" s="384"/>
      <c r="H521" s="384"/>
      <c r="I521" s="384"/>
      <c r="J521" s="384"/>
      <c r="K521" s="384"/>
      <c r="L521" s="384"/>
      <c r="M521" s="384"/>
      <c r="N521" s="384"/>
      <c r="O521" s="384"/>
      <c r="P521" s="384"/>
      <c r="Q521" s="384"/>
      <c r="R521" s="384"/>
      <c r="S521" s="384"/>
      <c r="T521" s="384"/>
      <c r="U521" s="384"/>
      <c r="V521" s="384"/>
      <c r="W521" s="384"/>
      <c r="X521" s="384"/>
      <c r="Y521" s="384"/>
      <c r="Z521" s="384"/>
      <c r="AA521" s="384"/>
      <c r="AB521" s="384"/>
      <c r="AC521" s="384"/>
      <c r="AD521" s="384"/>
      <c r="AE521" s="384"/>
      <c r="AF521" s="384"/>
      <c r="AG521" s="384"/>
      <c r="AH521" s="384"/>
      <c r="AI521" s="384"/>
      <c r="AJ521" s="384"/>
      <c r="AK521" s="384"/>
      <c r="AL521" s="384"/>
      <c r="AN521" s="46">
        <f>I521/'Приложение 1'!I519</f>
        <v>0</v>
      </c>
      <c r="AO521" s="46" t="e">
        <f t="shared" si="583"/>
        <v>#DIV/0!</v>
      </c>
      <c r="AP521" s="46" t="e">
        <f t="shared" si="584"/>
        <v>#DIV/0!</v>
      </c>
      <c r="AQ521" s="46" t="e">
        <f t="shared" si="585"/>
        <v>#DIV/0!</v>
      </c>
      <c r="AR521" s="46" t="e">
        <f t="shared" si="586"/>
        <v>#DIV/0!</v>
      </c>
      <c r="AS521" s="46" t="e">
        <f t="shared" si="587"/>
        <v>#DIV/0!</v>
      </c>
      <c r="AT521" s="46" t="e">
        <f t="shared" si="588"/>
        <v>#DIV/0!</v>
      </c>
      <c r="AU521" s="46" t="e">
        <f t="shared" si="589"/>
        <v>#DIV/0!</v>
      </c>
      <c r="AV521" s="46" t="e">
        <f t="shared" si="590"/>
        <v>#DIV/0!</v>
      </c>
      <c r="AW521" s="46" t="e">
        <f t="shared" si="591"/>
        <v>#DIV/0!</v>
      </c>
      <c r="AX521" s="46" t="e">
        <f t="shared" si="592"/>
        <v>#DIV/0!</v>
      </c>
      <c r="AY521" s="52">
        <f t="shared" si="593"/>
        <v>0</v>
      </c>
      <c r="AZ521" s="46">
        <v>823.21</v>
      </c>
      <c r="BA521" s="46">
        <v>2105.13</v>
      </c>
      <c r="BB521" s="46">
        <v>2608.0100000000002</v>
      </c>
      <c r="BC521" s="46">
        <v>902.03</v>
      </c>
      <c r="BD521" s="46">
        <v>1781.42</v>
      </c>
      <c r="BE521" s="46">
        <v>1188.47</v>
      </c>
      <c r="BF521" s="46">
        <v>2445034.0299999998</v>
      </c>
      <c r="BG521" s="46">
        <f t="shared" si="594"/>
        <v>4866.91</v>
      </c>
      <c r="BH521" s="46">
        <v>1206.3800000000001</v>
      </c>
      <c r="BI521" s="46">
        <v>3444.44</v>
      </c>
      <c r="BJ521" s="46">
        <v>7006.73</v>
      </c>
      <c r="BK521" s="46">
        <f t="shared" si="582"/>
        <v>1689105.94</v>
      </c>
      <c r="BL521" s="46" t="str">
        <f t="shared" si="595"/>
        <v xml:space="preserve"> </v>
      </c>
      <c r="BM521" s="46" t="e">
        <f t="shared" si="596"/>
        <v>#DIV/0!</v>
      </c>
      <c r="BN521" s="46" t="e">
        <f t="shared" si="597"/>
        <v>#DIV/0!</v>
      </c>
      <c r="BO521" s="46" t="e">
        <f t="shared" si="598"/>
        <v>#DIV/0!</v>
      </c>
      <c r="BP521" s="46" t="e">
        <f t="shared" si="599"/>
        <v>#DIV/0!</v>
      </c>
      <c r="BQ521" s="46" t="e">
        <f t="shared" si="600"/>
        <v>#DIV/0!</v>
      </c>
      <c r="BR521" s="46" t="e">
        <f t="shared" si="601"/>
        <v>#DIV/0!</v>
      </c>
      <c r="BS521" s="46" t="e">
        <f t="shared" si="602"/>
        <v>#DIV/0!</v>
      </c>
      <c r="BT521" s="46" t="e">
        <f t="shared" si="603"/>
        <v>#DIV/0!</v>
      </c>
      <c r="BU521" s="46" t="e">
        <f t="shared" si="604"/>
        <v>#DIV/0!</v>
      </c>
      <c r="BV521" s="46" t="e">
        <f t="shared" si="605"/>
        <v>#DIV/0!</v>
      </c>
      <c r="BW521" s="46" t="str">
        <f t="shared" si="606"/>
        <v xml:space="preserve"> </v>
      </c>
      <c r="BY521" s="52"/>
      <c r="BZ521" s="293"/>
      <c r="CA521" s="46" t="e">
        <f t="shared" si="607"/>
        <v>#DIV/0!</v>
      </c>
      <c r="CB521" s="46">
        <f t="shared" si="608"/>
        <v>5085.92</v>
      </c>
      <c r="CC521" s="46" t="e">
        <f t="shared" si="609"/>
        <v>#DIV/0!</v>
      </c>
    </row>
    <row r="522" spans="1:81" s="45" customFormat="1" ht="12" customHeight="1">
      <c r="A522" s="284">
        <v>167</v>
      </c>
      <c r="B522" s="64" t="s">
        <v>761</v>
      </c>
      <c r="C522" s="394"/>
      <c r="D522" s="394"/>
      <c r="E522" s="394"/>
      <c r="F522" s="394"/>
      <c r="G522" s="286">
        <f>ROUND(H522+U522+X522+Z522+AB522+AD522+AF522+AH522+AI522+AJ522+AK522+AL522,2)</f>
        <v>2598392.75</v>
      </c>
      <c r="H522" s="280">
        <f>I522+K522+M522+O522+Q522+S522</f>
        <v>0</v>
      </c>
      <c r="I522" s="289">
        <v>0</v>
      </c>
      <c r="J522" s="289">
        <v>0</v>
      </c>
      <c r="K522" s="289">
        <v>0</v>
      </c>
      <c r="L522" s="289">
        <v>0</v>
      </c>
      <c r="M522" s="289">
        <v>0</v>
      </c>
      <c r="N522" s="280">
        <v>0</v>
      </c>
      <c r="O522" s="280">
        <v>0</v>
      </c>
      <c r="P522" s="280">
        <v>0</v>
      </c>
      <c r="Q522" s="280">
        <v>0</v>
      </c>
      <c r="R522" s="280">
        <v>0</v>
      </c>
      <c r="S522" s="280">
        <v>0</v>
      </c>
      <c r="T522" s="290">
        <v>0</v>
      </c>
      <c r="U522" s="280">
        <v>0</v>
      </c>
      <c r="V522" s="280" t="s">
        <v>106</v>
      </c>
      <c r="W522" s="280">
        <v>643.41</v>
      </c>
      <c r="X522" s="280">
        <f t="shared" ref="X522:X525" si="713">ROUND(IF(V522="СК",3856.74,3886.86)*W522,2)</f>
        <v>2481465.08</v>
      </c>
      <c r="Y522" s="57">
        <v>0</v>
      </c>
      <c r="Z522" s="57">
        <v>0</v>
      </c>
      <c r="AA522" s="57">
        <v>0</v>
      </c>
      <c r="AB522" s="57">
        <v>0</v>
      </c>
      <c r="AC522" s="57">
        <v>0</v>
      </c>
      <c r="AD522" s="57">
        <v>0</v>
      </c>
      <c r="AE522" s="57">
        <v>0</v>
      </c>
      <c r="AF522" s="57">
        <v>0</v>
      </c>
      <c r="AG522" s="57">
        <v>0</v>
      </c>
      <c r="AH522" s="57">
        <v>0</v>
      </c>
      <c r="AI522" s="57">
        <v>0</v>
      </c>
      <c r="AJ522" s="57">
        <f t="shared" ref="AJ522:AJ525" si="714">ROUND(X522/95.5*3,2)</f>
        <v>77951.78</v>
      </c>
      <c r="AK522" s="57">
        <f t="shared" ref="AK522:AK525" si="715">ROUND(X522/95.5*1.5,2)</f>
        <v>38975.89</v>
      </c>
      <c r="AL522" s="57">
        <v>0</v>
      </c>
      <c r="AN522" s="46">
        <f>I522/'Приложение 1'!I520</f>
        <v>0</v>
      </c>
      <c r="AO522" s="46" t="e">
        <f t="shared" si="583"/>
        <v>#DIV/0!</v>
      </c>
      <c r="AP522" s="46" t="e">
        <f t="shared" si="584"/>
        <v>#DIV/0!</v>
      </c>
      <c r="AQ522" s="46" t="e">
        <f t="shared" si="585"/>
        <v>#DIV/0!</v>
      </c>
      <c r="AR522" s="46" t="e">
        <f t="shared" si="586"/>
        <v>#DIV/0!</v>
      </c>
      <c r="AS522" s="46" t="e">
        <f t="shared" si="587"/>
        <v>#DIV/0!</v>
      </c>
      <c r="AT522" s="46" t="e">
        <f t="shared" si="588"/>
        <v>#DIV/0!</v>
      </c>
      <c r="AU522" s="46">
        <f t="shared" si="589"/>
        <v>3856.7399947156559</v>
      </c>
      <c r="AV522" s="46" t="e">
        <f t="shared" si="590"/>
        <v>#DIV/0!</v>
      </c>
      <c r="AW522" s="46" t="e">
        <f t="shared" si="591"/>
        <v>#DIV/0!</v>
      </c>
      <c r="AX522" s="46" t="e">
        <f t="shared" si="592"/>
        <v>#DIV/0!</v>
      </c>
      <c r="AY522" s="52">
        <f t="shared" si="593"/>
        <v>0</v>
      </c>
      <c r="AZ522" s="46">
        <v>823.21</v>
      </c>
      <c r="BA522" s="46">
        <v>2105.13</v>
      </c>
      <c r="BB522" s="46">
        <v>2608.0100000000002</v>
      </c>
      <c r="BC522" s="46">
        <v>902.03</v>
      </c>
      <c r="BD522" s="46">
        <v>1781.42</v>
      </c>
      <c r="BE522" s="46">
        <v>1188.47</v>
      </c>
      <c r="BF522" s="46">
        <v>2445034.0299999998</v>
      </c>
      <c r="BG522" s="46">
        <f t="shared" si="594"/>
        <v>4866.91</v>
      </c>
      <c r="BH522" s="46">
        <v>1206.3800000000001</v>
      </c>
      <c r="BI522" s="46">
        <v>3444.44</v>
      </c>
      <c r="BJ522" s="46">
        <v>7006.73</v>
      </c>
      <c r="BK522" s="46">
        <f t="shared" si="582"/>
        <v>1689105.94</v>
      </c>
      <c r="BL522" s="46" t="str">
        <f t="shared" si="595"/>
        <v xml:space="preserve"> </v>
      </c>
      <c r="BM522" s="46" t="e">
        <f t="shared" si="596"/>
        <v>#DIV/0!</v>
      </c>
      <c r="BN522" s="46" t="e">
        <f t="shared" si="597"/>
        <v>#DIV/0!</v>
      </c>
      <c r="BO522" s="46" t="e">
        <f t="shared" si="598"/>
        <v>#DIV/0!</v>
      </c>
      <c r="BP522" s="46" t="e">
        <f t="shared" si="599"/>
        <v>#DIV/0!</v>
      </c>
      <c r="BQ522" s="46" t="e">
        <f t="shared" si="600"/>
        <v>#DIV/0!</v>
      </c>
      <c r="BR522" s="46" t="e">
        <f t="shared" si="601"/>
        <v>#DIV/0!</v>
      </c>
      <c r="BS522" s="46" t="str">
        <f t="shared" si="602"/>
        <v xml:space="preserve"> </v>
      </c>
      <c r="BT522" s="46" t="e">
        <f t="shared" si="603"/>
        <v>#DIV/0!</v>
      </c>
      <c r="BU522" s="46" t="e">
        <f t="shared" si="604"/>
        <v>#DIV/0!</v>
      </c>
      <c r="BV522" s="46" t="e">
        <f t="shared" si="605"/>
        <v>#DIV/0!</v>
      </c>
      <c r="BW522" s="46" t="str">
        <f t="shared" si="606"/>
        <v xml:space="preserve"> </v>
      </c>
      <c r="BY522" s="52"/>
      <c r="BZ522" s="293"/>
      <c r="CA522" s="46">
        <f t="shared" si="607"/>
        <v>4038.4711925521833</v>
      </c>
      <c r="CB522" s="46">
        <f t="shared" si="608"/>
        <v>5085.92</v>
      </c>
      <c r="CC522" s="46">
        <f t="shared" si="609"/>
        <v>-1047.4488074478168</v>
      </c>
    </row>
    <row r="523" spans="1:81" s="45" customFormat="1" ht="12" customHeight="1">
      <c r="A523" s="284">
        <v>168</v>
      </c>
      <c r="B523" s="64" t="s">
        <v>762</v>
      </c>
      <c r="C523" s="394"/>
      <c r="D523" s="394"/>
      <c r="E523" s="394"/>
      <c r="F523" s="394"/>
      <c r="G523" s="286">
        <f>ROUND(H523+U523+X523+Z523+AB523+AD523+AF523+AH523+AI523+AJ523+AK523+AL523,2)</f>
        <v>2950183.98</v>
      </c>
      <c r="H523" s="280">
        <f>I523+K523+M523+O523+Q523+S523</f>
        <v>0</v>
      </c>
      <c r="I523" s="289">
        <v>0</v>
      </c>
      <c r="J523" s="289">
        <v>0</v>
      </c>
      <c r="K523" s="289">
        <v>0</v>
      </c>
      <c r="L523" s="289">
        <v>0</v>
      </c>
      <c r="M523" s="289">
        <v>0</v>
      </c>
      <c r="N523" s="280">
        <v>0</v>
      </c>
      <c r="O523" s="280">
        <v>0</v>
      </c>
      <c r="P523" s="280">
        <v>0</v>
      </c>
      <c r="Q523" s="280">
        <v>0</v>
      </c>
      <c r="R523" s="280">
        <v>0</v>
      </c>
      <c r="S523" s="280">
        <v>0</v>
      </c>
      <c r="T523" s="290">
        <v>0</v>
      </c>
      <c r="U523" s="280">
        <v>0</v>
      </c>
      <c r="V523" s="280" t="s">
        <v>106</v>
      </c>
      <c r="W523" s="280">
        <v>730.52</v>
      </c>
      <c r="X523" s="280">
        <f t="shared" si="713"/>
        <v>2817425.7</v>
      </c>
      <c r="Y523" s="57">
        <v>0</v>
      </c>
      <c r="Z523" s="57">
        <v>0</v>
      </c>
      <c r="AA523" s="57">
        <v>0</v>
      </c>
      <c r="AB523" s="57">
        <v>0</v>
      </c>
      <c r="AC523" s="57">
        <v>0</v>
      </c>
      <c r="AD523" s="57">
        <v>0</v>
      </c>
      <c r="AE523" s="57">
        <v>0</v>
      </c>
      <c r="AF523" s="57">
        <v>0</v>
      </c>
      <c r="AG523" s="57">
        <v>0</v>
      </c>
      <c r="AH523" s="57">
        <v>0</v>
      </c>
      <c r="AI523" s="57">
        <v>0</v>
      </c>
      <c r="AJ523" s="57">
        <f t="shared" si="714"/>
        <v>88505.52</v>
      </c>
      <c r="AK523" s="57">
        <f t="shared" si="715"/>
        <v>44252.76</v>
      </c>
      <c r="AL523" s="57">
        <v>0</v>
      </c>
      <c r="AN523" s="46">
        <f>I523/'Приложение 1'!I521</f>
        <v>0</v>
      </c>
      <c r="AO523" s="46" t="e">
        <f t="shared" si="583"/>
        <v>#DIV/0!</v>
      </c>
      <c r="AP523" s="46" t="e">
        <f t="shared" si="584"/>
        <v>#DIV/0!</v>
      </c>
      <c r="AQ523" s="46" t="e">
        <f t="shared" si="585"/>
        <v>#DIV/0!</v>
      </c>
      <c r="AR523" s="46" t="e">
        <f t="shared" si="586"/>
        <v>#DIV/0!</v>
      </c>
      <c r="AS523" s="46" t="e">
        <f t="shared" si="587"/>
        <v>#DIV/0!</v>
      </c>
      <c r="AT523" s="46" t="e">
        <f t="shared" si="588"/>
        <v>#DIV/0!</v>
      </c>
      <c r="AU523" s="46">
        <f t="shared" si="589"/>
        <v>3856.7399934293385</v>
      </c>
      <c r="AV523" s="46" t="e">
        <f t="shared" si="590"/>
        <v>#DIV/0!</v>
      </c>
      <c r="AW523" s="46" t="e">
        <f t="shared" si="591"/>
        <v>#DIV/0!</v>
      </c>
      <c r="AX523" s="46" t="e">
        <f t="shared" si="592"/>
        <v>#DIV/0!</v>
      </c>
      <c r="AY523" s="52">
        <f t="shared" si="593"/>
        <v>0</v>
      </c>
      <c r="AZ523" s="46">
        <v>823.21</v>
      </c>
      <c r="BA523" s="46">
        <v>2105.13</v>
      </c>
      <c r="BB523" s="46">
        <v>2608.0100000000002</v>
      </c>
      <c r="BC523" s="46">
        <v>902.03</v>
      </c>
      <c r="BD523" s="46">
        <v>1781.42</v>
      </c>
      <c r="BE523" s="46">
        <v>1188.47</v>
      </c>
      <c r="BF523" s="46">
        <v>2445034.0299999998</v>
      </c>
      <c r="BG523" s="46">
        <f t="shared" si="594"/>
        <v>4866.91</v>
      </c>
      <c r="BH523" s="46">
        <v>1206.3800000000001</v>
      </c>
      <c r="BI523" s="46">
        <v>3444.44</v>
      </c>
      <c r="BJ523" s="46">
        <v>7006.73</v>
      </c>
      <c r="BK523" s="46">
        <f t="shared" si="582"/>
        <v>1689105.94</v>
      </c>
      <c r="BL523" s="46" t="str">
        <f t="shared" si="595"/>
        <v xml:space="preserve"> </v>
      </c>
      <c r="BM523" s="46" t="e">
        <f t="shared" si="596"/>
        <v>#DIV/0!</v>
      </c>
      <c r="BN523" s="46" t="e">
        <f t="shared" si="597"/>
        <v>#DIV/0!</v>
      </c>
      <c r="BO523" s="46" t="e">
        <f t="shared" si="598"/>
        <v>#DIV/0!</v>
      </c>
      <c r="BP523" s="46" t="e">
        <f t="shared" si="599"/>
        <v>#DIV/0!</v>
      </c>
      <c r="BQ523" s="46" t="e">
        <f t="shared" si="600"/>
        <v>#DIV/0!</v>
      </c>
      <c r="BR523" s="46" t="e">
        <f t="shared" si="601"/>
        <v>#DIV/0!</v>
      </c>
      <c r="BS523" s="46" t="str">
        <f t="shared" si="602"/>
        <v xml:space="preserve"> </v>
      </c>
      <c r="BT523" s="46" t="e">
        <f t="shared" si="603"/>
        <v>#DIV/0!</v>
      </c>
      <c r="BU523" s="46" t="e">
        <f t="shared" si="604"/>
        <v>#DIV/0!</v>
      </c>
      <c r="BV523" s="46" t="e">
        <f t="shared" si="605"/>
        <v>#DIV/0!</v>
      </c>
      <c r="BW523" s="46" t="str">
        <f t="shared" si="606"/>
        <v xml:space="preserve"> </v>
      </c>
      <c r="BY523" s="52"/>
      <c r="BZ523" s="293"/>
      <c r="CA523" s="46">
        <f t="shared" si="607"/>
        <v>4038.471198598259</v>
      </c>
      <c r="CB523" s="46">
        <f t="shared" si="608"/>
        <v>5085.92</v>
      </c>
      <c r="CC523" s="46">
        <f t="shared" si="609"/>
        <v>-1047.4488014017411</v>
      </c>
    </row>
    <row r="524" spans="1:81" s="45" customFormat="1" ht="12" customHeight="1">
      <c r="A524" s="284">
        <v>169</v>
      </c>
      <c r="B524" s="64" t="s">
        <v>765</v>
      </c>
      <c r="C524" s="394"/>
      <c r="D524" s="394"/>
      <c r="E524" s="394"/>
      <c r="F524" s="394"/>
      <c r="G524" s="286">
        <f>ROUND(H524+U524+X524+Z524+AB524+AD524+AF524+AH524+AI524+AJ524+AK524+AL524,2)</f>
        <v>2878501.12</v>
      </c>
      <c r="H524" s="280">
        <f>I524+K524+M524+O524+Q524+S524</f>
        <v>0</v>
      </c>
      <c r="I524" s="289">
        <v>0</v>
      </c>
      <c r="J524" s="289">
        <v>0</v>
      </c>
      <c r="K524" s="289">
        <v>0</v>
      </c>
      <c r="L524" s="289">
        <v>0</v>
      </c>
      <c r="M524" s="289">
        <v>0</v>
      </c>
      <c r="N524" s="280">
        <v>0</v>
      </c>
      <c r="O524" s="280">
        <v>0</v>
      </c>
      <c r="P524" s="280">
        <v>0</v>
      </c>
      <c r="Q524" s="280">
        <v>0</v>
      </c>
      <c r="R524" s="280">
        <v>0</v>
      </c>
      <c r="S524" s="280">
        <v>0</v>
      </c>
      <c r="T524" s="290">
        <v>0</v>
      </c>
      <c r="U524" s="280">
        <v>0</v>
      </c>
      <c r="V524" s="280" t="s">
        <v>106</v>
      </c>
      <c r="W524" s="280">
        <v>712.77</v>
      </c>
      <c r="X524" s="280">
        <f t="shared" si="713"/>
        <v>2748968.57</v>
      </c>
      <c r="Y524" s="57">
        <v>0</v>
      </c>
      <c r="Z524" s="57">
        <v>0</v>
      </c>
      <c r="AA524" s="57">
        <v>0</v>
      </c>
      <c r="AB524" s="57">
        <v>0</v>
      </c>
      <c r="AC524" s="57">
        <v>0</v>
      </c>
      <c r="AD524" s="57">
        <v>0</v>
      </c>
      <c r="AE524" s="57">
        <v>0</v>
      </c>
      <c r="AF524" s="57">
        <v>0</v>
      </c>
      <c r="AG524" s="57">
        <v>0</v>
      </c>
      <c r="AH524" s="57">
        <v>0</v>
      </c>
      <c r="AI524" s="57">
        <v>0</v>
      </c>
      <c r="AJ524" s="57">
        <f t="shared" si="714"/>
        <v>86355.03</v>
      </c>
      <c r="AK524" s="57">
        <f t="shared" si="715"/>
        <v>43177.52</v>
      </c>
      <c r="AL524" s="57">
        <v>0</v>
      </c>
      <c r="AN524" s="46">
        <f>I524/'Приложение 1'!I522</f>
        <v>0</v>
      </c>
      <c r="AO524" s="46" t="e">
        <f t="shared" si="583"/>
        <v>#DIV/0!</v>
      </c>
      <c r="AP524" s="46" t="e">
        <f t="shared" si="584"/>
        <v>#DIV/0!</v>
      </c>
      <c r="AQ524" s="46" t="e">
        <f t="shared" si="585"/>
        <v>#DIV/0!</v>
      </c>
      <c r="AR524" s="46" t="e">
        <f t="shared" si="586"/>
        <v>#DIV/0!</v>
      </c>
      <c r="AS524" s="46" t="e">
        <f t="shared" si="587"/>
        <v>#DIV/0!</v>
      </c>
      <c r="AT524" s="46" t="e">
        <f t="shared" si="588"/>
        <v>#DIV/0!</v>
      </c>
      <c r="AU524" s="46">
        <f t="shared" si="589"/>
        <v>3856.7400002805953</v>
      </c>
      <c r="AV524" s="46" t="e">
        <f t="shared" si="590"/>
        <v>#DIV/0!</v>
      </c>
      <c r="AW524" s="46" t="e">
        <f t="shared" si="591"/>
        <v>#DIV/0!</v>
      </c>
      <c r="AX524" s="46" t="e">
        <f t="shared" si="592"/>
        <v>#DIV/0!</v>
      </c>
      <c r="AY524" s="52">
        <f t="shared" si="593"/>
        <v>0</v>
      </c>
      <c r="AZ524" s="46">
        <v>823.21</v>
      </c>
      <c r="BA524" s="46">
        <v>2105.13</v>
      </c>
      <c r="BB524" s="46">
        <v>2608.0100000000002</v>
      </c>
      <c r="BC524" s="46">
        <v>902.03</v>
      </c>
      <c r="BD524" s="46">
        <v>1781.42</v>
      </c>
      <c r="BE524" s="46">
        <v>1188.47</v>
      </c>
      <c r="BF524" s="46">
        <v>2445034.0299999998</v>
      </c>
      <c r="BG524" s="46">
        <f t="shared" si="594"/>
        <v>4866.91</v>
      </c>
      <c r="BH524" s="46">
        <v>1206.3800000000001</v>
      </c>
      <c r="BI524" s="46">
        <v>3444.44</v>
      </c>
      <c r="BJ524" s="46">
        <v>7006.73</v>
      </c>
      <c r="BK524" s="46">
        <f t="shared" si="582"/>
        <v>1689105.94</v>
      </c>
      <c r="BL524" s="46" t="str">
        <f t="shared" si="595"/>
        <v xml:space="preserve"> </v>
      </c>
      <c r="BM524" s="46" t="e">
        <f t="shared" si="596"/>
        <v>#DIV/0!</v>
      </c>
      <c r="BN524" s="46" t="e">
        <f t="shared" si="597"/>
        <v>#DIV/0!</v>
      </c>
      <c r="BO524" s="46" t="e">
        <f t="shared" si="598"/>
        <v>#DIV/0!</v>
      </c>
      <c r="BP524" s="46" t="e">
        <f t="shared" si="599"/>
        <v>#DIV/0!</v>
      </c>
      <c r="BQ524" s="46" t="e">
        <f t="shared" si="600"/>
        <v>#DIV/0!</v>
      </c>
      <c r="BR524" s="46" t="e">
        <f t="shared" si="601"/>
        <v>#DIV/0!</v>
      </c>
      <c r="BS524" s="46" t="str">
        <f t="shared" si="602"/>
        <v xml:space="preserve"> </v>
      </c>
      <c r="BT524" s="46" t="e">
        <f t="shared" si="603"/>
        <v>#DIV/0!</v>
      </c>
      <c r="BU524" s="46" t="e">
        <f t="shared" si="604"/>
        <v>#DIV/0!</v>
      </c>
      <c r="BV524" s="46" t="e">
        <f t="shared" si="605"/>
        <v>#DIV/0!</v>
      </c>
      <c r="BW524" s="46" t="str">
        <f t="shared" si="606"/>
        <v xml:space="preserve"> </v>
      </c>
      <c r="BY524" s="52"/>
      <c r="BZ524" s="293"/>
      <c r="CA524" s="46">
        <f t="shared" si="607"/>
        <v>4038.4712038946645</v>
      </c>
      <c r="CB524" s="46">
        <f t="shared" si="608"/>
        <v>5085.92</v>
      </c>
      <c r="CC524" s="46">
        <f t="shared" si="609"/>
        <v>-1047.4487961053355</v>
      </c>
    </row>
    <row r="525" spans="1:81" s="45" customFormat="1" ht="12" customHeight="1">
      <c r="A525" s="284">
        <v>170</v>
      </c>
      <c r="B525" s="64" t="s">
        <v>766</v>
      </c>
      <c r="C525" s="358">
        <v>590.20000000000005</v>
      </c>
      <c r="D525" s="295"/>
      <c r="E525" s="280"/>
      <c r="F525" s="280"/>
      <c r="G525" s="286">
        <f>ROUND(H525+U525+X525+Z525+AB525+AD525+AF525+AH525+AI525+AJ525+AK525+AL525,2)</f>
        <v>2135453.09</v>
      </c>
      <c r="H525" s="280">
        <f>I525+K525+M525+O525+Q525+S525</f>
        <v>0</v>
      </c>
      <c r="I525" s="289">
        <v>0</v>
      </c>
      <c r="J525" s="289">
        <v>0</v>
      </c>
      <c r="K525" s="289">
        <v>0</v>
      </c>
      <c r="L525" s="289">
        <v>0</v>
      </c>
      <c r="M525" s="289">
        <v>0</v>
      </c>
      <c r="N525" s="280">
        <v>0</v>
      </c>
      <c r="O525" s="280">
        <v>0</v>
      </c>
      <c r="P525" s="280">
        <v>0</v>
      </c>
      <c r="Q525" s="280">
        <v>0</v>
      </c>
      <c r="R525" s="280">
        <v>0</v>
      </c>
      <c r="S525" s="280">
        <v>0</v>
      </c>
      <c r="T525" s="290">
        <v>0</v>
      </c>
      <c r="U525" s="280">
        <v>0</v>
      </c>
      <c r="V525" s="280" t="s">
        <v>105</v>
      </c>
      <c r="W525" s="280">
        <v>524.67999999999995</v>
      </c>
      <c r="X525" s="280">
        <f t="shared" si="713"/>
        <v>2039357.7</v>
      </c>
      <c r="Y525" s="57">
        <v>0</v>
      </c>
      <c r="Z525" s="57">
        <v>0</v>
      </c>
      <c r="AA525" s="57">
        <v>0</v>
      </c>
      <c r="AB525" s="57">
        <v>0</v>
      </c>
      <c r="AC525" s="57">
        <v>0</v>
      </c>
      <c r="AD525" s="57">
        <v>0</v>
      </c>
      <c r="AE525" s="57">
        <v>0</v>
      </c>
      <c r="AF525" s="57">
        <v>0</v>
      </c>
      <c r="AG525" s="57">
        <v>0</v>
      </c>
      <c r="AH525" s="57">
        <v>0</v>
      </c>
      <c r="AI525" s="57">
        <v>0</v>
      </c>
      <c r="AJ525" s="57">
        <f t="shared" si="714"/>
        <v>64063.59</v>
      </c>
      <c r="AK525" s="57">
        <f t="shared" si="715"/>
        <v>32031.8</v>
      </c>
      <c r="AL525" s="57">
        <v>0</v>
      </c>
      <c r="AN525" s="46">
        <f>I525/'Приложение 1'!I523</f>
        <v>0</v>
      </c>
      <c r="AO525" s="46" t="e">
        <f t="shared" si="583"/>
        <v>#DIV/0!</v>
      </c>
      <c r="AP525" s="46" t="e">
        <f t="shared" si="584"/>
        <v>#DIV/0!</v>
      </c>
      <c r="AQ525" s="46" t="e">
        <f t="shared" si="585"/>
        <v>#DIV/0!</v>
      </c>
      <c r="AR525" s="46" t="e">
        <f t="shared" si="586"/>
        <v>#DIV/0!</v>
      </c>
      <c r="AS525" s="46" t="e">
        <f t="shared" si="587"/>
        <v>#DIV/0!</v>
      </c>
      <c r="AT525" s="46" t="e">
        <f t="shared" si="588"/>
        <v>#DIV/0!</v>
      </c>
      <c r="AU525" s="46">
        <f t="shared" si="589"/>
        <v>3886.8599908515671</v>
      </c>
      <c r="AV525" s="46" t="e">
        <f t="shared" si="590"/>
        <v>#DIV/0!</v>
      </c>
      <c r="AW525" s="46" t="e">
        <f t="shared" si="591"/>
        <v>#DIV/0!</v>
      </c>
      <c r="AX525" s="46" t="e">
        <f t="shared" si="592"/>
        <v>#DIV/0!</v>
      </c>
      <c r="AY525" s="52">
        <f t="shared" si="593"/>
        <v>0</v>
      </c>
      <c r="AZ525" s="46">
        <v>823.21</v>
      </c>
      <c r="BA525" s="46">
        <v>2105.13</v>
      </c>
      <c r="BB525" s="46">
        <v>2608.0100000000002</v>
      </c>
      <c r="BC525" s="46">
        <v>902.03</v>
      </c>
      <c r="BD525" s="46">
        <v>1781.42</v>
      </c>
      <c r="BE525" s="46">
        <v>1188.47</v>
      </c>
      <c r="BF525" s="46">
        <v>2445034.0299999998</v>
      </c>
      <c r="BG525" s="46">
        <f t="shared" si="594"/>
        <v>5070.2</v>
      </c>
      <c r="BH525" s="46">
        <v>1206.3800000000001</v>
      </c>
      <c r="BI525" s="46">
        <v>3444.44</v>
      </c>
      <c r="BJ525" s="46">
        <v>7006.73</v>
      </c>
      <c r="BK525" s="46">
        <f t="shared" si="582"/>
        <v>1689105.94</v>
      </c>
      <c r="BL525" s="46" t="str">
        <f t="shared" si="595"/>
        <v xml:space="preserve"> </v>
      </c>
      <c r="BM525" s="46" t="e">
        <f t="shared" si="596"/>
        <v>#DIV/0!</v>
      </c>
      <c r="BN525" s="46" t="e">
        <f t="shared" si="597"/>
        <v>#DIV/0!</v>
      </c>
      <c r="BO525" s="46" t="e">
        <f t="shared" si="598"/>
        <v>#DIV/0!</v>
      </c>
      <c r="BP525" s="46" t="e">
        <f t="shared" si="599"/>
        <v>#DIV/0!</v>
      </c>
      <c r="BQ525" s="46" t="e">
        <f t="shared" si="600"/>
        <v>#DIV/0!</v>
      </c>
      <c r="BR525" s="46" t="e">
        <f t="shared" si="601"/>
        <v>#DIV/0!</v>
      </c>
      <c r="BS525" s="46" t="str">
        <f t="shared" si="602"/>
        <v xml:space="preserve"> </v>
      </c>
      <c r="BT525" s="46" t="e">
        <f t="shared" si="603"/>
        <v>#DIV/0!</v>
      </c>
      <c r="BU525" s="46" t="e">
        <f t="shared" si="604"/>
        <v>#DIV/0!</v>
      </c>
      <c r="BV525" s="46" t="e">
        <f t="shared" si="605"/>
        <v>#DIV/0!</v>
      </c>
      <c r="BW525" s="46" t="str">
        <f t="shared" si="606"/>
        <v xml:space="preserve"> </v>
      </c>
      <c r="BY525" s="52"/>
      <c r="BZ525" s="293"/>
      <c r="CA525" s="46">
        <f t="shared" si="607"/>
        <v>4070.0104635206221</v>
      </c>
      <c r="CB525" s="46">
        <f t="shared" si="608"/>
        <v>5298.36</v>
      </c>
      <c r="CC525" s="46">
        <f t="shared" si="609"/>
        <v>-1228.3495364793775</v>
      </c>
    </row>
    <row r="526" spans="1:81" s="45" customFormat="1" ht="43.5" customHeight="1">
      <c r="A526" s="361" t="s">
        <v>50</v>
      </c>
      <c r="B526" s="361"/>
      <c r="C526" s="336">
        <f>SUM(C525)</f>
        <v>590.20000000000005</v>
      </c>
      <c r="D526" s="362"/>
      <c r="E526" s="336"/>
      <c r="F526" s="336"/>
      <c r="G526" s="336">
        <f>ROUND(SUM(G522:G525),2)</f>
        <v>10562530.939999999</v>
      </c>
      <c r="H526" s="336">
        <f t="shared" ref="H526:S526" si="716">ROUND(SUM(H522:H525),2)</f>
        <v>0</v>
      </c>
      <c r="I526" s="336">
        <f t="shared" si="716"/>
        <v>0</v>
      </c>
      <c r="J526" s="336">
        <f t="shared" si="716"/>
        <v>0</v>
      </c>
      <c r="K526" s="336">
        <f t="shared" si="716"/>
        <v>0</v>
      </c>
      <c r="L526" s="336">
        <f t="shared" si="716"/>
        <v>0</v>
      </c>
      <c r="M526" s="336">
        <f t="shared" si="716"/>
        <v>0</v>
      </c>
      <c r="N526" s="336">
        <f t="shared" si="716"/>
        <v>0</v>
      </c>
      <c r="O526" s="336">
        <f t="shared" si="716"/>
        <v>0</v>
      </c>
      <c r="P526" s="336">
        <f t="shared" si="716"/>
        <v>0</v>
      </c>
      <c r="Q526" s="336">
        <f t="shared" si="716"/>
        <v>0</v>
      </c>
      <c r="R526" s="336">
        <f t="shared" si="716"/>
        <v>0</v>
      </c>
      <c r="S526" s="336">
        <f t="shared" si="716"/>
        <v>0</v>
      </c>
      <c r="T526" s="367">
        <f>SUM(T522:T525)</f>
        <v>0</v>
      </c>
      <c r="U526" s="336">
        <f>SUM(U522:U525)</f>
        <v>0</v>
      </c>
      <c r="V526" s="336" t="s">
        <v>66</v>
      </c>
      <c r="W526" s="336">
        <f>SUM(W522:W525)</f>
        <v>2611.3799999999997</v>
      </c>
      <c r="X526" s="336">
        <f t="shared" ref="X526:AL526" si="717">SUM(X522:X525)</f>
        <v>10087217.049999999</v>
      </c>
      <c r="Y526" s="336">
        <f t="shared" si="717"/>
        <v>0</v>
      </c>
      <c r="Z526" s="336">
        <f t="shared" si="717"/>
        <v>0</v>
      </c>
      <c r="AA526" s="336">
        <f t="shared" si="717"/>
        <v>0</v>
      </c>
      <c r="AB526" s="336">
        <f t="shared" si="717"/>
        <v>0</v>
      </c>
      <c r="AC526" s="336">
        <f t="shared" si="717"/>
        <v>0</v>
      </c>
      <c r="AD526" s="336">
        <f t="shared" si="717"/>
        <v>0</v>
      </c>
      <c r="AE526" s="336">
        <f t="shared" si="717"/>
        <v>0</v>
      </c>
      <c r="AF526" s="336">
        <f t="shared" si="717"/>
        <v>0</v>
      </c>
      <c r="AG526" s="336">
        <f t="shared" si="717"/>
        <v>0</v>
      </c>
      <c r="AH526" s="336">
        <f t="shared" si="717"/>
        <v>0</v>
      </c>
      <c r="AI526" s="336">
        <f t="shared" si="717"/>
        <v>0</v>
      </c>
      <c r="AJ526" s="336">
        <f t="shared" si="717"/>
        <v>316875.92</v>
      </c>
      <c r="AK526" s="336">
        <f t="shared" si="717"/>
        <v>158437.96999999997</v>
      </c>
      <c r="AL526" s="336">
        <f t="shared" si="717"/>
        <v>0</v>
      </c>
      <c r="AN526" s="46" t="e">
        <f>I526/'Приложение 1'!I524</f>
        <v>#DIV/0!</v>
      </c>
      <c r="AO526" s="46" t="e">
        <f t="shared" si="583"/>
        <v>#DIV/0!</v>
      </c>
      <c r="AP526" s="46" t="e">
        <f t="shared" si="584"/>
        <v>#DIV/0!</v>
      </c>
      <c r="AQ526" s="46" t="e">
        <f t="shared" si="585"/>
        <v>#DIV/0!</v>
      </c>
      <c r="AR526" s="46" t="e">
        <f t="shared" si="586"/>
        <v>#DIV/0!</v>
      </c>
      <c r="AS526" s="46" t="e">
        <f t="shared" si="587"/>
        <v>#DIV/0!</v>
      </c>
      <c r="AT526" s="46" t="e">
        <f t="shared" si="588"/>
        <v>#DIV/0!</v>
      </c>
      <c r="AU526" s="46">
        <f t="shared" si="589"/>
        <v>3862.791723150212</v>
      </c>
      <c r="AV526" s="46" t="e">
        <f t="shared" si="590"/>
        <v>#DIV/0!</v>
      </c>
      <c r="AW526" s="46" t="e">
        <f t="shared" si="591"/>
        <v>#DIV/0!</v>
      </c>
      <c r="AX526" s="46" t="e">
        <f t="shared" si="592"/>
        <v>#DIV/0!</v>
      </c>
      <c r="AY526" s="52">
        <f t="shared" si="593"/>
        <v>0</v>
      </c>
      <c r="AZ526" s="46">
        <v>823.21</v>
      </c>
      <c r="BA526" s="46">
        <v>2105.13</v>
      </c>
      <c r="BB526" s="46">
        <v>2608.0100000000002</v>
      </c>
      <c r="BC526" s="46">
        <v>902.03</v>
      </c>
      <c r="BD526" s="46">
        <v>1781.42</v>
      </c>
      <c r="BE526" s="46">
        <v>1188.47</v>
      </c>
      <c r="BF526" s="46">
        <v>2445034.0299999998</v>
      </c>
      <c r="BG526" s="46">
        <f t="shared" si="594"/>
        <v>4866.91</v>
      </c>
      <c r="BH526" s="46">
        <v>1206.3800000000001</v>
      </c>
      <c r="BI526" s="46">
        <v>3444.44</v>
      </c>
      <c r="BJ526" s="46">
        <v>7006.73</v>
      </c>
      <c r="BK526" s="46">
        <f t="shared" si="582"/>
        <v>1689105.94</v>
      </c>
      <c r="BL526" s="46" t="e">
        <f t="shared" si="595"/>
        <v>#DIV/0!</v>
      </c>
      <c r="BM526" s="46" t="e">
        <f t="shared" si="596"/>
        <v>#DIV/0!</v>
      </c>
      <c r="BN526" s="46" t="e">
        <f t="shared" si="597"/>
        <v>#DIV/0!</v>
      </c>
      <c r="BO526" s="46" t="e">
        <f t="shared" si="598"/>
        <v>#DIV/0!</v>
      </c>
      <c r="BP526" s="46" t="e">
        <f t="shared" si="599"/>
        <v>#DIV/0!</v>
      </c>
      <c r="BQ526" s="46" t="e">
        <f t="shared" si="600"/>
        <v>#DIV/0!</v>
      </c>
      <c r="BR526" s="46" t="e">
        <f t="shared" si="601"/>
        <v>#DIV/0!</v>
      </c>
      <c r="BS526" s="46" t="str">
        <f t="shared" si="602"/>
        <v xml:space="preserve"> </v>
      </c>
      <c r="BT526" s="46" t="e">
        <f t="shared" si="603"/>
        <v>#DIV/0!</v>
      </c>
      <c r="BU526" s="46" t="e">
        <f t="shared" si="604"/>
        <v>#DIV/0!</v>
      </c>
      <c r="BV526" s="46" t="e">
        <f t="shared" si="605"/>
        <v>#DIV/0!</v>
      </c>
      <c r="BW526" s="46" t="str">
        <f t="shared" si="606"/>
        <v xml:space="preserve"> </v>
      </c>
      <c r="BY526" s="52"/>
      <c r="BZ526" s="293"/>
      <c r="CA526" s="46">
        <f t="shared" si="607"/>
        <v>4044.8080861460226</v>
      </c>
      <c r="CB526" s="46">
        <f t="shared" si="608"/>
        <v>5085.92</v>
      </c>
      <c r="CC526" s="46">
        <f t="shared" si="609"/>
        <v>-1041.1119138539775</v>
      </c>
    </row>
    <row r="527" spans="1:81" s="45" customFormat="1" ht="12" customHeight="1">
      <c r="A527" s="364" t="s">
        <v>46</v>
      </c>
      <c r="B527" s="365"/>
      <c r="C527" s="365"/>
      <c r="D527" s="365"/>
      <c r="E527" s="365"/>
      <c r="F527" s="365"/>
      <c r="G527" s="365"/>
      <c r="H527" s="365"/>
      <c r="I527" s="365"/>
      <c r="J527" s="365"/>
      <c r="K527" s="365"/>
      <c r="L527" s="365"/>
      <c r="M527" s="365"/>
      <c r="N527" s="365"/>
      <c r="O527" s="365"/>
      <c r="P527" s="365"/>
      <c r="Q527" s="365"/>
      <c r="R527" s="365"/>
      <c r="S527" s="365"/>
      <c r="T527" s="365"/>
      <c r="U527" s="365"/>
      <c r="V527" s="365"/>
      <c r="W527" s="365"/>
      <c r="X527" s="365"/>
      <c r="Y527" s="365"/>
      <c r="Z527" s="365"/>
      <c r="AA527" s="365"/>
      <c r="AB527" s="365"/>
      <c r="AC527" s="365"/>
      <c r="AD527" s="365"/>
      <c r="AE527" s="365"/>
      <c r="AF527" s="365"/>
      <c r="AG527" s="365"/>
      <c r="AH527" s="365"/>
      <c r="AI527" s="365"/>
      <c r="AJ527" s="365"/>
      <c r="AK527" s="365"/>
      <c r="AL527" s="366"/>
      <c r="AN527" s="46">
        <f>I527/'Приложение 1'!I525</f>
        <v>0</v>
      </c>
      <c r="AO527" s="46" t="e">
        <f t="shared" si="583"/>
        <v>#DIV/0!</v>
      </c>
      <c r="AP527" s="46" t="e">
        <f t="shared" si="584"/>
        <v>#DIV/0!</v>
      </c>
      <c r="AQ527" s="46" t="e">
        <f t="shared" si="585"/>
        <v>#DIV/0!</v>
      </c>
      <c r="AR527" s="46" t="e">
        <f t="shared" si="586"/>
        <v>#DIV/0!</v>
      </c>
      <c r="AS527" s="46" t="e">
        <f t="shared" si="587"/>
        <v>#DIV/0!</v>
      </c>
      <c r="AT527" s="46" t="e">
        <f t="shared" si="588"/>
        <v>#DIV/0!</v>
      </c>
      <c r="AU527" s="46" t="e">
        <f t="shared" si="589"/>
        <v>#DIV/0!</v>
      </c>
      <c r="AV527" s="46" t="e">
        <f t="shared" si="590"/>
        <v>#DIV/0!</v>
      </c>
      <c r="AW527" s="46" t="e">
        <f t="shared" si="591"/>
        <v>#DIV/0!</v>
      </c>
      <c r="AX527" s="46" t="e">
        <f t="shared" si="592"/>
        <v>#DIV/0!</v>
      </c>
      <c r="AY527" s="52">
        <f t="shared" si="593"/>
        <v>0</v>
      </c>
      <c r="AZ527" s="46">
        <v>823.21</v>
      </c>
      <c r="BA527" s="46">
        <v>2105.13</v>
      </c>
      <c r="BB527" s="46">
        <v>2608.0100000000002</v>
      </c>
      <c r="BC527" s="46">
        <v>902.03</v>
      </c>
      <c r="BD527" s="46">
        <v>1781.42</v>
      </c>
      <c r="BE527" s="46">
        <v>1188.47</v>
      </c>
      <c r="BF527" s="46">
        <v>2445034.0299999998</v>
      </c>
      <c r="BG527" s="46">
        <f t="shared" si="594"/>
        <v>4866.91</v>
      </c>
      <c r="BH527" s="46">
        <v>1206.3800000000001</v>
      </c>
      <c r="BI527" s="46">
        <v>3444.44</v>
      </c>
      <c r="BJ527" s="46">
        <v>7006.73</v>
      </c>
      <c r="BK527" s="46">
        <f t="shared" si="582"/>
        <v>1689105.94</v>
      </c>
      <c r="BL527" s="46" t="str">
        <f t="shared" si="595"/>
        <v xml:space="preserve"> </v>
      </c>
      <c r="BM527" s="46" t="e">
        <f t="shared" si="596"/>
        <v>#DIV/0!</v>
      </c>
      <c r="BN527" s="46" t="e">
        <f t="shared" si="597"/>
        <v>#DIV/0!</v>
      </c>
      <c r="BO527" s="46" t="e">
        <f t="shared" si="598"/>
        <v>#DIV/0!</v>
      </c>
      <c r="BP527" s="46" t="e">
        <f t="shared" si="599"/>
        <v>#DIV/0!</v>
      </c>
      <c r="BQ527" s="46" t="e">
        <f t="shared" si="600"/>
        <v>#DIV/0!</v>
      </c>
      <c r="BR527" s="46" t="e">
        <f t="shared" si="601"/>
        <v>#DIV/0!</v>
      </c>
      <c r="BS527" s="46" t="e">
        <f t="shared" si="602"/>
        <v>#DIV/0!</v>
      </c>
      <c r="BT527" s="46" t="e">
        <f t="shared" si="603"/>
        <v>#DIV/0!</v>
      </c>
      <c r="BU527" s="46" t="e">
        <f t="shared" si="604"/>
        <v>#DIV/0!</v>
      </c>
      <c r="BV527" s="46" t="e">
        <f t="shared" si="605"/>
        <v>#DIV/0!</v>
      </c>
      <c r="BW527" s="46" t="str">
        <f t="shared" si="606"/>
        <v xml:space="preserve"> </v>
      </c>
      <c r="BY527" s="52"/>
      <c r="BZ527" s="293"/>
      <c r="CA527" s="46" t="e">
        <f t="shared" si="607"/>
        <v>#DIV/0!</v>
      </c>
      <c r="CB527" s="46">
        <f t="shared" si="608"/>
        <v>5085.92</v>
      </c>
      <c r="CC527" s="46" t="e">
        <f t="shared" si="609"/>
        <v>#DIV/0!</v>
      </c>
    </row>
    <row r="528" spans="1:81" s="45" customFormat="1" ht="12" customHeight="1">
      <c r="A528" s="284">
        <v>171</v>
      </c>
      <c r="B528" s="64" t="s">
        <v>744</v>
      </c>
      <c r="C528" s="358">
        <v>590.20000000000005</v>
      </c>
      <c r="D528" s="295"/>
      <c r="E528" s="280"/>
      <c r="F528" s="280"/>
      <c r="G528" s="286">
        <f>ROUND(H528+U528+X528+Z528+AB528+AD528+AF528+AH528+AI528+AJ528+AK528+AL528,2)</f>
        <v>1942100.8</v>
      </c>
      <c r="H528" s="280">
        <f>I528+K528+M528+O528+Q528+S528</f>
        <v>0</v>
      </c>
      <c r="I528" s="289">
        <v>0</v>
      </c>
      <c r="J528" s="289">
        <v>0</v>
      </c>
      <c r="K528" s="289">
        <v>0</v>
      </c>
      <c r="L528" s="289">
        <v>0</v>
      </c>
      <c r="M528" s="289">
        <v>0</v>
      </c>
      <c r="N528" s="280">
        <v>0</v>
      </c>
      <c r="O528" s="280">
        <v>0</v>
      </c>
      <c r="P528" s="280">
        <v>0</v>
      </c>
      <c r="Q528" s="280">
        <v>0</v>
      </c>
      <c r="R528" s="280">
        <v>0</v>
      </c>
      <c r="S528" s="280">
        <v>0</v>
      </c>
      <c r="T528" s="290">
        <v>0</v>
      </c>
      <c r="U528" s="280">
        <v>0</v>
      </c>
      <c r="V528" s="280" t="s">
        <v>106</v>
      </c>
      <c r="W528" s="280">
        <v>480.9</v>
      </c>
      <c r="X528" s="280">
        <f t="shared" ref="X528" si="718">ROUND(IF(V528="СК",3856.74,3886.86)*W528,2)</f>
        <v>1854706.27</v>
      </c>
      <c r="Y528" s="57">
        <v>0</v>
      </c>
      <c r="Z528" s="57">
        <v>0</v>
      </c>
      <c r="AA528" s="57">
        <v>0</v>
      </c>
      <c r="AB528" s="57">
        <v>0</v>
      </c>
      <c r="AC528" s="57">
        <v>0</v>
      </c>
      <c r="AD528" s="57">
        <v>0</v>
      </c>
      <c r="AE528" s="57">
        <v>0</v>
      </c>
      <c r="AF528" s="57">
        <v>0</v>
      </c>
      <c r="AG528" s="57">
        <v>0</v>
      </c>
      <c r="AH528" s="57">
        <v>0</v>
      </c>
      <c r="AI528" s="57">
        <v>0</v>
      </c>
      <c r="AJ528" s="57">
        <f t="shared" ref="AJ528" si="719">ROUND(X528/95.5*3,2)</f>
        <v>58263.02</v>
      </c>
      <c r="AK528" s="57">
        <f t="shared" ref="AK528" si="720">ROUND(X528/95.5*1.5,2)</f>
        <v>29131.51</v>
      </c>
      <c r="AL528" s="57">
        <v>0</v>
      </c>
      <c r="AN528" s="46">
        <f>I528/'Приложение 1'!I526</f>
        <v>0</v>
      </c>
      <c r="AO528" s="46" t="e">
        <f t="shared" si="583"/>
        <v>#DIV/0!</v>
      </c>
      <c r="AP528" s="46" t="e">
        <f t="shared" si="584"/>
        <v>#DIV/0!</v>
      </c>
      <c r="AQ528" s="46" t="e">
        <f t="shared" si="585"/>
        <v>#DIV/0!</v>
      </c>
      <c r="AR528" s="46" t="e">
        <f t="shared" si="586"/>
        <v>#DIV/0!</v>
      </c>
      <c r="AS528" s="46" t="e">
        <f t="shared" si="587"/>
        <v>#DIV/0!</v>
      </c>
      <c r="AT528" s="46" t="e">
        <f t="shared" si="588"/>
        <v>#DIV/0!</v>
      </c>
      <c r="AU528" s="46">
        <f t="shared" si="589"/>
        <v>3856.7400083177376</v>
      </c>
      <c r="AV528" s="46" t="e">
        <f t="shared" si="590"/>
        <v>#DIV/0!</v>
      </c>
      <c r="AW528" s="46" t="e">
        <f t="shared" si="591"/>
        <v>#DIV/0!</v>
      </c>
      <c r="AX528" s="46" t="e">
        <f t="shared" si="592"/>
        <v>#DIV/0!</v>
      </c>
      <c r="AY528" s="52">
        <f t="shared" si="593"/>
        <v>0</v>
      </c>
      <c r="AZ528" s="46">
        <v>823.21</v>
      </c>
      <c r="BA528" s="46">
        <v>2105.13</v>
      </c>
      <c r="BB528" s="46">
        <v>2608.0100000000002</v>
      </c>
      <c r="BC528" s="46">
        <v>902.03</v>
      </c>
      <c r="BD528" s="46">
        <v>1781.42</v>
      </c>
      <c r="BE528" s="46">
        <v>1188.47</v>
      </c>
      <c r="BF528" s="46">
        <v>2445034.0299999998</v>
      </c>
      <c r="BG528" s="46">
        <f t="shared" si="594"/>
        <v>4866.91</v>
      </c>
      <c r="BH528" s="46">
        <v>1206.3800000000001</v>
      </c>
      <c r="BI528" s="46">
        <v>3444.44</v>
      </c>
      <c r="BJ528" s="46">
        <v>7006.73</v>
      </c>
      <c r="BK528" s="46">
        <f t="shared" si="582"/>
        <v>1689105.94</v>
      </c>
      <c r="BL528" s="46" t="str">
        <f t="shared" si="595"/>
        <v xml:space="preserve"> </v>
      </c>
      <c r="BM528" s="46" t="e">
        <f t="shared" si="596"/>
        <v>#DIV/0!</v>
      </c>
      <c r="BN528" s="46" t="e">
        <f t="shared" si="597"/>
        <v>#DIV/0!</v>
      </c>
      <c r="BO528" s="46" t="e">
        <f t="shared" si="598"/>
        <v>#DIV/0!</v>
      </c>
      <c r="BP528" s="46" t="e">
        <f t="shared" si="599"/>
        <v>#DIV/0!</v>
      </c>
      <c r="BQ528" s="46" t="e">
        <f t="shared" si="600"/>
        <v>#DIV/0!</v>
      </c>
      <c r="BR528" s="46" t="e">
        <f t="shared" si="601"/>
        <v>#DIV/0!</v>
      </c>
      <c r="BS528" s="46" t="str">
        <f t="shared" si="602"/>
        <v xml:space="preserve"> </v>
      </c>
      <c r="BT528" s="46" t="e">
        <f t="shared" si="603"/>
        <v>#DIV/0!</v>
      </c>
      <c r="BU528" s="46" t="e">
        <f t="shared" si="604"/>
        <v>#DIV/0!</v>
      </c>
      <c r="BV528" s="46" t="e">
        <f t="shared" si="605"/>
        <v>#DIV/0!</v>
      </c>
      <c r="BW528" s="46" t="str">
        <f t="shared" si="606"/>
        <v xml:space="preserve"> </v>
      </c>
      <c r="BY528" s="52"/>
      <c r="BZ528" s="293"/>
      <c r="CA528" s="46">
        <f t="shared" si="607"/>
        <v>4038.4711998336456</v>
      </c>
      <c r="CB528" s="46">
        <f t="shared" si="608"/>
        <v>5085.92</v>
      </c>
      <c r="CC528" s="46">
        <f t="shared" si="609"/>
        <v>-1047.4488001663544</v>
      </c>
    </row>
    <row r="529" spans="1:81" s="45" customFormat="1" ht="43.5" customHeight="1">
      <c r="A529" s="361" t="s">
        <v>959</v>
      </c>
      <c r="B529" s="361"/>
      <c r="C529" s="336" t="e">
        <f>SUM(#REF!)</f>
        <v>#REF!</v>
      </c>
      <c r="D529" s="362"/>
      <c r="E529" s="336"/>
      <c r="F529" s="336"/>
      <c r="G529" s="336">
        <f t="shared" ref="G529:S529" si="721">ROUND(SUM(G528:G528),2)</f>
        <v>1942100.8</v>
      </c>
      <c r="H529" s="336">
        <f t="shared" si="721"/>
        <v>0</v>
      </c>
      <c r="I529" s="336">
        <f t="shared" si="721"/>
        <v>0</v>
      </c>
      <c r="J529" s="336">
        <f t="shared" si="721"/>
        <v>0</v>
      </c>
      <c r="K529" s="336">
        <f t="shared" si="721"/>
        <v>0</v>
      </c>
      <c r="L529" s="336">
        <f t="shared" si="721"/>
        <v>0</v>
      </c>
      <c r="M529" s="336">
        <f t="shared" si="721"/>
        <v>0</v>
      </c>
      <c r="N529" s="336">
        <f t="shared" si="721"/>
        <v>0</v>
      </c>
      <c r="O529" s="336">
        <f t="shared" si="721"/>
        <v>0</v>
      </c>
      <c r="P529" s="336">
        <f t="shared" si="721"/>
        <v>0</v>
      </c>
      <c r="Q529" s="336">
        <f t="shared" si="721"/>
        <v>0</v>
      </c>
      <c r="R529" s="336">
        <f t="shared" si="721"/>
        <v>0</v>
      </c>
      <c r="S529" s="336">
        <f t="shared" si="721"/>
        <v>0</v>
      </c>
      <c r="T529" s="367">
        <f>SUM(T528:T528)</f>
        <v>0</v>
      </c>
      <c r="U529" s="336">
        <f>SUM(U528:U528)</f>
        <v>0</v>
      </c>
      <c r="V529" s="336" t="s">
        <v>66</v>
      </c>
      <c r="W529" s="336">
        <f t="shared" ref="W529:AL529" si="722">SUM(W528:W528)</f>
        <v>480.9</v>
      </c>
      <c r="X529" s="336">
        <f t="shared" si="722"/>
        <v>1854706.27</v>
      </c>
      <c r="Y529" s="336">
        <f t="shared" si="722"/>
        <v>0</v>
      </c>
      <c r="Z529" s="336">
        <f t="shared" si="722"/>
        <v>0</v>
      </c>
      <c r="AA529" s="336">
        <f t="shared" si="722"/>
        <v>0</v>
      </c>
      <c r="AB529" s="336">
        <f t="shared" si="722"/>
        <v>0</v>
      </c>
      <c r="AC529" s="336">
        <f t="shared" si="722"/>
        <v>0</v>
      </c>
      <c r="AD529" s="336">
        <f t="shared" si="722"/>
        <v>0</v>
      </c>
      <c r="AE529" s="336">
        <f t="shared" si="722"/>
        <v>0</v>
      </c>
      <c r="AF529" s="336">
        <f t="shared" si="722"/>
        <v>0</v>
      </c>
      <c r="AG529" s="336">
        <f t="shared" si="722"/>
        <v>0</v>
      </c>
      <c r="AH529" s="336">
        <f t="shared" si="722"/>
        <v>0</v>
      </c>
      <c r="AI529" s="336">
        <f t="shared" si="722"/>
        <v>0</v>
      </c>
      <c r="AJ529" s="336">
        <f t="shared" si="722"/>
        <v>58263.02</v>
      </c>
      <c r="AK529" s="336">
        <f t="shared" si="722"/>
        <v>29131.51</v>
      </c>
      <c r="AL529" s="336">
        <f t="shared" si="722"/>
        <v>0</v>
      </c>
      <c r="AN529" s="46" t="e">
        <f>I529/'Приложение 1'!I527</f>
        <v>#DIV/0!</v>
      </c>
      <c r="AO529" s="46" t="e">
        <f t="shared" si="583"/>
        <v>#DIV/0!</v>
      </c>
      <c r="AP529" s="46" t="e">
        <f t="shared" si="584"/>
        <v>#DIV/0!</v>
      </c>
      <c r="AQ529" s="46" t="e">
        <f t="shared" si="585"/>
        <v>#DIV/0!</v>
      </c>
      <c r="AR529" s="46" t="e">
        <f t="shared" si="586"/>
        <v>#DIV/0!</v>
      </c>
      <c r="AS529" s="46" t="e">
        <f t="shared" si="587"/>
        <v>#DIV/0!</v>
      </c>
      <c r="AT529" s="46" t="e">
        <f t="shared" si="588"/>
        <v>#DIV/0!</v>
      </c>
      <c r="AU529" s="46">
        <f t="shared" si="589"/>
        <v>3856.7400083177376</v>
      </c>
      <c r="AV529" s="46" t="e">
        <f t="shared" si="590"/>
        <v>#DIV/0!</v>
      </c>
      <c r="AW529" s="46" t="e">
        <f t="shared" si="591"/>
        <v>#DIV/0!</v>
      </c>
      <c r="AX529" s="46" t="e">
        <f t="shared" si="592"/>
        <v>#DIV/0!</v>
      </c>
      <c r="AY529" s="52">
        <f t="shared" si="593"/>
        <v>0</v>
      </c>
      <c r="AZ529" s="46">
        <v>823.21</v>
      </c>
      <c r="BA529" s="46">
        <v>2105.13</v>
      </c>
      <c r="BB529" s="46">
        <v>2608.0100000000002</v>
      </c>
      <c r="BC529" s="46">
        <v>902.03</v>
      </c>
      <c r="BD529" s="46">
        <v>1781.42</v>
      </c>
      <c r="BE529" s="46">
        <v>1188.47</v>
      </c>
      <c r="BF529" s="46">
        <v>2445034.0299999998</v>
      </c>
      <c r="BG529" s="46">
        <f t="shared" si="594"/>
        <v>4866.91</v>
      </c>
      <c r="BH529" s="46">
        <v>1206.3800000000001</v>
      </c>
      <c r="BI529" s="46">
        <v>3444.44</v>
      </c>
      <c r="BJ529" s="46">
        <v>7006.73</v>
      </c>
      <c r="BK529" s="46">
        <f t="shared" si="582"/>
        <v>1689105.94</v>
      </c>
      <c r="BL529" s="46" t="e">
        <f t="shared" si="595"/>
        <v>#DIV/0!</v>
      </c>
      <c r="BM529" s="46" t="e">
        <f t="shared" si="596"/>
        <v>#DIV/0!</v>
      </c>
      <c r="BN529" s="46" t="e">
        <f t="shared" si="597"/>
        <v>#DIV/0!</v>
      </c>
      <c r="BO529" s="46" t="e">
        <f t="shared" si="598"/>
        <v>#DIV/0!</v>
      </c>
      <c r="BP529" s="46" t="e">
        <f t="shared" si="599"/>
        <v>#DIV/0!</v>
      </c>
      <c r="BQ529" s="46" t="e">
        <f t="shared" si="600"/>
        <v>#DIV/0!</v>
      </c>
      <c r="BR529" s="46" t="e">
        <f t="shared" si="601"/>
        <v>#DIV/0!</v>
      </c>
      <c r="BS529" s="46" t="str">
        <f t="shared" si="602"/>
        <v xml:space="preserve"> </v>
      </c>
      <c r="BT529" s="46" t="e">
        <f t="shared" si="603"/>
        <v>#DIV/0!</v>
      </c>
      <c r="BU529" s="46" t="e">
        <f t="shared" si="604"/>
        <v>#DIV/0!</v>
      </c>
      <c r="BV529" s="46" t="e">
        <f t="shared" si="605"/>
        <v>#DIV/0!</v>
      </c>
      <c r="BW529" s="46" t="str">
        <f t="shared" si="606"/>
        <v xml:space="preserve"> </v>
      </c>
      <c r="BY529" s="52"/>
      <c r="BZ529" s="293"/>
      <c r="CA529" s="46">
        <f t="shared" si="607"/>
        <v>4038.4711998336456</v>
      </c>
      <c r="CB529" s="46">
        <f t="shared" si="608"/>
        <v>5085.92</v>
      </c>
      <c r="CC529" s="46">
        <f t="shared" si="609"/>
        <v>-1047.4488001663544</v>
      </c>
    </row>
    <row r="530" spans="1:81" s="45" customFormat="1" ht="12" customHeight="1">
      <c r="A530" s="364" t="s">
        <v>47</v>
      </c>
      <c r="B530" s="365"/>
      <c r="C530" s="365"/>
      <c r="D530" s="365"/>
      <c r="E530" s="365"/>
      <c r="F530" s="365"/>
      <c r="G530" s="365"/>
      <c r="H530" s="365"/>
      <c r="I530" s="365"/>
      <c r="J530" s="365"/>
      <c r="K530" s="365"/>
      <c r="L530" s="365"/>
      <c r="M530" s="365"/>
      <c r="N530" s="365"/>
      <c r="O530" s="365"/>
      <c r="P530" s="365"/>
      <c r="Q530" s="365"/>
      <c r="R530" s="365"/>
      <c r="S530" s="365"/>
      <c r="T530" s="365"/>
      <c r="U530" s="365"/>
      <c r="V530" s="365"/>
      <c r="W530" s="365"/>
      <c r="X530" s="365"/>
      <c r="Y530" s="365"/>
      <c r="Z530" s="365"/>
      <c r="AA530" s="365"/>
      <c r="AB530" s="365"/>
      <c r="AC530" s="365"/>
      <c r="AD530" s="365"/>
      <c r="AE530" s="365"/>
      <c r="AF530" s="365"/>
      <c r="AG530" s="365"/>
      <c r="AH530" s="365"/>
      <c r="AI530" s="365"/>
      <c r="AJ530" s="365"/>
      <c r="AK530" s="365"/>
      <c r="AL530" s="366"/>
      <c r="AN530" s="46">
        <f>I530/'Приложение 1'!I528</f>
        <v>0</v>
      </c>
      <c r="AO530" s="46" t="e">
        <f t="shared" si="583"/>
        <v>#DIV/0!</v>
      </c>
      <c r="AP530" s="46" t="e">
        <f t="shared" si="584"/>
        <v>#DIV/0!</v>
      </c>
      <c r="AQ530" s="46" t="e">
        <f t="shared" si="585"/>
        <v>#DIV/0!</v>
      </c>
      <c r="AR530" s="46" t="e">
        <f t="shared" si="586"/>
        <v>#DIV/0!</v>
      </c>
      <c r="AS530" s="46" t="e">
        <f t="shared" si="587"/>
        <v>#DIV/0!</v>
      </c>
      <c r="AT530" s="46" t="e">
        <f t="shared" si="588"/>
        <v>#DIV/0!</v>
      </c>
      <c r="AU530" s="46" t="e">
        <f t="shared" si="589"/>
        <v>#DIV/0!</v>
      </c>
      <c r="AV530" s="46" t="e">
        <f t="shared" si="590"/>
        <v>#DIV/0!</v>
      </c>
      <c r="AW530" s="46" t="e">
        <f t="shared" si="591"/>
        <v>#DIV/0!</v>
      </c>
      <c r="AX530" s="46" t="e">
        <f t="shared" si="592"/>
        <v>#DIV/0!</v>
      </c>
      <c r="AY530" s="52">
        <f t="shared" si="593"/>
        <v>0</v>
      </c>
      <c r="AZ530" s="46">
        <v>823.21</v>
      </c>
      <c r="BA530" s="46">
        <v>2105.13</v>
      </c>
      <c r="BB530" s="46">
        <v>2608.0100000000002</v>
      </c>
      <c r="BC530" s="46">
        <v>902.03</v>
      </c>
      <c r="BD530" s="46">
        <v>1781.42</v>
      </c>
      <c r="BE530" s="46">
        <v>1188.47</v>
      </c>
      <c r="BF530" s="46">
        <v>2445034.0299999998</v>
      </c>
      <c r="BG530" s="46">
        <f t="shared" si="594"/>
        <v>4866.91</v>
      </c>
      <c r="BH530" s="46">
        <v>1206.3800000000001</v>
      </c>
      <c r="BI530" s="46">
        <v>3444.44</v>
      </c>
      <c r="BJ530" s="46">
        <v>7006.73</v>
      </c>
      <c r="BK530" s="46">
        <f t="shared" si="582"/>
        <v>1689105.94</v>
      </c>
      <c r="BL530" s="46" t="str">
        <f t="shared" si="595"/>
        <v xml:space="preserve"> </v>
      </c>
      <c r="BM530" s="46" t="e">
        <f t="shared" si="596"/>
        <v>#DIV/0!</v>
      </c>
      <c r="BN530" s="46" t="e">
        <f t="shared" si="597"/>
        <v>#DIV/0!</v>
      </c>
      <c r="BO530" s="46" t="e">
        <f t="shared" si="598"/>
        <v>#DIV/0!</v>
      </c>
      <c r="BP530" s="46" t="e">
        <f t="shared" si="599"/>
        <v>#DIV/0!</v>
      </c>
      <c r="BQ530" s="46" t="e">
        <f t="shared" si="600"/>
        <v>#DIV/0!</v>
      </c>
      <c r="BR530" s="46" t="e">
        <f t="shared" si="601"/>
        <v>#DIV/0!</v>
      </c>
      <c r="BS530" s="46" t="e">
        <f t="shared" si="602"/>
        <v>#DIV/0!</v>
      </c>
      <c r="BT530" s="46" t="e">
        <f t="shared" si="603"/>
        <v>#DIV/0!</v>
      </c>
      <c r="BU530" s="46" t="e">
        <f t="shared" si="604"/>
        <v>#DIV/0!</v>
      </c>
      <c r="BV530" s="46" t="e">
        <f t="shared" si="605"/>
        <v>#DIV/0!</v>
      </c>
      <c r="BW530" s="46" t="str">
        <f t="shared" si="606"/>
        <v xml:space="preserve"> </v>
      </c>
      <c r="BY530" s="52"/>
      <c r="BZ530" s="293"/>
      <c r="CA530" s="46" t="e">
        <f t="shared" si="607"/>
        <v>#DIV/0!</v>
      </c>
      <c r="CB530" s="46">
        <f t="shared" si="608"/>
        <v>5085.92</v>
      </c>
      <c r="CC530" s="46" t="e">
        <f t="shared" si="609"/>
        <v>#DIV/0!</v>
      </c>
    </row>
    <row r="531" spans="1:81" s="45" customFormat="1" ht="12" customHeight="1">
      <c r="A531" s="284">
        <v>172</v>
      </c>
      <c r="B531" s="335" t="s">
        <v>751</v>
      </c>
      <c r="C531" s="358"/>
      <c r="D531" s="295"/>
      <c r="E531" s="280"/>
      <c r="F531" s="280"/>
      <c r="G531" s="286">
        <f t="shared" ref="G531:G535" si="723">ROUND(H531+U531+X531+Z531+AB531+AD531+AF531+AH531+AI531+AJ531+AK531+AL531,2)</f>
        <v>1549157.55</v>
      </c>
      <c r="H531" s="280">
        <f t="shared" ref="H531:H535" si="724">I531+K531+M531+O531+Q531+S531</f>
        <v>0</v>
      </c>
      <c r="I531" s="289">
        <v>0</v>
      </c>
      <c r="J531" s="289">
        <v>0</v>
      </c>
      <c r="K531" s="289">
        <v>0</v>
      </c>
      <c r="L531" s="289">
        <v>0</v>
      </c>
      <c r="M531" s="289">
        <v>0</v>
      </c>
      <c r="N531" s="280">
        <v>0</v>
      </c>
      <c r="O531" s="280">
        <v>0</v>
      </c>
      <c r="P531" s="280">
        <v>0</v>
      </c>
      <c r="Q531" s="280">
        <v>0</v>
      </c>
      <c r="R531" s="280">
        <v>0</v>
      </c>
      <c r="S531" s="280">
        <v>0</v>
      </c>
      <c r="T531" s="290">
        <v>0</v>
      </c>
      <c r="U531" s="280">
        <v>0</v>
      </c>
      <c r="V531" s="280" t="s">
        <v>106</v>
      </c>
      <c r="W531" s="280">
        <v>383.6</v>
      </c>
      <c r="X531" s="280">
        <f t="shared" ref="X531:X535" si="725">ROUND(IF(V531="СК",3856.74,3886.86)*W531,2)</f>
        <v>1479445.46</v>
      </c>
      <c r="Y531" s="57">
        <v>0</v>
      </c>
      <c r="Z531" s="57">
        <v>0</v>
      </c>
      <c r="AA531" s="57">
        <v>0</v>
      </c>
      <c r="AB531" s="57">
        <v>0</v>
      </c>
      <c r="AC531" s="57">
        <v>0</v>
      </c>
      <c r="AD531" s="57">
        <v>0</v>
      </c>
      <c r="AE531" s="57">
        <v>0</v>
      </c>
      <c r="AF531" s="57">
        <v>0</v>
      </c>
      <c r="AG531" s="57">
        <v>0</v>
      </c>
      <c r="AH531" s="57">
        <v>0</v>
      </c>
      <c r="AI531" s="57">
        <v>0</v>
      </c>
      <c r="AJ531" s="57">
        <f t="shared" ref="AJ531:AJ535" si="726">ROUND(X531/95.5*3,2)</f>
        <v>46474.73</v>
      </c>
      <c r="AK531" s="57">
        <f t="shared" ref="AK531:AK535" si="727">ROUND(X531/95.5*1.5,2)</f>
        <v>23237.360000000001</v>
      </c>
      <c r="AL531" s="57">
        <v>0</v>
      </c>
      <c r="AN531" s="46">
        <f>I531/'Приложение 1'!I529</f>
        <v>0</v>
      </c>
      <c r="AO531" s="46" t="e">
        <f t="shared" si="583"/>
        <v>#DIV/0!</v>
      </c>
      <c r="AP531" s="46" t="e">
        <f t="shared" si="584"/>
        <v>#DIV/0!</v>
      </c>
      <c r="AQ531" s="46" t="e">
        <f t="shared" si="585"/>
        <v>#DIV/0!</v>
      </c>
      <c r="AR531" s="46" t="e">
        <f t="shared" si="586"/>
        <v>#DIV/0!</v>
      </c>
      <c r="AS531" s="46" t="e">
        <f t="shared" si="587"/>
        <v>#DIV/0!</v>
      </c>
      <c r="AT531" s="46" t="e">
        <f t="shared" si="588"/>
        <v>#DIV/0!</v>
      </c>
      <c r="AU531" s="46">
        <f t="shared" si="589"/>
        <v>3856.7399895724711</v>
      </c>
      <c r="AV531" s="46" t="e">
        <f t="shared" si="590"/>
        <v>#DIV/0!</v>
      </c>
      <c r="AW531" s="46" t="e">
        <f t="shared" si="591"/>
        <v>#DIV/0!</v>
      </c>
      <c r="AX531" s="46" t="e">
        <f t="shared" si="592"/>
        <v>#DIV/0!</v>
      </c>
      <c r="AY531" s="52">
        <f t="shared" si="593"/>
        <v>0</v>
      </c>
      <c r="AZ531" s="46">
        <v>823.21</v>
      </c>
      <c r="BA531" s="46">
        <v>2105.13</v>
      </c>
      <c r="BB531" s="46">
        <v>2608.0100000000002</v>
      </c>
      <c r="BC531" s="46">
        <v>902.03</v>
      </c>
      <c r="BD531" s="46">
        <v>1781.42</v>
      </c>
      <c r="BE531" s="46">
        <v>1188.47</v>
      </c>
      <c r="BF531" s="46">
        <v>2445034.0299999998</v>
      </c>
      <c r="BG531" s="46">
        <f t="shared" si="594"/>
        <v>4866.91</v>
      </c>
      <c r="BH531" s="46">
        <v>1206.3800000000001</v>
      </c>
      <c r="BI531" s="46">
        <v>3444.44</v>
      </c>
      <c r="BJ531" s="46">
        <v>7006.73</v>
      </c>
      <c r="BK531" s="46">
        <f t="shared" ref="BK531:BK594" si="728">111247.63+851785.34+726072.97</f>
        <v>1689105.94</v>
      </c>
      <c r="BL531" s="46" t="str">
        <f t="shared" si="595"/>
        <v xml:space="preserve"> </v>
      </c>
      <c r="BM531" s="46" t="e">
        <f t="shared" si="596"/>
        <v>#DIV/0!</v>
      </c>
      <c r="BN531" s="46" t="e">
        <f t="shared" si="597"/>
        <v>#DIV/0!</v>
      </c>
      <c r="BO531" s="46" t="e">
        <f t="shared" si="598"/>
        <v>#DIV/0!</v>
      </c>
      <c r="BP531" s="46" t="e">
        <f t="shared" si="599"/>
        <v>#DIV/0!</v>
      </c>
      <c r="BQ531" s="46" t="e">
        <f t="shared" si="600"/>
        <v>#DIV/0!</v>
      </c>
      <c r="BR531" s="46" t="e">
        <f t="shared" si="601"/>
        <v>#DIV/0!</v>
      </c>
      <c r="BS531" s="46" t="str">
        <f t="shared" si="602"/>
        <v xml:space="preserve"> </v>
      </c>
      <c r="BT531" s="46" t="e">
        <f t="shared" si="603"/>
        <v>#DIV/0!</v>
      </c>
      <c r="BU531" s="46" t="e">
        <f t="shared" si="604"/>
        <v>#DIV/0!</v>
      </c>
      <c r="BV531" s="46" t="e">
        <f t="shared" si="605"/>
        <v>#DIV/0!</v>
      </c>
      <c r="BW531" s="46" t="str">
        <f t="shared" si="606"/>
        <v xml:space="preserve"> </v>
      </c>
      <c r="BY531" s="52"/>
      <c r="BZ531" s="293"/>
      <c r="CA531" s="46">
        <f t="shared" si="607"/>
        <v>4038.4711939520334</v>
      </c>
      <c r="CB531" s="46">
        <f t="shared" si="608"/>
        <v>5085.92</v>
      </c>
      <c r="CC531" s="46">
        <f t="shared" si="609"/>
        <v>-1047.4488060479666</v>
      </c>
    </row>
    <row r="532" spans="1:81" s="45" customFormat="1" ht="12" customHeight="1">
      <c r="A532" s="284">
        <v>173</v>
      </c>
      <c r="B532" s="335" t="s">
        <v>752</v>
      </c>
      <c r="C532" s="358"/>
      <c r="D532" s="295"/>
      <c r="E532" s="280"/>
      <c r="F532" s="280"/>
      <c r="G532" s="286">
        <f t="shared" si="723"/>
        <v>2556352.27</v>
      </c>
      <c r="H532" s="280">
        <f t="shared" si="724"/>
        <v>0</v>
      </c>
      <c r="I532" s="289">
        <v>0</v>
      </c>
      <c r="J532" s="289">
        <v>0</v>
      </c>
      <c r="K532" s="289">
        <v>0</v>
      </c>
      <c r="L532" s="289">
        <v>0</v>
      </c>
      <c r="M532" s="289">
        <v>0</v>
      </c>
      <c r="N532" s="280">
        <v>0</v>
      </c>
      <c r="O532" s="280">
        <v>0</v>
      </c>
      <c r="P532" s="280">
        <v>0</v>
      </c>
      <c r="Q532" s="280">
        <v>0</v>
      </c>
      <c r="R532" s="280">
        <v>0</v>
      </c>
      <c r="S532" s="280">
        <v>0</v>
      </c>
      <c r="T532" s="290">
        <v>0</v>
      </c>
      <c r="U532" s="280">
        <v>0</v>
      </c>
      <c r="V532" s="280" t="s">
        <v>106</v>
      </c>
      <c r="W532" s="280">
        <v>633</v>
      </c>
      <c r="X532" s="280">
        <f t="shared" si="725"/>
        <v>2441316.42</v>
      </c>
      <c r="Y532" s="57">
        <v>0</v>
      </c>
      <c r="Z532" s="57">
        <v>0</v>
      </c>
      <c r="AA532" s="57">
        <v>0</v>
      </c>
      <c r="AB532" s="57">
        <v>0</v>
      </c>
      <c r="AC532" s="57">
        <v>0</v>
      </c>
      <c r="AD532" s="57">
        <v>0</v>
      </c>
      <c r="AE532" s="57">
        <v>0</v>
      </c>
      <c r="AF532" s="57">
        <v>0</v>
      </c>
      <c r="AG532" s="57">
        <v>0</v>
      </c>
      <c r="AH532" s="57">
        <v>0</v>
      </c>
      <c r="AI532" s="57">
        <v>0</v>
      </c>
      <c r="AJ532" s="57">
        <f t="shared" si="726"/>
        <v>76690.570000000007</v>
      </c>
      <c r="AK532" s="57">
        <f t="shared" si="727"/>
        <v>38345.279999999999</v>
      </c>
      <c r="AL532" s="57">
        <v>0</v>
      </c>
      <c r="AN532" s="46">
        <f>I532/'Приложение 1'!I530</f>
        <v>0</v>
      </c>
      <c r="AO532" s="46" t="e">
        <f t="shared" ref="AO532:AO595" si="729">K532/J532</f>
        <v>#DIV/0!</v>
      </c>
      <c r="AP532" s="46" t="e">
        <f t="shared" ref="AP532:AP595" si="730">M532/L532</f>
        <v>#DIV/0!</v>
      </c>
      <c r="AQ532" s="46" t="e">
        <f t="shared" ref="AQ532:AQ595" si="731">O532/N532</f>
        <v>#DIV/0!</v>
      </c>
      <c r="AR532" s="46" t="e">
        <f t="shared" ref="AR532:AR595" si="732">Q532/P532</f>
        <v>#DIV/0!</v>
      </c>
      <c r="AS532" s="46" t="e">
        <f t="shared" ref="AS532:AS595" si="733">S532/R532</f>
        <v>#DIV/0!</v>
      </c>
      <c r="AT532" s="46" t="e">
        <f t="shared" ref="AT532:AT595" si="734">U532/T532</f>
        <v>#DIV/0!</v>
      </c>
      <c r="AU532" s="46">
        <f t="shared" ref="AU532:AU595" si="735">X532/W532</f>
        <v>3856.74</v>
      </c>
      <c r="AV532" s="46" t="e">
        <f t="shared" ref="AV532:AV595" si="736">Z532/Y532</f>
        <v>#DIV/0!</v>
      </c>
      <c r="AW532" s="46" t="e">
        <f t="shared" ref="AW532:AW595" si="737">AB532/AA532</f>
        <v>#DIV/0!</v>
      </c>
      <c r="AX532" s="46" t="e">
        <f t="shared" ref="AX532:AX595" si="738">AH532/AG532</f>
        <v>#DIV/0!</v>
      </c>
      <c r="AY532" s="52">
        <f t="shared" ref="AY532:AY595" si="739">AI532</f>
        <v>0</v>
      </c>
      <c r="AZ532" s="46">
        <v>823.21</v>
      </c>
      <c r="BA532" s="46">
        <v>2105.13</v>
      </c>
      <c r="BB532" s="46">
        <v>2608.0100000000002</v>
      </c>
      <c r="BC532" s="46">
        <v>902.03</v>
      </c>
      <c r="BD532" s="46">
        <v>1781.42</v>
      </c>
      <c r="BE532" s="46">
        <v>1188.47</v>
      </c>
      <c r="BF532" s="46">
        <v>2445034.0299999998</v>
      </c>
      <c r="BG532" s="46">
        <f t="shared" ref="BG532:BG595" si="740">IF(V532="ПК", 5070.2, 4866.91)</f>
        <v>4866.91</v>
      </c>
      <c r="BH532" s="46">
        <v>1206.3800000000001</v>
      </c>
      <c r="BI532" s="46">
        <v>3444.44</v>
      </c>
      <c r="BJ532" s="46">
        <v>7006.73</v>
      </c>
      <c r="BK532" s="46">
        <f t="shared" si="728"/>
        <v>1689105.94</v>
      </c>
      <c r="BL532" s="46" t="str">
        <f t="shared" ref="BL532:BL595" si="741">IF(AN532&gt;AZ532, "+", " ")</f>
        <v xml:space="preserve"> </v>
      </c>
      <c r="BM532" s="46" t="e">
        <f t="shared" ref="BM532:BM595" si="742">IF(AO532&gt;BA532, "+", " ")</f>
        <v>#DIV/0!</v>
      </c>
      <c r="BN532" s="46" t="e">
        <f t="shared" ref="BN532:BN595" si="743">IF(AP532&gt;BB532, "+", " ")</f>
        <v>#DIV/0!</v>
      </c>
      <c r="BO532" s="46" t="e">
        <f t="shared" ref="BO532:BO595" si="744">IF(AQ532&gt;BC532, "+", " ")</f>
        <v>#DIV/0!</v>
      </c>
      <c r="BP532" s="46" t="e">
        <f t="shared" ref="BP532:BP595" si="745">IF(AR532&gt;BD532, "+", " ")</f>
        <v>#DIV/0!</v>
      </c>
      <c r="BQ532" s="46" t="e">
        <f t="shared" ref="BQ532:BQ595" si="746">IF(AS532&gt;BE532, "+", " ")</f>
        <v>#DIV/0!</v>
      </c>
      <c r="BR532" s="46" t="e">
        <f t="shared" ref="BR532:BR595" si="747">IF(AT532&gt;BF532, "+", " ")</f>
        <v>#DIV/0!</v>
      </c>
      <c r="BS532" s="46" t="str">
        <f t="shared" ref="BS532:BS595" si="748">IF(AU532&gt;BG532, "+", " ")</f>
        <v xml:space="preserve"> </v>
      </c>
      <c r="BT532" s="46" t="e">
        <f t="shared" ref="BT532:BT595" si="749">IF(AV532&gt;BH532, "+", " ")</f>
        <v>#DIV/0!</v>
      </c>
      <c r="BU532" s="46" t="e">
        <f t="shared" ref="BU532:BU595" si="750">IF(AW532&gt;BI532, "+", " ")</f>
        <v>#DIV/0!</v>
      </c>
      <c r="BV532" s="46" t="e">
        <f t="shared" ref="BV532:BV595" si="751">IF(AX532&gt;BJ532, "+", " ")</f>
        <v>#DIV/0!</v>
      </c>
      <c r="BW532" s="46" t="str">
        <f t="shared" ref="BW532:BW595" si="752">IF(AY532&gt;BK532, "+", " ")</f>
        <v xml:space="preserve"> </v>
      </c>
      <c r="BY532" s="52"/>
      <c r="BZ532" s="293"/>
      <c r="CA532" s="46">
        <f t="shared" ref="CA532:CA595" si="753">G532/W532</f>
        <v>4038.4712006319114</v>
      </c>
      <c r="CB532" s="46">
        <f t="shared" ref="CB532:CB595" si="754">IF(V532="ПК",5298.36,5085.92)</f>
        <v>5085.92</v>
      </c>
      <c r="CC532" s="46">
        <f t="shared" ref="CC532:CC595" si="755">CA532-CB532</f>
        <v>-1047.4487993680887</v>
      </c>
    </row>
    <row r="533" spans="1:81" s="45" customFormat="1" ht="12" customHeight="1">
      <c r="A533" s="284">
        <v>174</v>
      </c>
      <c r="B533" s="335" t="s">
        <v>753</v>
      </c>
      <c r="C533" s="358"/>
      <c r="D533" s="295"/>
      <c r="E533" s="280"/>
      <c r="F533" s="280"/>
      <c r="G533" s="286">
        <f t="shared" si="723"/>
        <v>1828619.76</v>
      </c>
      <c r="H533" s="280">
        <f t="shared" si="724"/>
        <v>0</v>
      </c>
      <c r="I533" s="289">
        <v>0</v>
      </c>
      <c r="J533" s="289">
        <v>0</v>
      </c>
      <c r="K533" s="289">
        <v>0</v>
      </c>
      <c r="L533" s="289">
        <v>0</v>
      </c>
      <c r="M533" s="289">
        <v>0</v>
      </c>
      <c r="N533" s="280">
        <v>0</v>
      </c>
      <c r="O533" s="280">
        <v>0</v>
      </c>
      <c r="P533" s="280">
        <v>0</v>
      </c>
      <c r="Q533" s="280">
        <v>0</v>
      </c>
      <c r="R533" s="280">
        <v>0</v>
      </c>
      <c r="S533" s="280">
        <v>0</v>
      </c>
      <c r="T533" s="290">
        <v>0</v>
      </c>
      <c r="U533" s="280">
        <v>0</v>
      </c>
      <c r="V533" s="280" t="s">
        <v>106</v>
      </c>
      <c r="W533" s="280">
        <v>452.8</v>
      </c>
      <c r="X533" s="280">
        <f t="shared" si="725"/>
        <v>1746331.87</v>
      </c>
      <c r="Y533" s="57">
        <v>0</v>
      </c>
      <c r="Z533" s="57">
        <v>0</v>
      </c>
      <c r="AA533" s="57">
        <v>0</v>
      </c>
      <c r="AB533" s="57">
        <v>0</v>
      </c>
      <c r="AC533" s="57">
        <v>0</v>
      </c>
      <c r="AD533" s="57">
        <v>0</v>
      </c>
      <c r="AE533" s="57">
        <v>0</v>
      </c>
      <c r="AF533" s="57">
        <v>0</v>
      </c>
      <c r="AG533" s="57">
        <v>0</v>
      </c>
      <c r="AH533" s="57">
        <v>0</v>
      </c>
      <c r="AI533" s="57">
        <v>0</v>
      </c>
      <c r="AJ533" s="57">
        <f t="shared" si="726"/>
        <v>54858.59</v>
      </c>
      <c r="AK533" s="57">
        <f t="shared" si="727"/>
        <v>27429.3</v>
      </c>
      <c r="AL533" s="57">
        <v>0</v>
      </c>
      <c r="AN533" s="46">
        <f>I533/'Приложение 1'!I531</f>
        <v>0</v>
      </c>
      <c r="AO533" s="46" t="e">
        <f t="shared" si="729"/>
        <v>#DIV/0!</v>
      </c>
      <c r="AP533" s="46" t="e">
        <f t="shared" si="730"/>
        <v>#DIV/0!</v>
      </c>
      <c r="AQ533" s="46" t="e">
        <f t="shared" si="731"/>
        <v>#DIV/0!</v>
      </c>
      <c r="AR533" s="46" t="e">
        <f t="shared" si="732"/>
        <v>#DIV/0!</v>
      </c>
      <c r="AS533" s="46" t="e">
        <f t="shared" si="733"/>
        <v>#DIV/0!</v>
      </c>
      <c r="AT533" s="46" t="e">
        <f t="shared" si="734"/>
        <v>#DIV/0!</v>
      </c>
      <c r="AU533" s="46">
        <f t="shared" si="735"/>
        <v>3856.7399955830392</v>
      </c>
      <c r="AV533" s="46" t="e">
        <f t="shared" si="736"/>
        <v>#DIV/0!</v>
      </c>
      <c r="AW533" s="46" t="e">
        <f t="shared" si="737"/>
        <v>#DIV/0!</v>
      </c>
      <c r="AX533" s="46" t="e">
        <f t="shared" si="738"/>
        <v>#DIV/0!</v>
      </c>
      <c r="AY533" s="52">
        <f t="shared" si="739"/>
        <v>0</v>
      </c>
      <c r="AZ533" s="46">
        <v>823.21</v>
      </c>
      <c r="BA533" s="46">
        <v>2105.13</v>
      </c>
      <c r="BB533" s="46">
        <v>2608.0100000000002</v>
      </c>
      <c r="BC533" s="46">
        <v>902.03</v>
      </c>
      <c r="BD533" s="46">
        <v>1781.42</v>
      </c>
      <c r="BE533" s="46">
        <v>1188.47</v>
      </c>
      <c r="BF533" s="46">
        <v>2445034.0299999998</v>
      </c>
      <c r="BG533" s="46">
        <f t="shared" si="740"/>
        <v>4866.91</v>
      </c>
      <c r="BH533" s="46">
        <v>1206.3800000000001</v>
      </c>
      <c r="BI533" s="46">
        <v>3444.44</v>
      </c>
      <c r="BJ533" s="46">
        <v>7006.73</v>
      </c>
      <c r="BK533" s="46">
        <f t="shared" si="728"/>
        <v>1689105.94</v>
      </c>
      <c r="BL533" s="46" t="str">
        <f t="shared" si="741"/>
        <v xml:space="preserve"> </v>
      </c>
      <c r="BM533" s="46" t="e">
        <f t="shared" si="742"/>
        <v>#DIV/0!</v>
      </c>
      <c r="BN533" s="46" t="e">
        <f t="shared" si="743"/>
        <v>#DIV/0!</v>
      </c>
      <c r="BO533" s="46" t="e">
        <f t="shared" si="744"/>
        <v>#DIV/0!</v>
      </c>
      <c r="BP533" s="46" t="e">
        <f t="shared" si="745"/>
        <v>#DIV/0!</v>
      </c>
      <c r="BQ533" s="46" t="e">
        <f t="shared" si="746"/>
        <v>#DIV/0!</v>
      </c>
      <c r="BR533" s="46" t="e">
        <f t="shared" si="747"/>
        <v>#DIV/0!</v>
      </c>
      <c r="BS533" s="46" t="str">
        <f t="shared" si="748"/>
        <v xml:space="preserve"> </v>
      </c>
      <c r="BT533" s="46" t="e">
        <f t="shared" si="749"/>
        <v>#DIV/0!</v>
      </c>
      <c r="BU533" s="46" t="e">
        <f t="shared" si="750"/>
        <v>#DIV/0!</v>
      </c>
      <c r="BV533" s="46" t="e">
        <f t="shared" si="751"/>
        <v>#DIV/0!</v>
      </c>
      <c r="BW533" s="46" t="str">
        <f t="shared" si="752"/>
        <v xml:space="preserve"> </v>
      </c>
      <c r="BY533" s="52"/>
      <c r="BZ533" s="293"/>
      <c r="CA533" s="46">
        <f t="shared" si="753"/>
        <v>4038.4712014134275</v>
      </c>
      <c r="CB533" s="46">
        <f t="shared" si="754"/>
        <v>5085.92</v>
      </c>
      <c r="CC533" s="46">
        <f t="shared" si="755"/>
        <v>-1047.4487985865726</v>
      </c>
    </row>
    <row r="534" spans="1:81" s="45" customFormat="1" ht="12" customHeight="1">
      <c r="A534" s="284">
        <v>175</v>
      </c>
      <c r="B534" s="335" t="s">
        <v>754</v>
      </c>
      <c r="C534" s="358"/>
      <c r="D534" s="295"/>
      <c r="E534" s="280"/>
      <c r="F534" s="280"/>
      <c r="G534" s="286">
        <f t="shared" si="723"/>
        <v>2522429.11</v>
      </c>
      <c r="H534" s="280">
        <f t="shared" si="724"/>
        <v>0</v>
      </c>
      <c r="I534" s="289">
        <v>0</v>
      </c>
      <c r="J534" s="289">
        <v>0</v>
      </c>
      <c r="K534" s="289">
        <v>0</v>
      </c>
      <c r="L534" s="289">
        <v>0</v>
      </c>
      <c r="M534" s="289">
        <v>0</v>
      </c>
      <c r="N534" s="280">
        <v>0</v>
      </c>
      <c r="O534" s="280">
        <v>0</v>
      </c>
      <c r="P534" s="280">
        <v>0</v>
      </c>
      <c r="Q534" s="280">
        <v>0</v>
      </c>
      <c r="R534" s="280">
        <v>0</v>
      </c>
      <c r="S534" s="280">
        <v>0</v>
      </c>
      <c r="T534" s="290">
        <v>0</v>
      </c>
      <c r="U534" s="280">
        <v>0</v>
      </c>
      <c r="V534" s="280" t="s">
        <v>106</v>
      </c>
      <c r="W534" s="280">
        <v>624.6</v>
      </c>
      <c r="X534" s="280">
        <f t="shared" si="725"/>
        <v>2408919.7999999998</v>
      </c>
      <c r="Y534" s="57">
        <v>0</v>
      </c>
      <c r="Z534" s="57">
        <v>0</v>
      </c>
      <c r="AA534" s="57">
        <v>0</v>
      </c>
      <c r="AB534" s="57">
        <v>0</v>
      </c>
      <c r="AC534" s="57">
        <v>0</v>
      </c>
      <c r="AD534" s="57">
        <v>0</v>
      </c>
      <c r="AE534" s="57">
        <v>0</v>
      </c>
      <c r="AF534" s="57">
        <v>0</v>
      </c>
      <c r="AG534" s="57">
        <v>0</v>
      </c>
      <c r="AH534" s="57">
        <v>0</v>
      </c>
      <c r="AI534" s="57">
        <v>0</v>
      </c>
      <c r="AJ534" s="57">
        <f t="shared" si="726"/>
        <v>75672.87</v>
      </c>
      <c r="AK534" s="57">
        <f t="shared" si="727"/>
        <v>37836.44</v>
      </c>
      <c r="AL534" s="57">
        <v>0</v>
      </c>
      <c r="AN534" s="46">
        <f>I534/'Приложение 1'!I532</f>
        <v>0</v>
      </c>
      <c r="AO534" s="46" t="e">
        <f t="shared" si="729"/>
        <v>#DIV/0!</v>
      </c>
      <c r="AP534" s="46" t="e">
        <f t="shared" si="730"/>
        <v>#DIV/0!</v>
      </c>
      <c r="AQ534" s="46" t="e">
        <f t="shared" si="731"/>
        <v>#DIV/0!</v>
      </c>
      <c r="AR534" s="46" t="e">
        <f t="shared" si="732"/>
        <v>#DIV/0!</v>
      </c>
      <c r="AS534" s="46" t="e">
        <f t="shared" si="733"/>
        <v>#DIV/0!</v>
      </c>
      <c r="AT534" s="46" t="e">
        <f t="shared" si="734"/>
        <v>#DIV/0!</v>
      </c>
      <c r="AU534" s="46">
        <f t="shared" si="735"/>
        <v>3856.7399935959011</v>
      </c>
      <c r="AV534" s="46" t="e">
        <f t="shared" si="736"/>
        <v>#DIV/0!</v>
      </c>
      <c r="AW534" s="46" t="e">
        <f t="shared" si="737"/>
        <v>#DIV/0!</v>
      </c>
      <c r="AX534" s="46" t="e">
        <f t="shared" si="738"/>
        <v>#DIV/0!</v>
      </c>
      <c r="AY534" s="52">
        <f t="shared" si="739"/>
        <v>0</v>
      </c>
      <c r="AZ534" s="46">
        <v>823.21</v>
      </c>
      <c r="BA534" s="46">
        <v>2105.13</v>
      </c>
      <c r="BB534" s="46">
        <v>2608.0100000000002</v>
      </c>
      <c r="BC534" s="46">
        <v>902.03</v>
      </c>
      <c r="BD534" s="46">
        <v>1781.42</v>
      </c>
      <c r="BE534" s="46">
        <v>1188.47</v>
      </c>
      <c r="BF534" s="46">
        <v>2445034.0299999998</v>
      </c>
      <c r="BG534" s="46">
        <f t="shared" si="740"/>
        <v>4866.91</v>
      </c>
      <c r="BH534" s="46">
        <v>1206.3800000000001</v>
      </c>
      <c r="BI534" s="46">
        <v>3444.44</v>
      </c>
      <c r="BJ534" s="46">
        <v>7006.73</v>
      </c>
      <c r="BK534" s="46">
        <f t="shared" si="728"/>
        <v>1689105.94</v>
      </c>
      <c r="BL534" s="46" t="str">
        <f t="shared" si="741"/>
        <v xml:space="preserve"> </v>
      </c>
      <c r="BM534" s="46" t="e">
        <f t="shared" si="742"/>
        <v>#DIV/0!</v>
      </c>
      <c r="BN534" s="46" t="e">
        <f t="shared" si="743"/>
        <v>#DIV/0!</v>
      </c>
      <c r="BO534" s="46" t="e">
        <f t="shared" si="744"/>
        <v>#DIV/0!</v>
      </c>
      <c r="BP534" s="46" t="e">
        <f t="shared" si="745"/>
        <v>#DIV/0!</v>
      </c>
      <c r="BQ534" s="46" t="e">
        <f t="shared" si="746"/>
        <v>#DIV/0!</v>
      </c>
      <c r="BR534" s="46" t="e">
        <f t="shared" si="747"/>
        <v>#DIV/0!</v>
      </c>
      <c r="BS534" s="46" t="str">
        <f t="shared" si="748"/>
        <v xml:space="preserve"> </v>
      </c>
      <c r="BT534" s="46" t="e">
        <f t="shared" si="749"/>
        <v>#DIV/0!</v>
      </c>
      <c r="BU534" s="46" t="e">
        <f t="shared" si="750"/>
        <v>#DIV/0!</v>
      </c>
      <c r="BV534" s="46" t="e">
        <f t="shared" si="751"/>
        <v>#DIV/0!</v>
      </c>
      <c r="BW534" s="46" t="str">
        <f t="shared" si="752"/>
        <v xml:space="preserve"> </v>
      </c>
      <c r="BY534" s="52"/>
      <c r="BZ534" s="293"/>
      <c r="CA534" s="46">
        <f t="shared" si="753"/>
        <v>4038.4711975664422</v>
      </c>
      <c r="CB534" s="46">
        <f t="shared" si="754"/>
        <v>5085.92</v>
      </c>
      <c r="CC534" s="46">
        <f t="shared" si="755"/>
        <v>-1047.4488024335578</v>
      </c>
    </row>
    <row r="535" spans="1:81" s="45" customFormat="1" ht="12" customHeight="1">
      <c r="A535" s="284">
        <v>176</v>
      </c>
      <c r="B535" s="335" t="s">
        <v>759</v>
      </c>
      <c r="C535" s="358"/>
      <c r="D535" s="295"/>
      <c r="E535" s="280"/>
      <c r="F535" s="280"/>
      <c r="G535" s="286">
        <f t="shared" si="723"/>
        <v>2322120.94</v>
      </c>
      <c r="H535" s="280">
        <f t="shared" si="724"/>
        <v>0</v>
      </c>
      <c r="I535" s="289">
        <v>0</v>
      </c>
      <c r="J535" s="289">
        <v>0</v>
      </c>
      <c r="K535" s="289">
        <v>0</v>
      </c>
      <c r="L535" s="289">
        <v>0</v>
      </c>
      <c r="M535" s="289">
        <v>0</v>
      </c>
      <c r="N535" s="280">
        <v>0</v>
      </c>
      <c r="O535" s="280">
        <v>0</v>
      </c>
      <c r="P535" s="280">
        <v>0</v>
      </c>
      <c r="Q535" s="280">
        <v>0</v>
      </c>
      <c r="R535" s="280">
        <v>0</v>
      </c>
      <c r="S535" s="280">
        <v>0</v>
      </c>
      <c r="T535" s="290">
        <v>0</v>
      </c>
      <c r="U535" s="280">
        <v>0</v>
      </c>
      <c r="V535" s="280" t="s">
        <v>106</v>
      </c>
      <c r="W535" s="280">
        <v>575</v>
      </c>
      <c r="X535" s="280">
        <f t="shared" si="725"/>
        <v>2217625.5</v>
      </c>
      <c r="Y535" s="57">
        <v>0</v>
      </c>
      <c r="Z535" s="57">
        <v>0</v>
      </c>
      <c r="AA535" s="57">
        <v>0</v>
      </c>
      <c r="AB535" s="57">
        <v>0</v>
      </c>
      <c r="AC535" s="57">
        <v>0</v>
      </c>
      <c r="AD535" s="57">
        <v>0</v>
      </c>
      <c r="AE535" s="57">
        <v>0</v>
      </c>
      <c r="AF535" s="57">
        <v>0</v>
      </c>
      <c r="AG535" s="57">
        <v>0</v>
      </c>
      <c r="AH535" s="57">
        <v>0</v>
      </c>
      <c r="AI535" s="57">
        <v>0</v>
      </c>
      <c r="AJ535" s="57">
        <f t="shared" si="726"/>
        <v>69663.63</v>
      </c>
      <c r="AK535" s="57">
        <f t="shared" si="727"/>
        <v>34831.81</v>
      </c>
      <c r="AL535" s="57">
        <v>0</v>
      </c>
      <c r="AN535" s="46">
        <f>I535/'Приложение 1'!I533</f>
        <v>0</v>
      </c>
      <c r="AO535" s="46" t="e">
        <f t="shared" si="729"/>
        <v>#DIV/0!</v>
      </c>
      <c r="AP535" s="46" t="e">
        <f t="shared" si="730"/>
        <v>#DIV/0!</v>
      </c>
      <c r="AQ535" s="46" t="e">
        <f t="shared" si="731"/>
        <v>#DIV/0!</v>
      </c>
      <c r="AR535" s="46" t="e">
        <f t="shared" si="732"/>
        <v>#DIV/0!</v>
      </c>
      <c r="AS535" s="46" t="e">
        <f t="shared" si="733"/>
        <v>#DIV/0!</v>
      </c>
      <c r="AT535" s="46" t="e">
        <f t="shared" si="734"/>
        <v>#DIV/0!</v>
      </c>
      <c r="AU535" s="46">
        <f t="shared" si="735"/>
        <v>3856.74</v>
      </c>
      <c r="AV535" s="46" t="e">
        <f t="shared" si="736"/>
        <v>#DIV/0!</v>
      </c>
      <c r="AW535" s="46" t="e">
        <f t="shared" si="737"/>
        <v>#DIV/0!</v>
      </c>
      <c r="AX535" s="46" t="e">
        <f t="shared" si="738"/>
        <v>#DIV/0!</v>
      </c>
      <c r="AY535" s="52">
        <f t="shared" si="739"/>
        <v>0</v>
      </c>
      <c r="AZ535" s="46">
        <v>823.21</v>
      </c>
      <c r="BA535" s="46">
        <v>2105.13</v>
      </c>
      <c r="BB535" s="46">
        <v>2608.0100000000002</v>
      </c>
      <c r="BC535" s="46">
        <v>902.03</v>
      </c>
      <c r="BD535" s="46">
        <v>1781.42</v>
      </c>
      <c r="BE535" s="46">
        <v>1188.47</v>
      </c>
      <c r="BF535" s="46">
        <v>2445034.0299999998</v>
      </c>
      <c r="BG535" s="46">
        <f t="shared" si="740"/>
        <v>4866.91</v>
      </c>
      <c r="BH535" s="46">
        <v>1206.3800000000001</v>
      </c>
      <c r="BI535" s="46">
        <v>3444.44</v>
      </c>
      <c r="BJ535" s="46">
        <v>7006.73</v>
      </c>
      <c r="BK535" s="46">
        <f t="shared" si="728"/>
        <v>1689105.94</v>
      </c>
      <c r="BL535" s="46" t="str">
        <f t="shared" si="741"/>
        <v xml:space="preserve"> </v>
      </c>
      <c r="BM535" s="46" t="e">
        <f t="shared" si="742"/>
        <v>#DIV/0!</v>
      </c>
      <c r="BN535" s="46" t="e">
        <f t="shared" si="743"/>
        <v>#DIV/0!</v>
      </c>
      <c r="BO535" s="46" t="e">
        <f t="shared" si="744"/>
        <v>#DIV/0!</v>
      </c>
      <c r="BP535" s="46" t="e">
        <f t="shared" si="745"/>
        <v>#DIV/0!</v>
      </c>
      <c r="BQ535" s="46" t="e">
        <f t="shared" si="746"/>
        <v>#DIV/0!</v>
      </c>
      <c r="BR535" s="46" t="e">
        <f t="shared" si="747"/>
        <v>#DIV/0!</v>
      </c>
      <c r="BS535" s="46" t="str">
        <f t="shared" si="748"/>
        <v xml:space="preserve"> </v>
      </c>
      <c r="BT535" s="46" t="e">
        <f t="shared" si="749"/>
        <v>#DIV/0!</v>
      </c>
      <c r="BU535" s="46" t="e">
        <f t="shared" si="750"/>
        <v>#DIV/0!</v>
      </c>
      <c r="BV535" s="46" t="e">
        <f t="shared" si="751"/>
        <v>#DIV/0!</v>
      </c>
      <c r="BW535" s="46" t="str">
        <f t="shared" si="752"/>
        <v xml:space="preserve"> </v>
      </c>
      <c r="BY535" s="52"/>
      <c r="BZ535" s="293"/>
      <c r="CA535" s="46">
        <f t="shared" si="753"/>
        <v>4038.4712</v>
      </c>
      <c r="CB535" s="46">
        <f t="shared" si="754"/>
        <v>5085.92</v>
      </c>
      <c r="CC535" s="46">
        <f t="shared" si="755"/>
        <v>-1047.4488000000001</v>
      </c>
    </row>
    <row r="536" spans="1:81" s="45" customFormat="1" ht="30.75" customHeight="1">
      <c r="A536" s="361" t="s">
        <v>52</v>
      </c>
      <c r="B536" s="361"/>
      <c r="C536" s="336" t="e">
        <f>SUM(#REF!)</f>
        <v>#REF!</v>
      </c>
      <c r="D536" s="362"/>
      <c r="E536" s="336"/>
      <c r="F536" s="336"/>
      <c r="G536" s="336">
        <f>SUM(G531:G535)</f>
        <v>10778679.629999999</v>
      </c>
      <c r="H536" s="336">
        <f t="shared" ref="H536:U536" si="756">SUM(H531:H535)</f>
        <v>0</v>
      </c>
      <c r="I536" s="336">
        <f t="shared" si="756"/>
        <v>0</v>
      </c>
      <c r="J536" s="336">
        <f t="shared" si="756"/>
        <v>0</v>
      </c>
      <c r="K536" s="336">
        <f t="shared" si="756"/>
        <v>0</v>
      </c>
      <c r="L536" s="336">
        <f t="shared" si="756"/>
        <v>0</v>
      </c>
      <c r="M536" s="336">
        <f t="shared" si="756"/>
        <v>0</v>
      </c>
      <c r="N536" s="336">
        <f t="shared" si="756"/>
        <v>0</v>
      </c>
      <c r="O536" s="336">
        <f t="shared" si="756"/>
        <v>0</v>
      </c>
      <c r="P536" s="336">
        <f t="shared" si="756"/>
        <v>0</v>
      </c>
      <c r="Q536" s="336">
        <f t="shared" si="756"/>
        <v>0</v>
      </c>
      <c r="R536" s="336">
        <f t="shared" si="756"/>
        <v>0</v>
      </c>
      <c r="S536" s="336">
        <f t="shared" si="756"/>
        <v>0</v>
      </c>
      <c r="T536" s="363">
        <f t="shared" si="756"/>
        <v>0</v>
      </c>
      <c r="U536" s="336">
        <f t="shared" si="756"/>
        <v>0</v>
      </c>
      <c r="V536" s="336" t="s">
        <v>66</v>
      </c>
      <c r="W536" s="336">
        <f>SUM(W531:W535)</f>
        <v>2669</v>
      </c>
      <c r="X536" s="336">
        <f t="shared" ref="X536:AL536" si="757">SUM(X531:X535)</f>
        <v>10293639.050000001</v>
      </c>
      <c r="Y536" s="336">
        <f t="shared" si="757"/>
        <v>0</v>
      </c>
      <c r="Z536" s="336">
        <f t="shared" si="757"/>
        <v>0</v>
      </c>
      <c r="AA536" s="336">
        <f t="shared" si="757"/>
        <v>0</v>
      </c>
      <c r="AB536" s="336">
        <f t="shared" si="757"/>
        <v>0</v>
      </c>
      <c r="AC536" s="336">
        <f t="shared" si="757"/>
        <v>0</v>
      </c>
      <c r="AD536" s="336">
        <f t="shared" si="757"/>
        <v>0</v>
      </c>
      <c r="AE536" s="336">
        <f t="shared" si="757"/>
        <v>0</v>
      </c>
      <c r="AF536" s="336">
        <f t="shared" si="757"/>
        <v>0</v>
      </c>
      <c r="AG536" s="336">
        <f t="shared" si="757"/>
        <v>0</v>
      </c>
      <c r="AH536" s="336">
        <f t="shared" si="757"/>
        <v>0</v>
      </c>
      <c r="AI536" s="336">
        <f t="shared" si="757"/>
        <v>0</v>
      </c>
      <c r="AJ536" s="336">
        <f t="shared" si="757"/>
        <v>323360.39</v>
      </c>
      <c r="AK536" s="336">
        <f t="shared" si="757"/>
        <v>161680.19</v>
      </c>
      <c r="AL536" s="336">
        <f t="shared" si="757"/>
        <v>0</v>
      </c>
      <c r="AN536" s="46" t="e">
        <f>I536/'Приложение 1'!I534</f>
        <v>#DIV/0!</v>
      </c>
      <c r="AO536" s="46" t="e">
        <f t="shared" si="729"/>
        <v>#DIV/0!</v>
      </c>
      <c r="AP536" s="46" t="e">
        <f t="shared" si="730"/>
        <v>#DIV/0!</v>
      </c>
      <c r="AQ536" s="46" t="e">
        <f t="shared" si="731"/>
        <v>#DIV/0!</v>
      </c>
      <c r="AR536" s="46" t="e">
        <f t="shared" si="732"/>
        <v>#DIV/0!</v>
      </c>
      <c r="AS536" s="46" t="e">
        <f t="shared" si="733"/>
        <v>#DIV/0!</v>
      </c>
      <c r="AT536" s="46" t="e">
        <f t="shared" si="734"/>
        <v>#DIV/0!</v>
      </c>
      <c r="AU536" s="46">
        <f t="shared" si="735"/>
        <v>3856.7399962532786</v>
      </c>
      <c r="AV536" s="46" t="e">
        <f t="shared" si="736"/>
        <v>#DIV/0!</v>
      </c>
      <c r="AW536" s="46" t="e">
        <f t="shared" si="737"/>
        <v>#DIV/0!</v>
      </c>
      <c r="AX536" s="46" t="e">
        <f t="shared" si="738"/>
        <v>#DIV/0!</v>
      </c>
      <c r="AY536" s="52">
        <f t="shared" si="739"/>
        <v>0</v>
      </c>
      <c r="AZ536" s="46">
        <v>823.21</v>
      </c>
      <c r="BA536" s="46">
        <v>2105.13</v>
      </c>
      <c r="BB536" s="46">
        <v>2608.0100000000002</v>
      </c>
      <c r="BC536" s="46">
        <v>902.03</v>
      </c>
      <c r="BD536" s="46">
        <v>1781.42</v>
      </c>
      <c r="BE536" s="46">
        <v>1188.47</v>
      </c>
      <c r="BF536" s="46">
        <v>2445034.0299999998</v>
      </c>
      <c r="BG536" s="46">
        <f t="shared" si="740"/>
        <v>4866.91</v>
      </c>
      <c r="BH536" s="46">
        <v>1206.3800000000001</v>
      </c>
      <c r="BI536" s="46">
        <v>3444.44</v>
      </c>
      <c r="BJ536" s="46">
        <v>7006.73</v>
      </c>
      <c r="BK536" s="46">
        <f t="shared" si="728"/>
        <v>1689105.94</v>
      </c>
      <c r="BL536" s="46" t="e">
        <f t="shared" si="741"/>
        <v>#DIV/0!</v>
      </c>
      <c r="BM536" s="46" t="e">
        <f t="shared" si="742"/>
        <v>#DIV/0!</v>
      </c>
      <c r="BN536" s="46" t="e">
        <f t="shared" si="743"/>
        <v>#DIV/0!</v>
      </c>
      <c r="BO536" s="46" t="e">
        <f t="shared" si="744"/>
        <v>#DIV/0!</v>
      </c>
      <c r="BP536" s="46" t="e">
        <f t="shared" si="745"/>
        <v>#DIV/0!</v>
      </c>
      <c r="BQ536" s="46" t="e">
        <f t="shared" si="746"/>
        <v>#DIV/0!</v>
      </c>
      <c r="BR536" s="46" t="e">
        <f t="shared" si="747"/>
        <v>#DIV/0!</v>
      </c>
      <c r="BS536" s="46" t="str">
        <f t="shared" si="748"/>
        <v xml:space="preserve"> </v>
      </c>
      <c r="BT536" s="46" t="e">
        <f t="shared" si="749"/>
        <v>#DIV/0!</v>
      </c>
      <c r="BU536" s="46" t="e">
        <f t="shared" si="750"/>
        <v>#DIV/0!</v>
      </c>
      <c r="BV536" s="46" t="e">
        <f t="shared" si="751"/>
        <v>#DIV/0!</v>
      </c>
      <c r="BW536" s="46" t="str">
        <f t="shared" si="752"/>
        <v xml:space="preserve"> </v>
      </c>
      <c r="BY536" s="52"/>
      <c r="BZ536" s="293"/>
      <c r="CA536" s="46">
        <f t="shared" si="753"/>
        <v>4038.4711989509174</v>
      </c>
      <c r="CB536" s="46">
        <f t="shared" si="754"/>
        <v>5085.92</v>
      </c>
      <c r="CC536" s="46">
        <f t="shared" si="755"/>
        <v>-1047.4488010490827</v>
      </c>
    </row>
    <row r="537" spans="1:81" s="45" customFormat="1" ht="12" customHeight="1">
      <c r="A537" s="364" t="s">
        <v>49</v>
      </c>
      <c r="B537" s="365"/>
      <c r="C537" s="365"/>
      <c r="D537" s="365"/>
      <c r="E537" s="365"/>
      <c r="F537" s="365"/>
      <c r="G537" s="365"/>
      <c r="H537" s="365"/>
      <c r="I537" s="365"/>
      <c r="J537" s="365"/>
      <c r="K537" s="365"/>
      <c r="L537" s="365"/>
      <c r="M537" s="365"/>
      <c r="N537" s="365"/>
      <c r="O537" s="365"/>
      <c r="P537" s="365"/>
      <c r="Q537" s="365"/>
      <c r="R537" s="365"/>
      <c r="S537" s="365"/>
      <c r="T537" s="365"/>
      <c r="U537" s="365"/>
      <c r="V537" s="365"/>
      <c r="W537" s="365"/>
      <c r="X537" s="365"/>
      <c r="Y537" s="365"/>
      <c r="Z537" s="365"/>
      <c r="AA537" s="365"/>
      <c r="AB537" s="365"/>
      <c r="AC537" s="365"/>
      <c r="AD537" s="365"/>
      <c r="AE537" s="365"/>
      <c r="AF537" s="365"/>
      <c r="AG537" s="365"/>
      <c r="AH537" s="365"/>
      <c r="AI537" s="365"/>
      <c r="AJ537" s="365"/>
      <c r="AK537" s="365"/>
      <c r="AL537" s="366"/>
      <c r="AN537" s="46">
        <f>I537/'Приложение 1'!I535</f>
        <v>0</v>
      </c>
      <c r="AO537" s="46" t="e">
        <f t="shared" si="729"/>
        <v>#DIV/0!</v>
      </c>
      <c r="AP537" s="46" t="e">
        <f t="shared" si="730"/>
        <v>#DIV/0!</v>
      </c>
      <c r="AQ537" s="46" t="e">
        <f t="shared" si="731"/>
        <v>#DIV/0!</v>
      </c>
      <c r="AR537" s="46" t="e">
        <f t="shared" si="732"/>
        <v>#DIV/0!</v>
      </c>
      <c r="AS537" s="46" t="e">
        <f t="shared" si="733"/>
        <v>#DIV/0!</v>
      </c>
      <c r="AT537" s="46" t="e">
        <f t="shared" si="734"/>
        <v>#DIV/0!</v>
      </c>
      <c r="AU537" s="46" t="e">
        <f t="shared" si="735"/>
        <v>#DIV/0!</v>
      </c>
      <c r="AV537" s="46" t="e">
        <f t="shared" si="736"/>
        <v>#DIV/0!</v>
      </c>
      <c r="AW537" s="46" t="e">
        <f t="shared" si="737"/>
        <v>#DIV/0!</v>
      </c>
      <c r="AX537" s="46" t="e">
        <f t="shared" si="738"/>
        <v>#DIV/0!</v>
      </c>
      <c r="AY537" s="52">
        <f t="shared" si="739"/>
        <v>0</v>
      </c>
      <c r="AZ537" s="46">
        <v>823.21</v>
      </c>
      <c r="BA537" s="46">
        <v>2105.13</v>
      </c>
      <c r="BB537" s="46">
        <v>2608.0100000000002</v>
      </c>
      <c r="BC537" s="46">
        <v>902.03</v>
      </c>
      <c r="BD537" s="46">
        <v>1781.42</v>
      </c>
      <c r="BE537" s="46">
        <v>1188.47</v>
      </c>
      <c r="BF537" s="46">
        <v>2445034.0299999998</v>
      </c>
      <c r="BG537" s="46">
        <f t="shared" si="740"/>
        <v>4866.91</v>
      </c>
      <c r="BH537" s="46">
        <v>1206.3800000000001</v>
      </c>
      <c r="BI537" s="46">
        <v>3444.44</v>
      </c>
      <c r="BJ537" s="46">
        <v>7006.73</v>
      </c>
      <c r="BK537" s="46">
        <f t="shared" si="728"/>
        <v>1689105.94</v>
      </c>
      <c r="BL537" s="46" t="str">
        <f t="shared" si="741"/>
        <v xml:space="preserve"> </v>
      </c>
      <c r="BM537" s="46" t="e">
        <f t="shared" si="742"/>
        <v>#DIV/0!</v>
      </c>
      <c r="BN537" s="46" t="e">
        <f t="shared" si="743"/>
        <v>#DIV/0!</v>
      </c>
      <c r="BO537" s="46" t="e">
        <f t="shared" si="744"/>
        <v>#DIV/0!</v>
      </c>
      <c r="BP537" s="46" t="e">
        <f t="shared" si="745"/>
        <v>#DIV/0!</v>
      </c>
      <c r="BQ537" s="46" t="e">
        <f t="shared" si="746"/>
        <v>#DIV/0!</v>
      </c>
      <c r="BR537" s="46" t="e">
        <f t="shared" si="747"/>
        <v>#DIV/0!</v>
      </c>
      <c r="BS537" s="46" t="e">
        <f t="shared" si="748"/>
        <v>#DIV/0!</v>
      </c>
      <c r="BT537" s="46" t="e">
        <f t="shared" si="749"/>
        <v>#DIV/0!</v>
      </c>
      <c r="BU537" s="46" t="e">
        <f t="shared" si="750"/>
        <v>#DIV/0!</v>
      </c>
      <c r="BV537" s="46" t="e">
        <f t="shared" si="751"/>
        <v>#DIV/0!</v>
      </c>
      <c r="BW537" s="46" t="str">
        <f t="shared" si="752"/>
        <v xml:space="preserve"> </v>
      </c>
      <c r="BY537" s="52"/>
      <c r="BZ537" s="293"/>
      <c r="CA537" s="46" t="e">
        <f t="shared" si="753"/>
        <v>#DIV/0!</v>
      </c>
      <c r="CB537" s="46">
        <f t="shared" si="754"/>
        <v>5085.92</v>
      </c>
      <c r="CC537" s="46" t="e">
        <f t="shared" si="755"/>
        <v>#DIV/0!</v>
      </c>
    </row>
    <row r="538" spans="1:81" s="45" customFormat="1" ht="12" customHeight="1">
      <c r="A538" s="284">
        <v>177</v>
      </c>
      <c r="B538" s="64" t="s">
        <v>758</v>
      </c>
      <c r="C538" s="395"/>
      <c r="D538" s="395"/>
      <c r="E538" s="395"/>
      <c r="F538" s="395"/>
      <c r="G538" s="286">
        <f t="shared" ref="G538" si="758">ROUND(H538+U538+X538+Z538+AB538+AD538+AF538+AH538+AI538+AJ538+AK538+AL538,2)</f>
        <v>4289260.26</v>
      </c>
      <c r="H538" s="280">
        <f t="shared" ref="H538" si="759">I538+K538+M538+O538+Q538+S538</f>
        <v>0</v>
      </c>
      <c r="I538" s="289">
        <v>0</v>
      </c>
      <c r="J538" s="289">
        <v>0</v>
      </c>
      <c r="K538" s="289">
        <v>0</v>
      </c>
      <c r="L538" s="289">
        <v>0</v>
      </c>
      <c r="M538" s="289">
        <v>0</v>
      </c>
      <c r="N538" s="280">
        <v>0</v>
      </c>
      <c r="O538" s="280">
        <v>0</v>
      </c>
      <c r="P538" s="280">
        <v>0</v>
      </c>
      <c r="Q538" s="280">
        <v>0</v>
      </c>
      <c r="R538" s="280">
        <v>0</v>
      </c>
      <c r="S538" s="280">
        <v>0</v>
      </c>
      <c r="T538" s="290">
        <v>0</v>
      </c>
      <c r="U538" s="280">
        <v>0</v>
      </c>
      <c r="V538" s="296" t="s">
        <v>106</v>
      </c>
      <c r="W538" s="57">
        <v>1062.0999999999999</v>
      </c>
      <c r="X538" s="280">
        <f t="shared" ref="X538" si="760">ROUND(IF(V538="СК",3856.74,3886.86)*W538,2)</f>
        <v>4096243.55</v>
      </c>
      <c r="Y538" s="57">
        <v>0</v>
      </c>
      <c r="Z538" s="57">
        <v>0</v>
      </c>
      <c r="AA538" s="57">
        <v>0</v>
      </c>
      <c r="AB538" s="57">
        <v>0</v>
      </c>
      <c r="AC538" s="57">
        <v>0</v>
      </c>
      <c r="AD538" s="57">
        <v>0</v>
      </c>
      <c r="AE538" s="57">
        <v>0</v>
      </c>
      <c r="AF538" s="57">
        <v>0</v>
      </c>
      <c r="AG538" s="57">
        <v>0</v>
      </c>
      <c r="AH538" s="57">
        <v>0</v>
      </c>
      <c r="AI538" s="57">
        <v>0</v>
      </c>
      <c r="AJ538" s="57">
        <f t="shared" ref="AJ538" si="761">ROUND(X538/95.5*3,2)</f>
        <v>128677.81</v>
      </c>
      <c r="AK538" s="57">
        <f t="shared" ref="AK538" si="762">ROUND(X538/95.5*1.5,2)</f>
        <v>64338.9</v>
      </c>
      <c r="AL538" s="57">
        <v>0</v>
      </c>
      <c r="AN538" s="46">
        <f>I538/'Приложение 1'!I536</f>
        <v>0</v>
      </c>
      <c r="AO538" s="46" t="e">
        <f t="shared" si="729"/>
        <v>#DIV/0!</v>
      </c>
      <c r="AP538" s="46" t="e">
        <f t="shared" si="730"/>
        <v>#DIV/0!</v>
      </c>
      <c r="AQ538" s="46" t="e">
        <f t="shared" si="731"/>
        <v>#DIV/0!</v>
      </c>
      <c r="AR538" s="46" t="e">
        <f t="shared" si="732"/>
        <v>#DIV/0!</v>
      </c>
      <c r="AS538" s="46" t="e">
        <f t="shared" si="733"/>
        <v>#DIV/0!</v>
      </c>
      <c r="AT538" s="46" t="e">
        <f t="shared" si="734"/>
        <v>#DIV/0!</v>
      </c>
      <c r="AU538" s="46">
        <f t="shared" si="735"/>
        <v>3856.7399962338764</v>
      </c>
      <c r="AV538" s="46" t="e">
        <f t="shared" si="736"/>
        <v>#DIV/0!</v>
      </c>
      <c r="AW538" s="46" t="e">
        <f t="shared" si="737"/>
        <v>#DIV/0!</v>
      </c>
      <c r="AX538" s="46" t="e">
        <f t="shared" si="738"/>
        <v>#DIV/0!</v>
      </c>
      <c r="AY538" s="52">
        <f t="shared" si="739"/>
        <v>0</v>
      </c>
      <c r="AZ538" s="46">
        <v>823.21</v>
      </c>
      <c r="BA538" s="46">
        <v>2105.13</v>
      </c>
      <c r="BB538" s="46">
        <v>2608.0100000000002</v>
      </c>
      <c r="BC538" s="46">
        <v>902.03</v>
      </c>
      <c r="BD538" s="46">
        <v>1781.42</v>
      </c>
      <c r="BE538" s="46">
        <v>1188.47</v>
      </c>
      <c r="BF538" s="46">
        <v>2445034.0299999998</v>
      </c>
      <c r="BG538" s="46">
        <f t="shared" si="740"/>
        <v>4866.91</v>
      </c>
      <c r="BH538" s="46">
        <v>1206.3800000000001</v>
      </c>
      <c r="BI538" s="46">
        <v>3444.44</v>
      </c>
      <c r="BJ538" s="46">
        <v>7006.73</v>
      </c>
      <c r="BK538" s="46">
        <f t="shared" si="728"/>
        <v>1689105.94</v>
      </c>
      <c r="BL538" s="46" t="str">
        <f t="shared" si="741"/>
        <v xml:space="preserve"> </v>
      </c>
      <c r="BM538" s="46" t="e">
        <f t="shared" si="742"/>
        <v>#DIV/0!</v>
      </c>
      <c r="BN538" s="46" t="e">
        <f t="shared" si="743"/>
        <v>#DIV/0!</v>
      </c>
      <c r="BO538" s="46" t="e">
        <f t="shared" si="744"/>
        <v>#DIV/0!</v>
      </c>
      <c r="BP538" s="46" t="e">
        <f t="shared" si="745"/>
        <v>#DIV/0!</v>
      </c>
      <c r="BQ538" s="46" t="e">
        <f t="shared" si="746"/>
        <v>#DIV/0!</v>
      </c>
      <c r="BR538" s="46" t="e">
        <f t="shared" si="747"/>
        <v>#DIV/0!</v>
      </c>
      <c r="BS538" s="46" t="str">
        <f t="shared" si="748"/>
        <v xml:space="preserve"> </v>
      </c>
      <c r="BT538" s="46" t="e">
        <f t="shared" si="749"/>
        <v>#DIV/0!</v>
      </c>
      <c r="BU538" s="46" t="e">
        <f t="shared" si="750"/>
        <v>#DIV/0!</v>
      </c>
      <c r="BV538" s="46" t="e">
        <f t="shared" si="751"/>
        <v>#DIV/0!</v>
      </c>
      <c r="BW538" s="46" t="str">
        <f t="shared" si="752"/>
        <v xml:space="preserve"> </v>
      </c>
      <c r="BY538" s="52"/>
      <c r="BZ538" s="293"/>
      <c r="CA538" s="46">
        <f t="shared" si="753"/>
        <v>4038.4711985688732</v>
      </c>
      <c r="CB538" s="46">
        <f t="shared" si="754"/>
        <v>5085.92</v>
      </c>
      <c r="CC538" s="46">
        <f t="shared" si="755"/>
        <v>-1047.4488014311269</v>
      </c>
    </row>
    <row r="539" spans="1:81" s="45" customFormat="1" ht="30.75" customHeight="1">
      <c r="A539" s="361" t="s">
        <v>53</v>
      </c>
      <c r="B539" s="361"/>
      <c r="C539" s="336" t="e">
        <f>SUM(#REF!)</f>
        <v>#REF!</v>
      </c>
      <c r="D539" s="362"/>
      <c r="E539" s="336"/>
      <c r="F539" s="336"/>
      <c r="G539" s="336">
        <f t="shared" ref="G539:U539" si="763">ROUND(SUM(G538:G538),2)</f>
        <v>4289260.26</v>
      </c>
      <c r="H539" s="336">
        <f t="shared" si="763"/>
        <v>0</v>
      </c>
      <c r="I539" s="336">
        <f t="shared" si="763"/>
        <v>0</v>
      </c>
      <c r="J539" s="336">
        <f t="shared" si="763"/>
        <v>0</v>
      </c>
      <c r="K539" s="336">
        <f t="shared" si="763"/>
        <v>0</v>
      </c>
      <c r="L539" s="336">
        <f t="shared" si="763"/>
        <v>0</v>
      </c>
      <c r="M539" s="336">
        <f t="shared" si="763"/>
        <v>0</v>
      </c>
      <c r="N539" s="336">
        <f t="shared" si="763"/>
        <v>0</v>
      </c>
      <c r="O539" s="336">
        <f t="shared" si="763"/>
        <v>0</v>
      </c>
      <c r="P539" s="336">
        <f t="shared" si="763"/>
        <v>0</v>
      </c>
      <c r="Q539" s="336">
        <f t="shared" si="763"/>
        <v>0</v>
      </c>
      <c r="R539" s="336">
        <f t="shared" si="763"/>
        <v>0</v>
      </c>
      <c r="S539" s="336">
        <f t="shared" si="763"/>
        <v>0</v>
      </c>
      <c r="T539" s="363">
        <f t="shared" si="763"/>
        <v>0</v>
      </c>
      <c r="U539" s="336">
        <f t="shared" si="763"/>
        <v>0</v>
      </c>
      <c r="V539" s="336" t="s">
        <v>66</v>
      </c>
      <c r="W539" s="336">
        <f t="shared" ref="W539:AL539" si="764">ROUND(SUM(W538:W538),2)</f>
        <v>1062.0999999999999</v>
      </c>
      <c r="X539" s="336">
        <f t="shared" si="764"/>
        <v>4096243.55</v>
      </c>
      <c r="Y539" s="336">
        <f t="shared" si="764"/>
        <v>0</v>
      </c>
      <c r="Z539" s="336">
        <f t="shared" si="764"/>
        <v>0</v>
      </c>
      <c r="AA539" s="336">
        <f t="shared" si="764"/>
        <v>0</v>
      </c>
      <c r="AB539" s="336">
        <f t="shared" si="764"/>
        <v>0</v>
      </c>
      <c r="AC539" s="336">
        <f t="shared" si="764"/>
        <v>0</v>
      </c>
      <c r="AD539" s="336">
        <f t="shared" si="764"/>
        <v>0</v>
      </c>
      <c r="AE539" s="336">
        <f t="shared" si="764"/>
        <v>0</v>
      </c>
      <c r="AF539" s="336">
        <f t="shared" si="764"/>
        <v>0</v>
      </c>
      <c r="AG539" s="336">
        <f t="shared" si="764"/>
        <v>0</v>
      </c>
      <c r="AH539" s="336">
        <f t="shared" si="764"/>
        <v>0</v>
      </c>
      <c r="AI539" s="336">
        <f t="shared" si="764"/>
        <v>0</v>
      </c>
      <c r="AJ539" s="336">
        <f t="shared" si="764"/>
        <v>128677.81</v>
      </c>
      <c r="AK539" s="336">
        <f t="shared" si="764"/>
        <v>64338.9</v>
      </c>
      <c r="AL539" s="336">
        <f t="shared" si="764"/>
        <v>0</v>
      </c>
      <c r="AN539" s="46" t="e">
        <f>I539/'Приложение 1'!I537</f>
        <v>#DIV/0!</v>
      </c>
      <c r="AO539" s="46" t="e">
        <f t="shared" si="729"/>
        <v>#DIV/0!</v>
      </c>
      <c r="AP539" s="46" t="e">
        <f t="shared" si="730"/>
        <v>#DIV/0!</v>
      </c>
      <c r="AQ539" s="46" t="e">
        <f t="shared" si="731"/>
        <v>#DIV/0!</v>
      </c>
      <c r="AR539" s="46" t="e">
        <f t="shared" si="732"/>
        <v>#DIV/0!</v>
      </c>
      <c r="AS539" s="46" t="e">
        <f t="shared" si="733"/>
        <v>#DIV/0!</v>
      </c>
      <c r="AT539" s="46" t="e">
        <f t="shared" si="734"/>
        <v>#DIV/0!</v>
      </c>
      <c r="AU539" s="46">
        <f t="shared" si="735"/>
        <v>3856.7399962338764</v>
      </c>
      <c r="AV539" s="46" t="e">
        <f t="shared" si="736"/>
        <v>#DIV/0!</v>
      </c>
      <c r="AW539" s="46" t="e">
        <f t="shared" si="737"/>
        <v>#DIV/0!</v>
      </c>
      <c r="AX539" s="46" t="e">
        <f t="shared" si="738"/>
        <v>#DIV/0!</v>
      </c>
      <c r="AY539" s="52">
        <f t="shared" si="739"/>
        <v>0</v>
      </c>
      <c r="AZ539" s="46">
        <v>823.21</v>
      </c>
      <c r="BA539" s="46">
        <v>2105.13</v>
      </c>
      <c r="BB539" s="46">
        <v>2608.0100000000002</v>
      </c>
      <c r="BC539" s="46">
        <v>902.03</v>
      </c>
      <c r="BD539" s="46">
        <v>1781.42</v>
      </c>
      <c r="BE539" s="46">
        <v>1188.47</v>
      </c>
      <c r="BF539" s="46">
        <v>2445034.0299999998</v>
      </c>
      <c r="BG539" s="46">
        <f t="shared" si="740"/>
        <v>4866.91</v>
      </c>
      <c r="BH539" s="46">
        <v>1206.3800000000001</v>
      </c>
      <c r="BI539" s="46">
        <v>3444.44</v>
      </c>
      <c r="BJ539" s="46">
        <v>7006.73</v>
      </c>
      <c r="BK539" s="46">
        <f t="shared" si="728"/>
        <v>1689105.94</v>
      </c>
      <c r="BL539" s="46" t="e">
        <f t="shared" si="741"/>
        <v>#DIV/0!</v>
      </c>
      <c r="BM539" s="46" t="e">
        <f t="shared" si="742"/>
        <v>#DIV/0!</v>
      </c>
      <c r="BN539" s="46" t="e">
        <f t="shared" si="743"/>
        <v>#DIV/0!</v>
      </c>
      <c r="BO539" s="46" t="e">
        <f t="shared" si="744"/>
        <v>#DIV/0!</v>
      </c>
      <c r="BP539" s="46" t="e">
        <f t="shared" si="745"/>
        <v>#DIV/0!</v>
      </c>
      <c r="BQ539" s="46" t="e">
        <f t="shared" si="746"/>
        <v>#DIV/0!</v>
      </c>
      <c r="BR539" s="46" t="e">
        <f t="shared" si="747"/>
        <v>#DIV/0!</v>
      </c>
      <c r="BS539" s="46" t="str">
        <f t="shared" si="748"/>
        <v xml:space="preserve"> </v>
      </c>
      <c r="BT539" s="46" t="e">
        <f t="shared" si="749"/>
        <v>#DIV/0!</v>
      </c>
      <c r="BU539" s="46" t="e">
        <f t="shared" si="750"/>
        <v>#DIV/0!</v>
      </c>
      <c r="BV539" s="46" t="e">
        <f t="shared" si="751"/>
        <v>#DIV/0!</v>
      </c>
      <c r="BW539" s="46" t="str">
        <f t="shared" si="752"/>
        <v xml:space="preserve"> </v>
      </c>
      <c r="BY539" s="52"/>
      <c r="BZ539" s="293"/>
      <c r="CA539" s="46">
        <f t="shared" si="753"/>
        <v>4038.4711985688732</v>
      </c>
      <c r="CB539" s="46">
        <f t="shared" si="754"/>
        <v>5085.92</v>
      </c>
      <c r="CC539" s="46">
        <f t="shared" si="755"/>
        <v>-1047.4488014311269</v>
      </c>
    </row>
    <row r="540" spans="1:81" s="45" customFormat="1" ht="12" customHeight="1">
      <c r="A540" s="364" t="s">
        <v>767</v>
      </c>
      <c r="B540" s="365"/>
      <c r="C540" s="365"/>
      <c r="D540" s="365"/>
      <c r="E540" s="365"/>
      <c r="F540" s="365"/>
      <c r="G540" s="365"/>
      <c r="H540" s="365"/>
      <c r="I540" s="365"/>
      <c r="J540" s="365"/>
      <c r="K540" s="365"/>
      <c r="L540" s="365"/>
      <c r="M540" s="365"/>
      <c r="N540" s="365"/>
      <c r="O540" s="365"/>
      <c r="P540" s="365"/>
      <c r="Q540" s="365"/>
      <c r="R540" s="365"/>
      <c r="S540" s="365"/>
      <c r="T540" s="365"/>
      <c r="U540" s="365"/>
      <c r="V540" s="365"/>
      <c r="W540" s="365"/>
      <c r="X540" s="365"/>
      <c r="Y540" s="365"/>
      <c r="Z540" s="365"/>
      <c r="AA540" s="365"/>
      <c r="AB540" s="365"/>
      <c r="AC540" s="365"/>
      <c r="AD540" s="365"/>
      <c r="AE540" s="365"/>
      <c r="AF540" s="365"/>
      <c r="AG540" s="365"/>
      <c r="AH540" s="365"/>
      <c r="AI540" s="365"/>
      <c r="AJ540" s="365"/>
      <c r="AK540" s="365"/>
      <c r="AL540" s="366"/>
      <c r="AN540" s="46">
        <f>I540/'Приложение 1'!I538</f>
        <v>0</v>
      </c>
      <c r="AO540" s="46" t="e">
        <f t="shared" si="729"/>
        <v>#DIV/0!</v>
      </c>
      <c r="AP540" s="46" t="e">
        <f t="shared" si="730"/>
        <v>#DIV/0!</v>
      </c>
      <c r="AQ540" s="46" t="e">
        <f t="shared" si="731"/>
        <v>#DIV/0!</v>
      </c>
      <c r="AR540" s="46" t="e">
        <f t="shared" si="732"/>
        <v>#DIV/0!</v>
      </c>
      <c r="AS540" s="46" t="e">
        <f t="shared" si="733"/>
        <v>#DIV/0!</v>
      </c>
      <c r="AT540" s="46" t="e">
        <f t="shared" si="734"/>
        <v>#DIV/0!</v>
      </c>
      <c r="AU540" s="46" t="e">
        <f t="shared" si="735"/>
        <v>#DIV/0!</v>
      </c>
      <c r="AV540" s="46" t="e">
        <f t="shared" si="736"/>
        <v>#DIV/0!</v>
      </c>
      <c r="AW540" s="46" t="e">
        <f t="shared" si="737"/>
        <v>#DIV/0!</v>
      </c>
      <c r="AX540" s="46" t="e">
        <f t="shared" si="738"/>
        <v>#DIV/0!</v>
      </c>
      <c r="AY540" s="52">
        <f t="shared" si="739"/>
        <v>0</v>
      </c>
      <c r="AZ540" s="46">
        <v>823.21</v>
      </c>
      <c r="BA540" s="46">
        <v>2105.13</v>
      </c>
      <c r="BB540" s="46">
        <v>2608.0100000000002</v>
      </c>
      <c r="BC540" s="46">
        <v>902.03</v>
      </c>
      <c r="BD540" s="46">
        <v>1781.42</v>
      </c>
      <c r="BE540" s="46">
        <v>1188.47</v>
      </c>
      <c r="BF540" s="46">
        <v>2445034.0299999998</v>
      </c>
      <c r="BG540" s="46">
        <f t="shared" si="740"/>
        <v>4866.91</v>
      </c>
      <c r="BH540" s="46">
        <v>1206.3800000000001</v>
      </c>
      <c r="BI540" s="46">
        <v>3444.44</v>
      </c>
      <c r="BJ540" s="46">
        <v>7006.73</v>
      </c>
      <c r="BK540" s="46">
        <f t="shared" si="728"/>
        <v>1689105.94</v>
      </c>
      <c r="BL540" s="46" t="str">
        <f t="shared" si="741"/>
        <v xml:space="preserve"> </v>
      </c>
      <c r="BM540" s="46" t="e">
        <f t="shared" si="742"/>
        <v>#DIV/0!</v>
      </c>
      <c r="BN540" s="46" t="e">
        <f t="shared" si="743"/>
        <v>#DIV/0!</v>
      </c>
      <c r="BO540" s="46" t="e">
        <f t="shared" si="744"/>
        <v>#DIV/0!</v>
      </c>
      <c r="BP540" s="46" t="e">
        <f t="shared" si="745"/>
        <v>#DIV/0!</v>
      </c>
      <c r="BQ540" s="46" t="e">
        <f t="shared" si="746"/>
        <v>#DIV/0!</v>
      </c>
      <c r="BR540" s="46" t="e">
        <f t="shared" si="747"/>
        <v>#DIV/0!</v>
      </c>
      <c r="BS540" s="46" t="e">
        <f t="shared" si="748"/>
        <v>#DIV/0!</v>
      </c>
      <c r="BT540" s="46" t="e">
        <f t="shared" si="749"/>
        <v>#DIV/0!</v>
      </c>
      <c r="BU540" s="46" t="e">
        <f t="shared" si="750"/>
        <v>#DIV/0!</v>
      </c>
      <c r="BV540" s="46" t="e">
        <f t="shared" si="751"/>
        <v>#DIV/0!</v>
      </c>
      <c r="BW540" s="46" t="str">
        <f t="shared" si="752"/>
        <v xml:space="preserve"> </v>
      </c>
      <c r="BY540" s="52"/>
      <c r="BZ540" s="293"/>
      <c r="CA540" s="46" t="e">
        <f t="shared" si="753"/>
        <v>#DIV/0!</v>
      </c>
      <c r="CB540" s="46">
        <f t="shared" si="754"/>
        <v>5085.92</v>
      </c>
      <c r="CC540" s="46" t="e">
        <f t="shared" si="755"/>
        <v>#DIV/0!</v>
      </c>
    </row>
    <row r="541" spans="1:81" s="45" customFormat="1" ht="12" customHeight="1">
      <c r="A541" s="396">
        <v>178</v>
      </c>
      <c r="B541" s="64" t="s">
        <v>768</v>
      </c>
      <c r="C541" s="358">
        <v>590.20000000000005</v>
      </c>
      <c r="D541" s="295"/>
      <c r="E541" s="280"/>
      <c r="F541" s="280"/>
      <c r="G541" s="286">
        <f>ROUND(H541+U541+X541+Z541+AB541+AD541+AF541+AH541+AI541+AJ541+AK541+AL541,2)</f>
        <v>1902119.94</v>
      </c>
      <c r="H541" s="280">
        <f>I541+K541+M541+O541+Q541+S541</f>
        <v>0</v>
      </c>
      <c r="I541" s="289">
        <v>0</v>
      </c>
      <c r="J541" s="289">
        <v>0</v>
      </c>
      <c r="K541" s="289">
        <v>0</v>
      </c>
      <c r="L541" s="289">
        <v>0</v>
      </c>
      <c r="M541" s="289">
        <v>0</v>
      </c>
      <c r="N541" s="280">
        <v>0</v>
      </c>
      <c r="O541" s="280">
        <v>0</v>
      </c>
      <c r="P541" s="280">
        <v>0</v>
      </c>
      <c r="Q541" s="280">
        <v>0</v>
      </c>
      <c r="R541" s="280">
        <v>0</v>
      </c>
      <c r="S541" s="280">
        <v>0</v>
      </c>
      <c r="T541" s="290">
        <v>0</v>
      </c>
      <c r="U541" s="280">
        <v>0</v>
      </c>
      <c r="V541" s="280" t="s">
        <v>106</v>
      </c>
      <c r="W541" s="280">
        <v>471</v>
      </c>
      <c r="X541" s="280">
        <f t="shared" ref="X541" si="765">ROUND(IF(V541="СК",3856.74,3886.86)*W541,2)</f>
        <v>1816524.54</v>
      </c>
      <c r="Y541" s="57">
        <v>0</v>
      </c>
      <c r="Z541" s="57">
        <v>0</v>
      </c>
      <c r="AA541" s="57">
        <v>0</v>
      </c>
      <c r="AB541" s="57">
        <v>0</v>
      </c>
      <c r="AC541" s="57">
        <v>0</v>
      </c>
      <c r="AD541" s="57">
        <v>0</v>
      </c>
      <c r="AE541" s="57">
        <v>0</v>
      </c>
      <c r="AF541" s="57">
        <v>0</v>
      </c>
      <c r="AG541" s="57">
        <v>0</v>
      </c>
      <c r="AH541" s="57">
        <v>0</v>
      </c>
      <c r="AI541" s="57">
        <v>0</v>
      </c>
      <c r="AJ541" s="57">
        <f t="shared" ref="AJ541" si="766">ROUND(X541/95.5*3,2)</f>
        <v>57063.6</v>
      </c>
      <c r="AK541" s="57">
        <f t="shared" ref="AK541" si="767">ROUND(X541/95.5*1.5,2)</f>
        <v>28531.8</v>
      </c>
      <c r="AL541" s="57">
        <v>0</v>
      </c>
      <c r="AN541" s="46">
        <f>I541/'Приложение 1'!I539</f>
        <v>0</v>
      </c>
      <c r="AO541" s="46" t="e">
        <f t="shared" si="729"/>
        <v>#DIV/0!</v>
      </c>
      <c r="AP541" s="46" t="e">
        <f t="shared" si="730"/>
        <v>#DIV/0!</v>
      </c>
      <c r="AQ541" s="46" t="e">
        <f t="shared" si="731"/>
        <v>#DIV/0!</v>
      </c>
      <c r="AR541" s="46" t="e">
        <f t="shared" si="732"/>
        <v>#DIV/0!</v>
      </c>
      <c r="AS541" s="46" t="e">
        <f t="shared" si="733"/>
        <v>#DIV/0!</v>
      </c>
      <c r="AT541" s="46" t="e">
        <f t="shared" si="734"/>
        <v>#DIV/0!</v>
      </c>
      <c r="AU541" s="46">
        <f t="shared" si="735"/>
        <v>3856.7400000000002</v>
      </c>
      <c r="AV541" s="46" t="e">
        <f t="shared" si="736"/>
        <v>#DIV/0!</v>
      </c>
      <c r="AW541" s="46" t="e">
        <f t="shared" si="737"/>
        <v>#DIV/0!</v>
      </c>
      <c r="AX541" s="46" t="e">
        <f t="shared" si="738"/>
        <v>#DIV/0!</v>
      </c>
      <c r="AY541" s="52">
        <f t="shared" si="739"/>
        <v>0</v>
      </c>
      <c r="AZ541" s="46">
        <v>823.21</v>
      </c>
      <c r="BA541" s="46">
        <v>2105.13</v>
      </c>
      <c r="BB541" s="46">
        <v>2608.0100000000002</v>
      </c>
      <c r="BC541" s="46">
        <v>902.03</v>
      </c>
      <c r="BD541" s="46">
        <v>1781.42</v>
      </c>
      <c r="BE541" s="46">
        <v>1188.47</v>
      </c>
      <c r="BF541" s="46">
        <v>2445034.0299999998</v>
      </c>
      <c r="BG541" s="46">
        <f t="shared" si="740"/>
        <v>4866.91</v>
      </c>
      <c r="BH541" s="46">
        <v>1206.3800000000001</v>
      </c>
      <c r="BI541" s="46">
        <v>3444.44</v>
      </c>
      <c r="BJ541" s="46">
        <v>7006.73</v>
      </c>
      <c r="BK541" s="46">
        <f t="shared" si="728"/>
        <v>1689105.94</v>
      </c>
      <c r="BL541" s="46" t="str">
        <f t="shared" si="741"/>
        <v xml:space="preserve"> </v>
      </c>
      <c r="BM541" s="46" t="e">
        <f t="shared" si="742"/>
        <v>#DIV/0!</v>
      </c>
      <c r="BN541" s="46" t="e">
        <f t="shared" si="743"/>
        <v>#DIV/0!</v>
      </c>
      <c r="BO541" s="46" t="e">
        <f t="shared" si="744"/>
        <v>#DIV/0!</v>
      </c>
      <c r="BP541" s="46" t="e">
        <f t="shared" si="745"/>
        <v>#DIV/0!</v>
      </c>
      <c r="BQ541" s="46" t="e">
        <f t="shared" si="746"/>
        <v>#DIV/0!</v>
      </c>
      <c r="BR541" s="46" t="e">
        <f t="shared" si="747"/>
        <v>#DIV/0!</v>
      </c>
      <c r="BS541" s="46" t="str">
        <f t="shared" si="748"/>
        <v xml:space="preserve"> </v>
      </c>
      <c r="BT541" s="46" t="e">
        <f t="shared" si="749"/>
        <v>#DIV/0!</v>
      </c>
      <c r="BU541" s="46" t="e">
        <f t="shared" si="750"/>
        <v>#DIV/0!</v>
      </c>
      <c r="BV541" s="46" t="e">
        <f t="shared" si="751"/>
        <v>#DIV/0!</v>
      </c>
      <c r="BW541" s="46" t="str">
        <f t="shared" si="752"/>
        <v xml:space="preserve"> </v>
      </c>
      <c r="BY541" s="52"/>
      <c r="BZ541" s="293"/>
      <c r="CA541" s="46">
        <f t="shared" si="753"/>
        <v>4038.4712101910827</v>
      </c>
      <c r="CB541" s="46">
        <f t="shared" si="754"/>
        <v>5085.92</v>
      </c>
      <c r="CC541" s="46">
        <f t="shared" si="755"/>
        <v>-1047.4487898089174</v>
      </c>
    </row>
    <row r="542" spans="1:81" s="45" customFormat="1" ht="43.5" customHeight="1">
      <c r="A542" s="397" t="s">
        <v>771</v>
      </c>
      <c r="B542" s="398"/>
      <c r="C542" s="336">
        <f>SUM(C541)</f>
        <v>590.20000000000005</v>
      </c>
      <c r="D542" s="362"/>
      <c r="E542" s="336"/>
      <c r="F542" s="336"/>
      <c r="G542" s="336">
        <f>ROUND(SUM(G541),2)</f>
        <v>1902119.94</v>
      </c>
      <c r="H542" s="336">
        <f t="shared" ref="H542:U542" si="768">SUM(H541)</f>
        <v>0</v>
      </c>
      <c r="I542" s="336">
        <f t="shared" si="768"/>
        <v>0</v>
      </c>
      <c r="J542" s="336">
        <f t="shared" si="768"/>
        <v>0</v>
      </c>
      <c r="K542" s="336">
        <f t="shared" si="768"/>
        <v>0</v>
      </c>
      <c r="L542" s="336">
        <f t="shared" si="768"/>
        <v>0</v>
      </c>
      <c r="M542" s="336">
        <f t="shared" si="768"/>
        <v>0</v>
      </c>
      <c r="N542" s="336">
        <f t="shared" si="768"/>
        <v>0</v>
      </c>
      <c r="O542" s="336">
        <f t="shared" si="768"/>
        <v>0</v>
      </c>
      <c r="P542" s="336">
        <f t="shared" si="768"/>
        <v>0</v>
      </c>
      <c r="Q542" s="336">
        <f t="shared" si="768"/>
        <v>0</v>
      </c>
      <c r="R542" s="336">
        <f t="shared" si="768"/>
        <v>0</v>
      </c>
      <c r="S542" s="336">
        <f t="shared" si="768"/>
        <v>0</v>
      </c>
      <c r="T542" s="367">
        <f t="shared" si="768"/>
        <v>0</v>
      </c>
      <c r="U542" s="336">
        <f t="shared" si="768"/>
        <v>0</v>
      </c>
      <c r="V542" s="336" t="s">
        <v>66</v>
      </c>
      <c r="W542" s="336">
        <f>SUM(W541)</f>
        <v>471</v>
      </c>
      <c r="X542" s="336">
        <f>SUM(X541)</f>
        <v>1816524.54</v>
      </c>
      <c r="Y542" s="336">
        <f t="shared" ref="Y542:AL542" si="769">SUM(Y541)</f>
        <v>0</v>
      </c>
      <c r="Z542" s="336">
        <f t="shared" si="769"/>
        <v>0</v>
      </c>
      <c r="AA542" s="336">
        <f t="shared" si="769"/>
        <v>0</v>
      </c>
      <c r="AB542" s="336">
        <f t="shared" si="769"/>
        <v>0</v>
      </c>
      <c r="AC542" s="336">
        <f t="shared" si="769"/>
        <v>0</v>
      </c>
      <c r="AD542" s="336">
        <f t="shared" si="769"/>
        <v>0</v>
      </c>
      <c r="AE542" s="336">
        <f t="shared" si="769"/>
        <v>0</v>
      </c>
      <c r="AF542" s="336">
        <f t="shared" si="769"/>
        <v>0</v>
      </c>
      <c r="AG542" s="336">
        <f t="shared" si="769"/>
        <v>0</v>
      </c>
      <c r="AH542" s="336">
        <f t="shared" si="769"/>
        <v>0</v>
      </c>
      <c r="AI542" s="336">
        <f t="shared" si="769"/>
        <v>0</v>
      </c>
      <c r="AJ542" s="336">
        <f t="shared" si="769"/>
        <v>57063.6</v>
      </c>
      <c r="AK542" s="336">
        <f t="shared" si="769"/>
        <v>28531.8</v>
      </c>
      <c r="AL542" s="336">
        <f t="shared" si="769"/>
        <v>0</v>
      </c>
      <c r="AN542" s="46" t="e">
        <f>I542/'Приложение 1'!I540</f>
        <v>#DIV/0!</v>
      </c>
      <c r="AO542" s="46" t="e">
        <f t="shared" si="729"/>
        <v>#DIV/0!</v>
      </c>
      <c r="AP542" s="46" t="e">
        <f t="shared" si="730"/>
        <v>#DIV/0!</v>
      </c>
      <c r="AQ542" s="46" t="e">
        <f t="shared" si="731"/>
        <v>#DIV/0!</v>
      </c>
      <c r="AR542" s="46" t="e">
        <f t="shared" si="732"/>
        <v>#DIV/0!</v>
      </c>
      <c r="AS542" s="46" t="e">
        <f t="shared" si="733"/>
        <v>#DIV/0!</v>
      </c>
      <c r="AT542" s="46" t="e">
        <f t="shared" si="734"/>
        <v>#DIV/0!</v>
      </c>
      <c r="AU542" s="46">
        <f t="shared" si="735"/>
        <v>3856.7400000000002</v>
      </c>
      <c r="AV542" s="46" t="e">
        <f t="shared" si="736"/>
        <v>#DIV/0!</v>
      </c>
      <c r="AW542" s="46" t="e">
        <f t="shared" si="737"/>
        <v>#DIV/0!</v>
      </c>
      <c r="AX542" s="46" t="e">
        <f t="shared" si="738"/>
        <v>#DIV/0!</v>
      </c>
      <c r="AY542" s="52">
        <f t="shared" si="739"/>
        <v>0</v>
      </c>
      <c r="AZ542" s="46">
        <v>823.21</v>
      </c>
      <c r="BA542" s="46">
        <v>2105.13</v>
      </c>
      <c r="BB542" s="46">
        <v>2608.0100000000002</v>
      </c>
      <c r="BC542" s="46">
        <v>902.03</v>
      </c>
      <c r="BD542" s="46">
        <v>1781.42</v>
      </c>
      <c r="BE542" s="46">
        <v>1188.47</v>
      </c>
      <c r="BF542" s="46">
        <v>2445034.0299999998</v>
      </c>
      <c r="BG542" s="46">
        <f t="shared" si="740"/>
        <v>4866.91</v>
      </c>
      <c r="BH542" s="46">
        <v>1206.3800000000001</v>
      </c>
      <c r="BI542" s="46">
        <v>3444.44</v>
      </c>
      <c r="BJ542" s="46">
        <v>7006.73</v>
      </c>
      <c r="BK542" s="46">
        <f t="shared" si="728"/>
        <v>1689105.94</v>
      </c>
      <c r="BL542" s="46" t="e">
        <f t="shared" si="741"/>
        <v>#DIV/0!</v>
      </c>
      <c r="BM542" s="46" t="e">
        <f t="shared" si="742"/>
        <v>#DIV/0!</v>
      </c>
      <c r="BN542" s="46" t="e">
        <f t="shared" si="743"/>
        <v>#DIV/0!</v>
      </c>
      <c r="BO542" s="46" t="e">
        <f t="shared" si="744"/>
        <v>#DIV/0!</v>
      </c>
      <c r="BP542" s="46" t="e">
        <f t="shared" si="745"/>
        <v>#DIV/0!</v>
      </c>
      <c r="BQ542" s="46" t="e">
        <f t="shared" si="746"/>
        <v>#DIV/0!</v>
      </c>
      <c r="BR542" s="46" t="e">
        <f t="shared" si="747"/>
        <v>#DIV/0!</v>
      </c>
      <c r="BS542" s="46" t="str">
        <f t="shared" si="748"/>
        <v xml:space="preserve"> </v>
      </c>
      <c r="BT542" s="46" t="e">
        <f t="shared" si="749"/>
        <v>#DIV/0!</v>
      </c>
      <c r="BU542" s="46" t="e">
        <f t="shared" si="750"/>
        <v>#DIV/0!</v>
      </c>
      <c r="BV542" s="46" t="e">
        <f t="shared" si="751"/>
        <v>#DIV/0!</v>
      </c>
      <c r="BW542" s="46" t="str">
        <f t="shared" si="752"/>
        <v xml:space="preserve"> </v>
      </c>
      <c r="BY542" s="52"/>
      <c r="BZ542" s="293"/>
      <c r="CA542" s="46">
        <f t="shared" si="753"/>
        <v>4038.4712101910827</v>
      </c>
      <c r="CB542" s="46">
        <f t="shared" si="754"/>
        <v>5085.92</v>
      </c>
      <c r="CC542" s="46">
        <f t="shared" si="755"/>
        <v>-1047.4487898089174</v>
      </c>
    </row>
    <row r="543" spans="1:81" s="45" customFormat="1" ht="12" customHeight="1">
      <c r="A543" s="384" t="s">
        <v>70</v>
      </c>
      <c r="B543" s="384"/>
      <c r="C543" s="384"/>
      <c r="D543" s="384"/>
      <c r="E543" s="384"/>
      <c r="F543" s="384"/>
      <c r="G543" s="384"/>
      <c r="H543" s="384"/>
      <c r="I543" s="384"/>
      <c r="J543" s="384"/>
      <c r="K543" s="384"/>
      <c r="L543" s="384"/>
      <c r="M543" s="384"/>
      <c r="N543" s="384"/>
      <c r="O543" s="384"/>
      <c r="P543" s="384"/>
      <c r="Q543" s="384"/>
      <c r="R543" s="384"/>
      <c r="S543" s="384"/>
      <c r="T543" s="384"/>
      <c r="U543" s="384"/>
      <c r="V543" s="384"/>
      <c r="W543" s="384"/>
      <c r="X543" s="384"/>
      <c r="Y543" s="384"/>
      <c r="Z543" s="384"/>
      <c r="AA543" s="384"/>
      <c r="AB543" s="384"/>
      <c r="AC543" s="384"/>
      <c r="AD543" s="384"/>
      <c r="AE543" s="384"/>
      <c r="AF543" s="384"/>
      <c r="AG543" s="384"/>
      <c r="AH543" s="384"/>
      <c r="AI543" s="384"/>
      <c r="AJ543" s="384"/>
      <c r="AK543" s="384"/>
      <c r="AL543" s="384"/>
      <c r="AN543" s="46">
        <f>I543/'Приложение 1'!I541</f>
        <v>0</v>
      </c>
      <c r="AO543" s="46" t="e">
        <f t="shared" si="729"/>
        <v>#DIV/0!</v>
      </c>
      <c r="AP543" s="46" t="e">
        <f t="shared" si="730"/>
        <v>#DIV/0!</v>
      </c>
      <c r="AQ543" s="46" t="e">
        <f t="shared" si="731"/>
        <v>#DIV/0!</v>
      </c>
      <c r="AR543" s="46" t="e">
        <f t="shared" si="732"/>
        <v>#DIV/0!</v>
      </c>
      <c r="AS543" s="46" t="e">
        <f t="shared" si="733"/>
        <v>#DIV/0!</v>
      </c>
      <c r="AT543" s="46" t="e">
        <f t="shared" si="734"/>
        <v>#DIV/0!</v>
      </c>
      <c r="AU543" s="46" t="e">
        <f t="shared" si="735"/>
        <v>#DIV/0!</v>
      </c>
      <c r="AV543" s="46" t="e">
        <f t="shared" si="736"/>
        <v>#DIV/0!</v>
      </c>
      <c r="AW543" s="46" t="e">
        <f t="shared" si="737"/>
        <v>#DIV/0!</v>
      </c>
      <c r="AX543" s="46" t="e">
        <f t="shared" si="738"/>
        <v>#DIV/0!</v>
      </c>
      <c r="AY543" s="52">
        <f t="shared" si="739"/>
        <v>0</v>
      </c>
      <c r="AZ543" s="46">
        <v>823.21</v>
      </c>
      <c r="BA543" s="46">
        <v>2105.13</v>
      </c>
      <c r="BB543" s="46">
        <v>2608.0100000000002</v>
      </c>
      <c r="BC543" s="46">
        <v>902.03</v>
      </c>
      <c r="BD543" s="46">
        <v>1781.42</v>
      </c>
      <c r="BE543" s="46">
        <v>1188.47</v>
      </c>
      <c r="BF543" s="46">
        <v>2445034.0299999998</v>
      </c>
      <c r="BG543" s="46">
        <f t="shared" si="740"/>
        <v>4866.91</v>
      </c>
      <c r="BH543" s="46">
        <v>1206.3800000000001</v>
      </c>
      <c r="BI543" s="46">
        <v>3444.44</v>
      </c>
      <c r="BJ543" s="46">
        <v>7006.73</v>
      </c>
      <c r="BK543" s="46">
        <f t="shared" si="728"/>
        <v>1689105.94</v>
      </c>
      <c r="BL543" s="46" t="str">
        <f t="shared" si="741"/>
        <v xml:space="preserve"> </v>
      </c>
      <c r="BM543" s="46" t="e">
        <f t="shared" si="742"/>
        <v>#DIV/0!</v>
      </c>
      <c r="BN543" s="46" t="e">
        <f t="shared" si="743"/>
        <v>#DIV/0!</v>
      </c>
      <c r="BO543" s="46" t="e">
        <f t="shared" si="744"/>
        <v>#DIV/0!</v>
      </c>
      <c r="BP543" s="46" t="e">
        <f t="shared" si="745"/>
        <v>#DIV/0!</v>
      </c>
      <c r="BQ543" s="46" t="e">
        <f t="shared" si="746"/>
        <v>#DIV/0!</v>
      </c>
      <c r="BR543" s="46" t="e">
        <f t="shared" si="747"/>
        <v>#DIV/0!</v>
      </c>
      <c r="BS543" s="46" t="e">
        <f t="shared" si="748"/>
        <v>#DIV/0!</v>
      </c>
      <c r="BT543" s="46" t="e">
        <f t="shared" si="749"/>
        <v>#DIV/0!</v>
      </c>
      <c r="BU543" s="46" t="e">
        <f t="shared" si="750"/>
        <v>#DIV/0!</v>
      </c>
      <c r="BV543" s="46" t="e">
        <f t="shared" si="751"/>
        <v>#DIV/0!</v>
      </c>
      <c r="BW543" s="46" t="str">
        <f t="shared" si="752"/>
        <v xml:space="preserve"> </v>
      </c>
      <c r="BY543" s="52"/>
      <c r="BZ543" s="293"/>
      <c r="CA543" s="46" t="e">
        <f t="shared" si="753"/>
        <v>#DIV/0!</v>
      </c>
      <c r="CB543" s="46">
        <f t="shared" si="754"/>
        <v>5085.92</v>
      </c>
      <c r="CC543" s="46" t="e">
        <f t="shared" si="755"/>
        <v>#DIV/0!</v>
      </c>
    </row>
    <row r="544" spans="1:81" s="45" customFormat="1" ht="12" customHeight="1">
      <c r="A544" s="284">
        <v>179</v>
      </c>
      <c r="B544" s="64" t="s">
        <v>774</v>
      </c>
      <c r="C544" s="394"/>
      <c r="D544" s="394"/>
      <c r="E544" s="394"/>
      <c r="F544" s="394"/>
      <c r="G544" s="286">
        <f>ROUND(H544+U544+X544+Z544+AB544+AD544+AF544+AH544+AI544+AJ544+AK544+AL544,2)</f>
        <v>1413464.92</v>
      </c>
      <c r="H544" s="280">
        <f>I544+K544+M544+O544+Q544+S544</f>
        <v>0</v>
      </c>
      <c r="I544" s="289">
        <v>0</v>
      </c>
      <c r="J544" s="289">
        <v>0</v>
      </c>
      <c r="K544" s="289">
        <v>0</v>
      </c>
      <c r="L544" s="289">
        <v>0</v>
      </c>
      <c r="M544" s="289">
        <v>0</v>
      </c>
      <c r="N544" s="280">
        <v>0</v>
      </c>
      <c r="O544" s="280">
        <v>0</v>
      </c>
      <c r="P544" s="280">
        <v>0</v>
      </c>
      <c r="Q544" s="280">
        <v>0</v>
      </c>
      <c r="R544" s="280">
        <v>0</v>
      </c>
      <c r="S544" s="280">
        <v>0</v>
      </c>
      <c r="T544" s="290">
        <v>0</v>
      </c>
      <c r="U544" s="280">
        <v>0</v>
      </c>
      <c r="V544" s="280" t="s">
        <v>106</v>
      </c>
      <c r="W544" s="280">
        <v>350</v>
      </c>
      <c r="X544" s="280">
        <f t="shared" ref="X544:X545" si="770">ROUND(IF(V544="СК",3856.74,3886.86)*W544,2)</f>
        <v>1349859</v>
      </c>
      <c r="Y544" s="57">
        <v>0</v>
      </c>
      <c r="Z544" s="57">
        <v>0</v>
      </c>
      <c r="AA544" s="57">
        <v>0</v>
      </c>
      <c r="AB544" s="57">
        <v>0</v>
      </c>
      <c r="AC544" s="57">
        <v>0</v>
      </c>
      <c r="AD544" s="57">
        <v>0</v>
      </c>
      <c r="AE544" s="57">
        <v>0</v>
      </c>
      <c r="AF544" s="57">
        <v>0</v>
      </c>
      <c r="AG544" s="57">
        <v>0</v>
      </c>
      <c r="AH544" s="57">
        <v>0</v>
      </c>
      <c r="AI544" s="57">
        <v>0</v>
      </c>
      <c r="AJ544" s="57">
        <f t="shared" ref="AJ544:AJ545" si="771">ROUND(X544/95.5*3,2)</f>
        <v>42403.95</v>
      </c>
      <c r="AK544" s="57">
        <f t="shared" ref="AK544:AK545" si="772">ROUND(X544/95.5*1.5,2)</f>
        <v>21201.97</v>
      </c>
      <c r="AL544" s="57">
        <v>0</v>
      </c>
      <c r="AN544" s="46">
        <f>I544/'Приложение 1'!I542</f>
        <v>0</v>
      </c>
      <c r="AO544" s="46" t="e">
        <f t="shared" si="729"/>
        <v>#DIV/0!</v>
      </c>
      <c r="AP544" s="46" t="e">
        <f t="shared" si="730"/>
        <v>#DIV/0!</v>
      </c>
      <c r="AQ544" s="46" t="e">
        <f t="shared" si="731"/>
        <v>#DIV/0!</v>
      </c>
      <c r="AR544" s="46" t="e">
        <f t="shared" si="732"/>
        <v>#DIV/0!</v>
      </c>
      <c r="AS544" s="46" t="e">
        <f t="shared" si="733"/>
        <v>#DIV/0!</v>
      </c>
      <c r="AT544" s="46" t="e">
        <f t="shared" si="734"/>
        <v>#DIV/0!</v>
      </c>
      <c r="AU544" s="46">
        <f t="shared" si="735"/>
        <v>3856.74</v>
      </c>
      <c r="AV544" s="46" t="e">
        <f t="shared" si="736"/>
        <v>#DIV/0!</v>
      </c>
      <c r="AW544" s="46" t="e">
        <f t="shared" si="737"/>
        <v>#DIV/0!</v>
      </c>
      <c r="AX544" s="46" t="e">
        <f t="shared" si="738"/>
        <v>#DIV/0!</v>
      </c>
      <c r="AY544" s="52">
        <f t="shared" si="739"/>
        <v>0</v>
      </c>
      <c r="AZ544" s="46">
        <v>823.21</v>
      </c>
      <c r="BA544" s="46">
        <v>2105.13</v>
      </c>
      <c r="BB544" s="46">
        <v>2608.0100000000002</v>
      </c>
      <c r="BC544" s="46">
        <v>902.03</v>
      </c>
      <c r="BD544" s="46">
        <v>1781.42</v>
      </c>
      <c r="BE544" s="46">
        <v>1188.47</v>
      </c>
      <c r="BF544" s="46">
        <v>2445034.0299999998</v>
      </c>
      <c r="BG544" s="46">
        <f t="shared" si="740"/>
        <v>4866.91</v>
      </c>
      <c r="BH544" s="46">
        <v>1206.3800000000001</v>
      </c>
      <c r="BI544" s="46">
        <v>3444.44</v>
      </c>
      <c r="BJ544" s="46">
        <v>7006.73</v>
      </c>
      <c r="BK544" s="46">
        <f t="shared" si="728"/>
        <v>1689105.94</v>
      </c>
      <c r="BL544" s="46" t="str">
        <f t="shared" si="741"/>
        <v xml:space="preserve"> </v>
      </c>
      <c r="BM544" s="46" t="e">
        <f t="shared" si="742"/>
        <v>#DIV/0!</v>
      </c>
      <c r="BN544" s="46" t="e">
        <f t="shared" si="743"/>
        <v>#DIV/0!</v>
      </c>
      <c r="BO544" s="46" t="e">
        <f t="shared" si="744"/>
        <v>#DIV/0!</v>
      </c>
      <c r="BP544" s="46" t="e">
        <f t="shared" si="745"/>
        <v>#DIV/0!</v>
      </c>
      <c r="BQ544" s="46" t="e">
        <f t="shared" si="746"/>
        <v>#DIV/0!</v>
      </c>
      <c r="BR544" s="46" t="e">
        <f t="shared" si="747"/>
        <v>#DIV/0!</v>
      </c>
      <c r="BS544" s="46" t="str">
        <f t="shared" si="748"/>
        <v xml:space="preserve"> </v>
      </c>
      <c r="BT544" s="46" t="e">
        <f t="shared" si="749"/>
        <v>#DIV/0!</v>
      </c>
      <c r="BU544" s="46" t="e">
        <f t="shared" si="750"/>
        <v>#DIV/0!</v>
      </c>
      <c r="BV544" s="46" t="e">
        <f t="shared" si="751"/>
        <v>#DIV/0!</v>
      </c>
      <c r="BW544" s="46" t="str">
        <f t="shared" si="752"/>
        <v xml:space="preserve"> </v>
      </c>
      <c r="BY544" s="52"/>
      <c r="BZ544" s="293"/>
      <c r="CA544" s="46">
        <f t="shared" si="753"/>
        <v>4038.4712</v>
      </c>
      <c r="CB544" s="46">
        <f t="shared" si="754"/>
        <v>5085.92</v>
      </c>
      <c r="CC544" s="46">
        <f t="shared" si="755"/>
        <v>-1047.4488000000001</v>
      </c>
    </row>
    <row r="545" spans="1:82" s="45" customFormat="1" ht="12" customHeight="1">
      <c r="A545" s="284">
        <v>180</v>
      </c>
      <c r="B545" s="64" t="s">
        <v>775</v>
      </c>
      <c r="C545" s="358">
        <v>590.20000000000005</v>
      </c>
      <c r="D545" s="295"/>
      <c r="E545" s="280"/>
      <c r="F545" s="280"/>
      <c r="G545" s="286">
        <f>ROUND(H545+U545+X545+Z545+AB545+AD545+AF545+AH545+AI545+AJ545+AK545+AL545,2)</f>
        <v>1817312.04</v>
      </c>
      <c r="H545" s="280">
        <f>I545+K545+M545+O545+Q545+S545</f>
        <v>0</v>
      </c>
      <c r="I545" s="289">
        <v>0</v>
      </c>
      <c r="J545" s="289">
        <v>0</v>
      </c>
      <c r="K545" s="289">
        <v>0</v>
      </c>
      <c r="L545" s="289">
        <v>0</v>
      </c>
      <c r="M545" s="289">
        <v>0</v>
      </c>
      <c r="N545" s="280">
        <v>0</v>
      </c>
      <c r="O545" s="280">
        <v>0</v>
      </c>
      <c r="P545" s="280">
        <v>0</v>
      </c>
      <c r="Q545" s="280">
        <v>0</v>
      </c>
      <c r="R545" s="280">
        <v>0</v>
      </c>
      <c r="S545" s="280">
        <v>0</v>
      </c>
      <c r="T545" s="290">
        <v>0</v>
      </c>
      <c r="U545" s="280">
        <v>0</v>
      </c>
      <c r="V545" s="280" t="s">
        <v>106</v>
      </c>
      <c r="W545" s="280">
        <v>450</v>
      </c>
      <c r="X545" s="280">
        <f t="shared" si="770"/>
        <v>1735533</v>
      </c>
      <c r="Y545" s="57">
        <v>0</v>
      </c>
      <c r="Z545" s="57">
        <v>0</v>
      </c>
      <c r="AA545" s="57">
        <v>0</v>
      </c>
      <c r="AB545" s="57">
        <v>0</v>
      </c>
      <c r="AC545" s="57">
        <v>0</v>
      </c>
      <c r="AD545" s="57">
        <v>0</v>
      </c>
      <c r="AE545" s="57">
        <v>0</v>
      </c>
      <c r="AF545" s="57">
        <v>0</v>
      </c>
      <c r="AG545" s="57">
        <v>0</v>
      </c>
      <c r="AH545" s="57">
        <v>0</v>
      </c>
      <c r="AI545" s="57">
        <v>0</v>
      </c>
      <c r="AJ545" s="57">
        <f t="shared" si="771"/>
        <v>54519.360000000001</v>
      </c>
      <c r="AK545" s="57">
        <f t="shared" si="772"/>
        <v>27259.68</v>
      </c>
      <c r="AL545" s="57">
        <v>0</v>
      </c>
      <c r="AN545" s="46">
        <f>I545/'Приложение 1'!I543</f>
        <v>0</v>
      </c>
      <c r="AO545" s="46" t="e">
        <f t="shared" si="729"/>
        <v>#DIV/0!</v>
      </c>
      <c r="AP545" s="46" t="e">
        <f t="shared" si="730"/>
        <v>#DIV/0!</v>
      </c>
      <c r="AQ545" s="46" t="e">
        <f t="shared" si="731"/>
        <v>#DIV/0!</v>
      </c>
      <c r="AR545" s="46" t="e">
        <f t="shared" si="732"/>
        <v>#DIV/0!</v>
      </c>
      <c r="AS545" s="46" t="e">
        <f t="shared" si="733"/>
        <v>#DIV/0!</v>
      </c>
      <c r="AT545" s="46" t="e">
        <f t="shared" si="734"/>
        <v>#DIV/0!</v>
      </c>
      <c r="AU545" s="46">
        <f t="shared" si="735"/>
        <v>3856.74</v>
      </c>
      <c r="AV545" s="46" t="e">
        <f t="shared" si="736"/>
        <v>#DIV/0!</v>
      </c>
      <c r="AW545" s="46" t="e">
        <f t="shared" si="737"/>
        <v>#DIV/0!</v>
      </c>
      <c r="AX545" s="46" t="e">
        <f t="shared" si="738"/>
        <v>#DIV/0!</v>
      </c>
      <c r="AY545" s="52">
        <f t="shared" si="739"/>
        <v>0</v>
      </c>
      <c r="AZ545" s="46">
        <v>823.21</v>
      </c>
      <c r="BA545" s="46">
        <v>2105.13</v>
      </c>
      <c r="BB545" s="46">
        <v>2608.0100000000002</v>
      </c>
      <c r="BC545" s="46">
        <v>902.03</v>
      </c>
      <c r="BD545" s="46">
        <v>1781.42</v>
      </c>
      <c r="BE545" s="46">
        <v>1188.47</v>
      </c>
      <c r="BF545" s="46">
        <v>2445034.0299999998</v>
      </c>
      <c r="BG545" s="46">
        <f t="shared" si="740"/>
        <v>4866.91</v>
      </c>
      <c r="BH545" s="46">
        <v>1206.3800000000001</v>
      </c>
      <c r="BI545" s="46">
        <v>3444.44</v>
      </c>
      <c r="BJ545" s="46">
        <v>7006.73</v>
      </c>
      <c r="BK545" s="46">
        <f t="shared" si="728"/>
        <v>1689105.94</v>
      </c>
      <c r="BL545" s="46" t="str">
        <f t="shared" si="741"/>
        <v xml:space="preserve"> </v>
      </c>
      <c r="BM545" s="46" t="e">
        <f t="shared" si="742"/>
        <v>#DIV/0!</v>
      </c>
      <c r="BN545" s="46" t="e">
        <f t="shared" si="743"/>
        <v>#DIV/0!</v>
      </c>
      <c r="BO545" s="46" t="e">
        <f t="shared" si="744"/>
        <v>#DIV/0!</v>
      </c>
      <c r="BP545" s="46" t="e">
        <f t="shared" si="745"/>
        <v>#DIV/0!</v>
      </c>
      <c r="BQ545" s="46" t="e">
        <f t="shared" si="746"/>
        <v>#DIV/0!</v>
      </c>
      <c r="BR545" s="46" t="e">
        <f t="shared" si="747"/>
        <v>#DIV/0!</v>
      </c>
      <c r="BS545" s="46" t="str">
        <f t="shared" si="748"/>
        <v xml:space="preserve"> </v>
      </c>
      <c r="BT545" s="46" t="e">
        <f t="shared" si="749"/>
        <v>#DIV/0!</v>
      </c>
      <c r="BU545" s="46" t="e">
        <f t="shared" si="750"/>
        <v>#DIV/0!</v>
      </c>
      <c r="BV545" s="46" t="e">
        <f t="shared" si="751"/>
        <v>#DIV/0!</v>
      </c>
      <c r="BW545" s="46" t="str">
        <f t="shared" si="752"/>
        <v xml:space="preserve"> </v>
      </c>
      <c r="BY545" s="52"/>
      <c r="BZ545" s="293"/>
      <c r="CA545" s="46">
        <f t="shared" si="753"/>
        <v>4038.4712</v>
      </c>
      <c r="CB545" s="46">
        <f t="shared" si="754"/>
        <v>5085.92</v>
      </c>
      <c r="CC545" s="46">
        <f t="shared" si="755"/>
        <v>-1047.4488000000001</v>
      </c>
    </row>
    <row r="546" spans="1:82" s="45" customFormat="1" ht="43.5" customHeight="1">
      <c r="A546" s="397" t="s">
        <v>776</v>
      </c>
      <c r="B546" s="398"/>
      <c r="C546" s="336">
        <f>SUM(C545)</f>
        <v>590.20000000000005</v>
      </c>
      <c r="D546" s="362"/>
      <c r="E546" s="336"/>
      <c r="F546" s="336"/>
      <c r="G546" s="336">
        <f t="shared" ref="G546:S546" si="773">ROUND(SUM(G544:G545),2)</f>
        <v>3230776.96</v>
      </c>
      <c r="H546" s="336">
        <f t="shared" si="773"/>
        <v>0</v>
      </c>
      <c r="I546" s="336">
        <f t="shared" si="773"/>
        <v>0</v>
      </c>
      <c r="J546" s="336">
        <f t="shared" si="773"/>
        <v>0</v>
      </c>
      <c r="K546" s="336">
        <f t="shared" si="773"/>
        <v>0</v>
      </c>
      <c r="L546" s="336">
        <f t="shared" si="773"/>
        <v>0</v>
      </c>
      <c r="M546" s="336">
        <f t="shared" si="773"/>
        <v>0</v>
      </c>
      <c r="N546" s="336">
        <f t="shared" si="773"/>
        <v>0</v>
      </c>
      <c r="O546" s="336">
        <f t="shared" si="773"/>
        <v>0</v>
      </c>
      <c r="P546" s="336">
        <f t="shared" si="773"/>
        <v>0</v>
      </c>
      <c r="Q546" s="336">
        <f t="shared" si="773"/>
        <v>0</v>
      </c>
      <c r="R546" s="336">
        <f t="shared" si="773"/>
        <v>0</v>
      </c>
      <c r="S546" s="336">
        <f t="shared" si="773"/>
        <v>0</v>
      </c>
      <c r="T546" s="367">
        <f>SUM(T544:T545)</f>
        <v>0</v>
      </c>
      <c r="U546" s="336">
        <f>SUM(U544:U545)</f>
        <v>0</v>
      </c>
      <c r="V546" s="336" t="s">
        <v>66</v>
      </c>
      <c r="W546" s="336">
        <f t="shared" ref="W546:AL546" si="774">SUM(W544:W545)</f>
        <v>800</v>
      </c>
      <c r="X546" s="336">
        <f t="shared" si="774"/>
        <v>3085392</v>
      </c>
      <c r="Y546" s="336">
        <f t="shared" si="774"/>
        <v>0</v>
      </c>
      <c r="Z546" s="336">
        <f t="shared" si="774"/>
        <v>0</v>
      </c>
      <c r="AA546" s="336">
        <f t="shared" si="774"/>
        <v>0</v>
      </c>
      <c r="AB546" s="336">
        <f t="shared" si="774"/>
        <v>0</v>
      </c>
      <c r="AC546" s="336">
        <f t="shared" si="774"/>
        <v>0</v>
      </c>
      <c r="AD546" s="336">
        <f t="shared" si="774"/>
        <v>0</v>
      </c>
      <c r="AE546" s="336">
        <f t="shared" si="774"/>
        <v>0</v>
      </c>
      <c r="AF546" s="336">
        <f t="shared" si="774"/>
        <v>0</v>
      </c>
      <c r="AG546" s="336">
        <f t="shared" si="774"/>
        <v>0</v>
      </c>
      <c r="AH546" s="336">
        <f t="shared" si="774"/>
        <v>0</v>
      </c>
      <c r="AI546" s="336">
        <f t="shared" si="774"/>
        <v>0</v>
      </c>
      <c r="AJ546" s="336">
        <f t="shared" si="774"/>
        <v>96923.31</v>
      </c>
      <c r="AK546" s="336">
        <f t="shared" si="774"/>
        <v>48461.65</v>
      </c>
      <c r="AL546" s="336">
        <f t="shared" si="774"/>
        <v>0</v>
      </c>
      <c r="AN546" s="46" t="e">
        <f>I546/'Приложение 1'!I544</f>
        <v>#DIV/0!</v>
      </c>
      <c r="AO546" s="46" t="e">
        <f t="shared" si="729"/>
        <v>#DIV/0!</v>
      </c>
      <c r="AP546" s="46" t="e">
        <f t="shared" si="730"/>
        <v>#DIV/0!</v>
      </c>
      <c r="AQ546" s="46" t="e">
        <f t="shared" si="731"/>
        <v>#DIV/0!</v>
      </c>
      <c r="AR546" s="46" t="e">
        <f t="shared" si="732"/>
        <v>#DIV/0!</v>
      </c>
      <c r="AS546" s="46" t="e">
        <f t="shared" si="733"/>
        <v>#DIV/0!</v>
      </c>
      <c r="AT546" s="46" t="e">
        <f t="shared" si="734"/>
        <v>#DIV/0!</v>
      </c>
      <c r="AU546" s="46">
        <f t="shared" si="735"/>
        <v>3856.74</v>
      </c>
      <c r="AV546" s="46" t="e">
        <f t="shared" si="736"/>
        <v>#DIV/0!</v>
      </c>
      <c r="AW546" s="46" t="e">
        <f t="shared" si="737"/>
        <v>#DIV/0!</v>
      </c>
      <c r="AX546" s="46" t="e">
        <f t="shared" si="738"/>
        <v>#DIV/0!</v>
      </c>
      <c r="AY546" s="52">
        <f t="shared" si="739"/>
        <v>0</v>
      </c>
      <c r="AZ546" s="46">
        <v>823.21</v>
      </c>
      <c r="BA546" s="46">
        <v>2105.13</v>
      </c>
      <c r="BB546" s="46">
        <v>2608.0100000000002</v>
      </c>
      <c r="BC546" s="46">
        <v>902.03</v>
      </c>
      <c r="BD546" s="46">
        <v>1781.42</v>
      </c>
      <c r="BE546" s="46">
        <v>1188.47</v>
      </c>
      <c r="BF546" s="46">
        <v>2445034.0299999998</v>
      </c>
      <c r="BG546" s="46">
        <f t="shared" si="740"/>
        <v>4866.91</v>
      </c>
      <c r="BH546" s="46">
        <v>1206.3800000000001</v>
      </c>
      <c r="BI546" s="46">
        <v>3444.44</v>
      </c>
      <c r="BJ546" s="46">
        <v>7006.73</v>
      </c>
      <c r="BK546" s="46">
        <f t="shared" si="728"/>
        <v>1689105.94</v>
      </c>
      <c r="BL546" s="46" t="e">
        <f t="shared" si="741"/>
        <v>#DIV/0!</v>
      </c>
      <c r="BM546" s="46" t="e">
        <f t="shared" si="742"/>
        <v>#DIV/0!</v>
      </c>
      <c r="BN546" s="46" t="e">
        <f t="shared" si="743"/>
        <v>#DIV/0!</v>
      </c>
      <c r="BO546" s="46" t="e">
        <f t="shared" si="744"/>
        <v>#DIV/0!</v>
      </c>
      <c r="BP546" s="46" t="e">
        <f t="shared" si="745"/>
        <v>#DIV/0!</v>
      </c>
      <c r="BQ546" s="46" t="e">
        <f t="shared" si="746"/>
        <v>#DIV/0!</v>
      </c>
      <c r="BR546" s="46" t="e">
        <f t="shared" si="747"/>
        <v>#DIV/0!</v>
      </c>
      <c r="BS546" s="46" t="str">
        <f t="shared" si="748"/>
        <v xml:space="preserve"> </v>
      </c>
      <c r="BT546" s="46" t="e">
        <f t="shared" si="749"/>
        <v>#DIV/0!</v>
      </c>
      <c r="BU546" s="46" t="e">
        <f t="shared" si="750"/>
        <v>#DIV/0!</v>
      </c>
      <c r="BV546" s="46" t="e">
        <f t="shared" si="751"/>
        <v>#DIV/0!</v>
      </c>
      <c r="BW546" s="46" t="str">
        <f t="shared" si="752"/>
        <v xml:space="preserve"> </v>
      </c>
      <c r="BY546" s="52"/>
      <c r="BZ546" s="293"/>
      <c r="CA546" s="46">
        <f t="shared" si="753"/>
        <v>4038.4712</v>
      </c>
      <c r="CB546" s="46">
        <f t="shared" si="754"/>
        <v>5085.92</v>
      </c>
      <c r="CC546" s="46">
        <f t="shared" si="755"/>
        <v>-1047.4488000000001</v>
      </c>
    </row>
    <row r="547" spans="1:82" s="45" customFormat="1" ht="12" customHeight="1">
      <c r="A547" s="369" t="s">
        <v>108</v>
      </c>
      <c r="B547" s="370"/>
      <c r="C547" s="370"/>
      <c r="D547" s="370"/>
      <c r="E547" s="370"/>
      <c r="F547" s="370"/>
      <c r="G547" s="370"/>
      <c r="H547" s="370"/>
      <c r="I547" s="370"/>
      <c r="J547" s="370"/>
      <c r="K547" s="370"/>
      <c r="L547" s="370"/>
      <c r="M547" s="370"/>
      <c r="N547" s="370"/>
      <c r="O547" s="370"/>
      <c r="P547" s="370"/>
      <c r="Q547" s="370"/>
      <c r="R547" s="370"/>
      <c r="S547" s="370"/>
      <c r="T547" s="370"/>
      <c r="U547" s="370"/>
      <c r="V547" s="370"/>
      <c r="W547" s="370"/>
      <c r="X547" s="370"/>
      <c r="Y547" s="370"/>
      <c r="Z547" s="370"/>
      <c r="AA547" s="370"/>
      <c r="AB547" s="370"/>
      <c r="AC547" s="370"/>
      <c r="AD547" s="370"/>
      <c r="AE547" s="370"/>
      <c r="AF547" s="370"/>
      <c r="AG547" s="370"/>
      <c r="AH547" s="370"/>
      <c r="AI547" s="370"/>
      <c r="AJ547" s="370"/>
      <c r="AK547" s="370"/>
      <c r="AL547" s="371"/>
      <c r="AN547" s="46">
        <f>I547/'Приложение 1'!I545</f>
        <v>0</v>
      </c>
      <c r="AO547" s="46" t="e">
        <f t="shared" si="729"/>
        <v>#DIV/0!</v>
      </c>
      <c r="AP547" s="46" t="e">
        <f t="shared" si="730"/>
        <v>#DIV/0!</v>
      </c>
      <c r="AQ547" s="46" t="e">
        <f t="shared" si="731"/>
        <v>#DIV/0!</v>
      </c>
      <c r="AR547" s="46" t="e">
        <f t="shared" si="732"/>
        <v>#DIV/0!</v>
      </c>
      <c r="AS547" s="46" t="e">
        <f t="shared" si="733"/>
        <v>#DIV/0!</v>
      </c>
      <c r="AT547" s="46" t="e">
        <f t="shared" si="734"/>
        <v>#DIV/0!</v>
      </c>
      <c r="AU547" s="46" t="e">
        <f t="shared" si="735"/>
        <v>#DIV/0!</v>
      </c>
      <c r="AV547" s="46" t="e">
        <f t="shared" si="736"/>
        <v>#DIV/0!</v>
      </c>
      <c r="AW547" s="46" t="e">
        <f t="shared" si="737"/>
        <v>#DIV/0!</v>
      </c>
      <c r="AX547" s="46" t="e">
        <f t="shared" si="738"/>
        <v>#DIV/0!</v>
      </c>
      <c r="AY547" s="52">
        <f t="shared" si="739"/>
        <v>0</v>
      </c>
      <c r="AZ547" s="46">
        <v>823.21</v>
      </c>
      <c r="BA547" s="46">
        <v>2105.13</v>
      </c>
      <c r="BB547" s="46">
        <v>2608.0100000000002</v>
      </c>
      <c r="BC547" s="46">
        <v>902.03</v>
      </c>
      <c r="BD547" s="46">
        <v>1781.42</v>
      </c>
      <c r="BE547" s="46">
        <v>1188.47</v>
      </c>
      <c r="BF547" s="46">
        <v>2445034.0299999998</v>
      </c>
      <c r="BG547" s="46">
        <f t="shared" si="740"/>
        <v>4866.91</v>
      </c>
      <c r="BH547" s="46">
        <v>1206.3800000000001</v>
      </c>
      <c r="BI547" s="46">
        <v>3444.44</v>
      </c>
      <c r="BJ547" s="46">
        <v>7006.73</v>
      </c>
      <c r="BK547" s="46">
        <f t="shared" si="728"/>
        <v>1689105.94</v>
      </c>
      <c r="BL547" s="46" t="str">
        <f t="shared" si="741"/>
        <v xml:space="preserve"> </v>
      </c>
      <c r="BM547" s="46" t="e">
        <f t="shared" si="742"/>
        <v>#DIV/0!</v>
      </c>
      <c r="BN547" s="46" t="e">
        <f t="shared" si="743"/>
        <v>#DIV/0!</v>
      </c>
      <c r="BO547" s="46" t="e">
        <f t="shared" si="744"/>
        <v>#DIV/0!</v>
      </c>
      <c r="BP547" s="46" t="e">
        <f t="shared" si="745"/>
        <v>#DIV/0!</v>
      </c>
      <c r="BQ547" s="46" t="e">
        <f t="shared" si="746"/>
        <v>#DIV/0!</v>
      </c>
      <c r="BR547" s="46" t="e">
        <f t="shared" si="747"/>
        <v>#DIV/0!</v>
      </c>
      <c r="BS547" s="46" t="e">
        <f t="shared" si="748"/>
        <v>#DIV/0!</v>
      </c>
      <c r="BT547" s="46" t="e">
        <f t="shared" si="749"/>
        <v>#DIV/0!</v>
      </c>
      <c r="BU547" s="46" t="e">
        <f t="shared" si="750"/>
        <v>#DIV/0!</v>
      </c>
      <c r="BV547" s="46" t="e">
        <f t="shared" si="751"/>
        <v>#DIV/0!</v>
      </c>
      <c r="BW547" s="46" t="str">
        <f t="shared" si="752"/>
        <v xml:space="preserve"> </v>
      </c>
      <c r="BY547" s="52" t="e">
        <f t="shared" ref="BY547:BY552" si="775">AJ547/G547*100</f>
        <v>#DIV/0!</v>
      </c>
      <c r="BZ547" s="293" t="e">
        <f t="shared" ref="BZ547:BZ552" si="776">AK547/G547*100</f>
        <v>#DIV/0!</v>
      </c>
      <c r="CA547" s="46" t="e">
        <f t="shared" si="753"/>
        <v>#DIV/0!</v>
      </c>
      <c r="CB547" s="46">
        <f t="shared" si="754"/>
        <v>5085.92</v>
      </c>
      <c r="CC547" s="46" t="e">
        <f t="shared" si="755"/>
        <v>#DIV/0!</v>
      </c>
    </row>
    <row r="548" spans="1:82" s="45" customFormat="1" ht="12" customHeight="1">
      <c r="A548" s="368">
        <v>181</v>
      </c>
      <c r="B548" s="64" t="s">
        <v>286</v>
      </c>
      <c r="C548" s="280">
        <v>3105.5</v>
      </c>
      <c r="D548" s="295"/>
      <c r="E548" s="280"/>
      <c r="F548" s="280"/>
      <c r="G548" s="286">
        <f t="shared" ref="G548:G551" si="777">ROUND(H548+U548+X548+Z548+AB548+AD548+AF548+AH548+AI548+AJ548+AK548+AL548,2)</f>
        <v>4464801.4800000004</v>
      </c>
      <c r="H548" s="280">
        <f t="shared" ref="H548:H551" si="778">I548+K548+M548+O548+Q548+S548</f>
        <v>0</v>
      </c>
      <c r="I548" s="289">
        <v>0</v>
      </c>
      <c r="J548" s="289">
        <v>0</v>
      </c>
      <c r="K548" s="289">
        <v>0</v>
      </c>
      <c r="L548" s="289">
        <v>0</v>
      </c>
      <c r="M548" s="289">
        <v>0</v>
      </c>
      <c r="N548" s="280">
        <v>0</v>
      </c>
      <c r="O548" s="280">
        <v>0</v>
      </c>
      <c r="P548" s="280">
        <v>0</v>
      </c>
      <c r="Q548" s="280">
        <v>0</v>
      </c>
      <c r="R548" s="280">
        <v>0</v>
      </c>
      <c r="S548" s="280">
        <v>0</v>
      </c>
      <c r="T548" s="290">
        <v>0</v>
      </c>
      <c r="U548" s="280">
        <v>0</v>
      </c>
      <c r="V548" s="280" t="s">
        <v>105</v>
      </c>
      <c r="W548" s="399">
        <v>1097</v>
      </c>
      <c r="X548" s="280">
        <f t="shared" ref="X548:X551" si="779">ROUND(IF(V548="СК",3856.74,3886.86)*W548,2)</f>
        <v>4263885.42</v>
      </c>
      <c r="Y548" s="57">
        <v>0</v>
      </c>
      <c r="Z548" s="57">
        <v>0</v>
      </c>
      <c r="AA548" s="57">
        <v>0</v>
      </c>
      <c r="AB548" s="57">
        <v>0</v>
      </c>
      <c r="AC548" s="57">
        <v>0</v>
      </c>
      <c r="AD548" s="57">
        <v>0</v>
      </c>
      <c r="AE548" s="57">
        <v>0</v>
      </c>
      <c r="AF548" s="57">
        <v>0</v>
      </c>
      <c r="AG548" s="57">
        <v>0</v>
      </c>
      <c r="AH548" s="57">
        <v>0</v>
      </c>
      <c r="AI548" s="57">
        <v>0</v>
      </c>
      <c r="AJ548" s="57">
        <f t="shared" ref="AJ548" si="780">ROUND(X548/95.5*3,2)</f>
        <v>133944.04</v>
      </c>
      <c r="AK548" s="57">
        <f t="shared" ref="AK548" si="781">ROUND(X548/95.5*1.5,2)</f>
        <v>66972.02</v>
      </c>
      <c r="AL548" s="57">
        <v>0</v>
      </c>
      <c r="AN548" s="46">
        <f>I548/'Приложение 1'!I546</f>
        <v>0</v>
      </c>
      <c r="AO548" s="46" t="e">
        <f t="shared" si="729"/>
        <v>#DIV/0!</v>
      </c>
      <c r="AP548" s="46" t="e">
        <f t="shared" si="730"/>
        <v>#DIV/0!</v>
      </c>
      <c r="AQ548" s="46" t="e">
        <f t="shared" si="731"/>
        <v>#DIV/0!</v>
      </c>
      <c r="AR548" s="46" t="e">
        <f t="shared" si="732"/>
        <v>#DIV/0!</v>
      </c>
      <c r="AS548" s="46" t="e">
        <f t="shared" si="733"/>
        <v>#DIV/0!</v>
      </c>
      <c r="AT548" s="46" t="e">
        <f t="shared" si="734"/>
        <v>#DIV/0!</v>
      </c>
      <c r="AU548" s="46">
        <f t="shared" si="735"/>
        <v>3886.86</v>
      </c>
      <c r="AV548" s="46" t="e">
        <f t="shared" si="736"/>
        <v>#DIV/0!</v>
      </c>
      <c r="AW548" s="46" t="e">
        <f t="shared" si="737"/>
        <v>#DIV/0!</v>
      </c>
      <c r="AX548" s="46" t="e">
        <f t="shared" si="738"/>
        <v>#DIV/0!</v>
      </c>
      <c r="AY548" s="52">
        <f t="shared" si="739"/>
        <v>0</v>
      </c>
      <c r="AZ548" s="46">
        <v>823.21</v>
      </c>
      <c r="BA548" s="46">
        <v>2105.13</v>
      </c>
      <c r="BB548" s="46">
        <v>2608.0100000000002</v>
      </c>
      <c r="BC548" s="46">
        <v>902.03</v>
      </c>
      <c r="BD548" s="46">
        <v>1781.42</v>
      </c>
      <c r="BE548" s="46">
        <v>1188.47</v>
      </c>
      <c r="BF548" s="46">
        <v>2445034.0299999998</v>
      </c>
      <c r="BG548" s="46">
        <f t="shared" si="740"/>
        <v>5070.2</v>
      </c>
      <c r="BH548" s="46">
        <v>1206.3800000000001</v>
      </c>
      <c r="BI548" s="46">
        <v>3444.44</v>
      </c>
      <c r="BJ548" s="46">
        <v>7006.73</v>
      </c>
      <c r="BK548" s="46">
        <f t="shared" si="728"/>
        <v>1689105.94</v>
      </c>
      <c r="BL548" s="46" t="str">
        <f t="shared" si="741"/>
        <v xml:space="preserve"> </v>
      </c>
      <c r="BM548" s="46" t="e">
        <f t="shared" si="742"/>
        <v>#DIV/0!</v>
      </c>
      <c r="BN548" s="46" t="e">
        <f t="shared" si="743"/>
        <v>#DIV/0!</v>
      </c>
      <c r="BO548" s="46" t="e">
        <f t="shared" si="744"/>
        <v>#DIV/0!</v>
      </c>
      <c r="BP548" s="46" t="e">
        <f t="shared" si="745"/>
        <v>#DIV/0!</v>
      </c>
      <c r="BQ548" s="46" t="e">
        <f t="shared" si="746"/>
        <v>#DIV/0!</v>
      </c>
      <c r="BR548" s="46" t="e">
        <f t="shared" si="747"/>
        <v>#DIV/0!</v>
      </c>
      <c r="BS548" s="46" t="str">
        <f t="shared" si="748"/>
        <v xml:space="preserve"> </v>
      </c>
      <c r="BT548" s="46" t="e">
        <f t="shared" si="749"/>
        <v>#DIV/0!</v>
      </c>
      <c r="BU548" s="46" t="e">
        <f t="shared" si="750"/>
        <v>#DIV/0!</v>
      </c>
      <c r="BV548" s="46" t="e">
        <f t="shared" si="751"/>
        <v>#DIV/0!</v>
      </c>
      <c r="BW548" s="46" t="str">
        <f t="shared" si="752"/>
        <v xml:space="preserve"> </v>
      </c>
      <c r="BY548" s="52">
        <f t="shared" si="775"/>
        <v>2.9999999014513854</v>
      </c>
      <c r="BZ548" s="293">
        <f t="shared" si="776"/>
        <v>1.4999999507256927</v>
      </c>
      <c r="CA548" s="46">
        <f t="shared" si="753"/>
        <v>4070.0104649042846</v>
      </c>
      <c r="CB548" s="46">
        <f t="shared" si="754"/>
        <v>5298.36</v>
      </c>
      <c r="CC548" s="46">
        <f t="shared" si="755"/>
        <v>-1228.3495350957151</v>
      </c>
      <c r="CD548" s="297">
        <f>CA548-CB548</f>
        <v>-1228.3495350957151</v>
      </c>
    </row>
    <row r="549" spans="1:82" s="45" customFormat="1" ht="12" customHeight="1">
      <c r="A549" s="368">
        <v>182</v>
      </c>
      <c r="B549" s="64" t="s">
        <v>287</v>
      </c>
      <c r="C549" s="280">
        <v>3225.6</v>
      </c>
      <c r="D549" s="295"/>
      <c r="E549" s="280"/>
      <c r="F549" s="280"/>
      <c r="G549" s="286">
        <f t="shared" si="777"/>
        <v>3123757.47</v>
      </c>
      <c r="H549" s="280">
        <f t="shared" si="778"/>
        <v>0</v>
      </c>
      <c r="I549" s="289">
        <v>0</v>
      </c>
      <c r="J549" s="289">
        <v>0</v>
      </c>
      <c r="K549" s="289">
        <v>0</v>
      </c>
      <c r="L549" s="289">
        <v>0</v>
      </c>
      <c r="M549" s="289">
        <v>0</v>
      </c>
      <c r="N549" s="280">
        <v>0</v>
      </c>
      <c r="O549" s="280">
        <v>0</v>
      </c>
      <c r="P549" s="280">
        <v>0</v>
      </c>
      <c r="Q549" s="280">
        <v>0</v>
      </c>
      <c r="R549" s="280">
        <v>0</v>
      </c>
      <c r="S549" s="280">
        <v>0</v>
      </c>
      <c r="T549" s="290">
        <v>0</v>
      </c>
      <c r="U549" s="280">
        <v>0</v>
      </c>
      <c r="V549" s="280" t="s">
        <v>106</v>
      </c>
      <c r="W549" s="399">
        <v>773.5</v>
      </c>
      <c r="X549" s="280">
        <f t="shared" si="779"/>
        <v>2983188.39</v>
      </c>
      <c r="Y549" s="57">
        <v>0</v>
      </c>
      <c r="Z549" s="57">
        <v>0</v>
      </c>
      <c r="AA549" s="57">
        <v>0</v>
      </c>
      <c r="AB549" s="57">
        <v>0</v>
      </c>
      <c r="AC549" s="57">
        <v>0</v>
      </c>
      <c r="AD549" s="57">
        <v>0</v>
      </c>
      <c r="AE549" s="57">
        <v>0</v>
      </c>
      <c r="AF549" s="57">
        <v>0</v>
      </c>
      <c r="AG549" s="57">
        <v>0</v>
      </c>
      <c r="AH549" s="57">
        <v>0</v>
      </c>
      <c r="AI549" s="57">
        <v>0</v>
      </c>
      <c r="AJ549" s="57">
        <f t="shared" ref="AJ549:AJ551" si="782">ROUND(X549/95.5*3,2)</f>
        <v>93712.72</v>
      </c>
      <c r="AK549" s="57">
        <f t="shared" ref="AK549:AK551" si="783">ROUND(X549/95.5*1.5,2)</f>
        <v>46856.36</v>
      </c>
      <c r="AL549" s="57">
        <v>0</v>
      </c>
      <c r="AN549" s="46">
        <f>I549/'Приложение 1'!I547</f>
        <v>0</v>
      </c>
      <c r="AO549" s="46" t="e">
        <f t="shared" si="729"/>
        <v>#DIV/0!</v>
      </c>
      <c r="AP549" s="46" t="e">
        <f t="shared" si="730"/>
        <v>#DIV/0!</v>
      </c>
      <c r="AQ549" s="46" t="e">
        <f t="shared" si="731"/>
        <v>#DIV/0!</v>
      </c>
      <c r="AR549" s="46" t="e">
        <f t="shared" si="732"/>
        <v>#DIV/0!</v>
      </c>
      <c r="AS549" s="46" t="e">
        <f t="shared" si="733"/>
        <v>#DIV/0!</v>
      </c>
      <c r="AT549" s="46" t="e">
        <f t="shared" si="734"/>
        <v>#DIV/0!</v>
      </c>
      <c r="AU549" s="46">
        <f t="shared" si="735"/>
        <v>3856.7400000000002</v>
      </c>
      <c r="AV549" s="46" t="e">
        <f t="shared" si="736"/>
        <v>#DIV/0!</v>
      </c>
      <c r="AW549" s="46" t="e">
        <f t="shared" si="737"/>
        <v>#DIV/0!</v>
      </c>
      <c r="AX549" s="46" t="e">
        <f t="shared" si="738"/>
        <v>#DIV/0!</v>
      </c>
      <c r="AY549" s="52">
        <f t="shared" si="739"/>
        <v>0</v>
      </c>
      <c r="AZ549" s="46">
        <v>823.21</v>
      </c>
      <c r="BA549" s="46">
        <v>2105.13</v>
      </c>
      <c r="BB549" s="46">
        <v>2608.0100000000002</v>
      </c>
      <c r="BC549" s="46">
        <v>902.03</v>
      </c>
      <c r="BD549" s="46">
        <v>1781.42</v>
      </c>
      <c r="BE549" s="46">
        <v>1188.47</v>
      </c>
      <c r="BF549" s="46">
        <v>2445034.0299999998</v>
      </c>
      <c r="BG549" s="46">
        <f t="shared" si="740"/>
        <v>4866.91</v>
      </c>
      <c r="BH549" s="46">
        <v>1206.3800000000001</v>
      </c>
      <c r="BI549" s="46">
        <v>3444.44</v>
      </c>
      <c r="BJ549" s="46">
        <v>7006.73</v>
      </c>
      <c r="BK549" s="46">
        <f t="shared" si="728"/>
        <v>1689105.94</v>
      </c>
      <c r="BL549" s="46" t="str">
        <f t="shared" si="741"/>
        <v xml:space="preserve"> </v>
      </c>
      <c r="BM549" s="46" t="e">
        <f t="shared" si="742"/>
        <v>#DIV/0!</v>
      </c>
      <c r="BN549" s="46" t="e">
        <f t="shared" si="743"/>
        <v>#DIV/0!</v>
      </c>
      <c r="BO549" s="46" t="e">
        <f t="shared" si="744"/>
        <v>#DIV/0!</v>
      </c>
      <c r="BP549" s="46" t="e">
        <f t="shared" si="745"/>
        <v>#DIV/0!</v>
      </c>
      <c r="BQ549" s="46" t="e">
        <f t="shared" si="746"/>
        <v>#DIV/0!</v>
      </c>
      <c r="BR549" s="46" t="e">
        <f t="shared" si="747"/>
        <v>#DIV/0!</v>
      </c>
      <c r="BS549" s="46" t="str">
        <f t="shared" si="748"/>
        <v xml:space="preserve"> </v>
      </c>
      <c r="BT549" s="46" t="e">
        <f t="shared" si="749"/>
        <v>#DIV/0!</v>
      </c>
      <c r="BU549" s="46" t="e">
        <f t="shared" si="750"/>
        <v>#DIV/0!</v>
      </c>
      <c r="BV549" s="46" t="e">
        <f t="shared" si="751"/>
        <v>#DIV/0!</v>
      </c>
      <c r="BW549" s="46" t="str">
        <f t="shared" si="752"/>
        <v xml:space="preserve"> </v>
      </c>
      <c r="BY549" s="52">
        <f t="shared" si="775"/>
        <v>2.9999998687478127</v>
      </c>
      <c r="BZ549" s="293">
        <f t="shared" si="776"/>
        <v>1.4999999343739063</v>
      </c>
      <c r="CA549" s="46">
        <f t="shared" si="753"/>
        <v>4038.4711958629609</v>
      </c>
      <c r="CB549" s="46">
        <f t="shared" si="754"/>
        <v>5085.92</v>
      </c>
      <c r="CC549" s="46">
        <f t="shared" si="755"/>
        <v>-1047.4488041370391</v>
      </c>
    </row>
    <row r="550" spans="1:82" s="45" customFormat="1" ht="12" customHeight="1">
      <c r="A550" s="368">
        <v>183</v>
      </c>
      <c r="B550" s="64" t="s">
        <v>288</v>
      </c>
      <c r="C550" s="280">
        <v>2592.1999999999998</v>
      </c>
      <c r="D550" s="295"/>
      <c r="E550" s="280"/>
      <c r="F550" s="280"/>
      <c r="G550" s="286">
        <f t="shared" si="777"/>
        <v>4424101.38</v>
      </c>
      <c r="H550" s="280">
        <f t="shared" si="778"/>
        <v>0</v>
      </c>
      <c r="I550" s="289">
        <v>0</v>
      </c>
      <c r="J550" s="289">
        <v>0</v>
      </c>
      <c r="K550" s="289">
        <v>0</v>
      </c>
      <c r="L550" s="289">
        <v>0</v>
      </c>
      <c r="M550" s="289">
        <v>0</v>
      </c>
      <c r="N550" s="280">
        <v>0</v>
      </c>
      <c r="O550" s="280">
        <v>0</v>
      </c>
      <c r="P550" s="280">
        <v>0</v>
      </c>
      <c r="Q550" s="280">
        <v>0</v>
      </c>
      <c r="R550" s="280">
        <v>0</v>
      </c>
      <c r="S550" s="280">
        <v>0</v>
      </c>
      <c r="T550" s="290">
        <v>0</v>
      </c>
      <c r="U550" s="280">
        <v>0</v>
      </c>
      <c r="V550" s="280" t="s">
        <v>105</v>
      </c>
      <c r="W550" s="399">
        <v>1087</v>
      </c>
      <c r="X550" s="280">
        <f t="shared" si="779"/>
        <v>4225016.82</v>
      </c>
      <c r="Y550" s="57">
        <v>0</v>
      </c>
      <c r="Z550" s="57">
        <v>0</v>
      </c>
      <c r="AA550" s="57">
        <v>0</v>
      </c>
      <c r="AB550" s="57">
        <v>0</v>
      </c>
      <c r="AC550" s="57">
        <v>0</v>
      </c>
      <c r="AD550" s="57">
        <v>0</v>
      </c>
      <c r="AE550" s="57">
        <v>0</v>
      </c>
      <c r="AF550" s="57">
        <v>0</v>
      </c>
      <c r="AG550" s="57">
        <v>0</v>
      </c>
      <c r="AH550" s="57">
        <v>0</v>
      </c>
      <c r="AI550" s="57">
        <v>0</v>
      </c>
      <c r="AJ550" s="57">
        <f t="shared" si="782"/>
        <v>132723.04</v>
      </c>
      <c r="AK550" s="57">
        <f t="shared" si="783"/>
        <v>66361.52</v>
      </c>
      <c r="AL550" s="57">
        <v>0</v>
      </c>
      <c r="AN550" s="46">
        <f>I550/'Приложение 1'!I548</f>
        <v>0</v>
      </c>
      <c r="AO550" s="46" t="e">
        <f t="shared" si="729"/>
        <v>#DIV/0!</v>
      </c>
      <c r="AP550" s="46" t="e">
        <f t="shared" si="730"/>
        <v>#DIV/0!</v>
      </c>
      <c r="AQ550" s="46" t="e">
        <f t="shared" si="731"/>
        <v>#DIV/0!</v>
      </c>
      <c r="AR550" s="46" t="e">
        <f t="shared" si="732"/>
        <v>#DIV/0!</v>
      </c>
      <c r="AS550" s="46" t="e">
        <f t="shared" si="733"/>
        <v>#DIV/0!</v>
      </c>
      <c r="AT550" s="46" t="e">
        <f t="shared" si="734"/>
        <v>#DIV/0!</v>
      </c>
      <c r="AU550" s="46">
        <f t="shared" si="735"/>
        <v>3886.86</v>
      </c>
      <c r="AV550" s="46" t="e">
        <f t="shared" si="736"/>
        <v>#DIV/0!</v>
      </c>
      <c r="AW550" s="46" t="e">
        <f t="shared" si="737"/>
        <v>#DIV/0!</v>
      </c>
      <c r="AX550" s="46" t="e">
        <f t="shared" si="738"/>
        <v>#DIV/0!</v>
      </c>
      <c r="AY550" s="52">
        <f t="shared" si="739"/>
        <v>0</v>
      </c>
      <c r="AZ550" s="46">
        <v>823.21</v>
      </c>
      <c r="BA550" s="46">
        <v>2105.13</v>
      </c>
      <c r="BB550" s="46">
        <v>2608.0100000000002</v>
      </c>
      <c r="BC550" s="46">
        <v>902.03</v>
      </c>
      <c r="BD550" s="46">
        <v>1781.42</v>
      </c>
      <c r="BE550" s="46">
        <v>1188.47</v>
      </c>
      <c r="BF550" s="46">
        <v>2445034.0299999998</v>
      </c>
      <c r="BG550" s="46">
        <f t="shared" si="740"/>
        <v>5070.2</v>
      </c>
      <c r="BH550" s="46">
        <v>1206.3800000000001</v>
      </c>
      <c r="BI550" s="46">
        <v>3444.44</v>
      </c>
      <c r="BJ550" s="46">
        <v>7006.73</v>
      </c>
      <c r="BK550" s="46">
        <f t="shared" si="728"/>
        <v>1689105.94</v>
      </c>
      <c r="BL550" s="46" t="str">
        <f t="shared" si="741"/>
        <v xml:space="preserve"> </v>
      </c>
      <c r="BM550" s="46" t="e">
        <f t="shared" si="742"/>
        <v>#DIV/0!</v>
      </c>
      <c r="BN550" s="46" t="e">
        <f t="shared" si="743"/>
        <v>#DIV/0!</v>
      </c>
      <c r="BO550" s="46" t="e">
        <f t="shared" si="744"/>
        <v>#DIV/0!</v>
      </c>
      <c r="BP550" s="46" t="e">
        <f t="shared" si="745"/>
        <v>#DIV/0!</v>
      </c>
      <c r="BQ550" s="46" t="e">
        <f t="shared" si="746"/>
        <v>#DIV/0!</v>
      </c>
      <c r="BR550" s="46" t="e">
        <f t="shared" si="747"/>
        <v>#DIV/0!</v>
      </c>
      <c r="BS550" s="46" t="str">
        <f t="shared" si="748"/>
        <v xml:space="preserve"> </v>
      </c>
      <c r="BT550" s="46" t="e">
        <f t="shared" si="749"/>
        <v>#DIV/0!</v>
      </c>
      <c r="BU550" s="46" t="e">
        <f t="shared" si="750"/>
        <v>#DIV/0!</v>
      </c>
      <c r="BV550" s="46" t="e">
        <f t="shared" si="751"/>
        <v>#DIV/0!</v>
      </c>
      <c r="BW550" s="46" t="str">
        <f t="shared" si="752"/>
        <v xml:space="preserve"> </v>
      </c>
      <c r="BY550" s="52">
        <f t="shared" si="775"/>
        <v>2.9999999683551559</v>
      </c>
      <c r="BZ550" s="293">
        <f t="shared" si="776"/>
        <v>1.499999984177578</v>
      </c>
      <c r="CA550" s="46">
        <f t="shared" si="753"/>
        <v>4070.0104691812326</v>
      </c>
      <c r="CB550" s="46">
        <f t="shared" si="754"/>
        <v>5298.36</v>
      </c>
      <c r="CC550" s="46">
        <f t="shared" si="755"/>
        <v>-1228.3495308187671</v>
      </c>
    </row>
    <row r="551" spans="1:82" s="45" customFormat="1" ht="12" customHeight="1">
      <c r="A551" s="368">
        <v>184</v>
      </c>
      <c r="B551" s="64" t="s">
        <v>289</v>
      </c>
      <c r="C551" s="280">
        <v>3042.2</v>
      </c>
      <c r="D551" s="295"/>
      <c r="E551" s="280"/>
      <c r="F551" s="280"/>
      <c r="G551" s="286">
        <f t="shared" si="777"/>
        <v>4464801.4800000004</v>
      </c>
      <c r="H551" s="280">
        <f t="shared" si="778"/>
        <v>0</v>
      </c>
      <c r="I551" s="289">
        <v>0</v>
      </c>
      <c r="J551" s="289">
        <v>0</v>
      </c>
      <c r="K551" s="289">
        <v>0</v>
      </c>
      <c r="L551" s="289">
        <v>0</v>
      </c>
      <c r="M551" s="289">
        <v>0</v>
      </c>
      <c r="N551" s="280">
        <v>0</v>
      </c>
      <c r="O551" s="280">
        <v>0</v>
      </c>
      <c r="P551" s="280">
        <v>0</v>
      </c>
      <c r="Q551" s="280">
        <v>0</v>
      </c>
      <c r="R551" s="280">
        <v>0</v>
      </c>
      <c r="S551" s="280">
        <v>0</v>
      </c>
      <c r="T551" s="290">
        <v>0</v>
      </c>
      <c r="U551" s="280">
        <v>0</v>
      </c>
      <c r="V551" s="280" t="s">
        <v>105</v>
      </c>
      <c r="W551" s="399">
        <v>1097</v>
      </c>
      <c r="X551" s="280">
        <f t="shared" si="779"/>
        <v>4263885.42</v>
      </c>
      <c r="Y551" s="57">
        <v>0</v>
      </c>
      <c r="Z551" s="57">
        <v>0</v>
      </c>
      <c r="AA551" s="57">
        <v>0</v>
      </c>
      <c r="AB551" s="57">
        <v>0</v>
      </c>
      <c r="AC551" s="57">
        <v>0</v>
      </c>
      <c r="AD551" s="57">
        <v>0</v>
      </c>
      <c r="AE551" s="57">
        <v>0</v>
      </c>
      <c r="AF551" s="57">
        <v>0</v>
      </c>
      <c r="AG551" s="57">
        <v>0</v>
      </c>
      <c r="AH551" s="57">
        <v>0</v>
      </c>
      <c r="AI551" s="57">
        <v>0</v>
      </c>
      <c r="AJ551" s="57">
        <f t="shared" si="782"/>
        <v>133944.04</v>
      </c>
      <c r="AK551" s="57">
        <f t="shared" si="783"/>
        <v>66972.02</v>
      </c>
      <c r="AL551" s="57">
        <v>0</v>
      </c>
      <c r="AN551" s="46">
        <f>I551/'Приложение 1'!I549</f>
        <v>0</v>
      </c>
      <c r="AO551" s="46" t="e">
        <f t="shared" si="729"/>
        <v>#DIV/0!</v>
      </c>
      <c r="AP551" s="46" t="e">
        <f t="shared" si="730"/>
        <v>#DIV/0!</v>
      </c>
      <c r="AQ551" s="46" t="e">
        <f t="shared" si="731"/>
        <v>#DIV/0!</v>
      </c>
      <c r="AR551" s="46" t="e">
        <f t="shared" si="732"/>
        <v>#DIV/0!</v>
      </c>
      <c r="AS551" s="46" t="e">
        <f t="shared" si="733"/>
        <v>#DIV/0!</v>
      </c>
      <c r="AT551" s="46" t="e">
        <f t="shared" si="734"/>
        <v>#DIV/0!</v>
      </c>
      <c r="AU551" s="46">
        <f t="shared" si="735"/>
        <v>3886.86</v>
      </c>
      <c r="AV551" s="46" t="e">
        <f t="shared" si="736"/>
        <v>#DIV/0!</v>
      </c>
      <c r="AW551" s="46" t="e">
        <f t="shared" si="737"/>
        <v>#DIV/0!</v>
      </c>
      <c r="AX551" s="46" t="e">
        <f t="shared" si="738"/>
        <v>#DIV/0!</v>
      </c>
      <c r="AY551" s="52">
        <f t="shared" si="739"/>
        <v>0</v>
      </c>
      <c r="AZ551" s="46">
        <v>823.21</v>
      </c>
      <c r="BA551" s="46">
        <v>2105.13</v>
      </c>
      <c r="BB551" s="46">
        <v>2608.0100000000002</v>
      </c>
      <c r="BC551" s="46">
        <v>902.03</v>
      </c>
      <c r="BD551" s="46">
        <v>1781.42</v>
      </c>
      <c r="BE551" s="46">
        <v>1188.47</v>
      </c>
      <c r="BF551" s="46">
        <v>2445034.0299999998</v>
      </c>
      <c r="BG551" s="46">
        <f t="shared" si="740"/>
        <v>5070.2</v>
      </c>
      <c r="BH551" s="46">
        <v>1206.3800000000001</v>
      </c>
      <c r="BI551" s="46">
        <v>3444.44</v>
      </c>
      <c r="BJ551" s="46">
        <v>7006.73</v>
      </c>
      <c r="BK551" s="46">
        <f t="shared" si="728"/>
        <v>1689105.94</v>
      </c>
      <c r="BL551" s="46" t="str">
        <f t="shared" si="741"/>
        <v xml:space="preserve"> </v>
      </c>
      <c r="BM551" s="46" t="e">
        <f t="shared" si="742"/>
        <v>#DIV/0!</v>
      </c>
      <c r="BN551" s="46" t="e">
        <f t="shared" si="743"/>
        <v>#DIV/0!</v>
      </c>
      <c r="BO551" s="46" t="e">
        <f t="shared" si="744"/>
        <v>#DIV/0!</v>
      </c>
      <c r="BP551" s="46" t="e">
        <f t="shared" si="745"/>
        <v>#DIV/0!</v>
      </c>
      <c r="BQ551" s="46" t="e">
        <f t="shared" si="746"/>
        <v>#DIV/0!</v>
      </c>
      <c r="BR551" s="46" t="e">
        <f t="shared" si="747"/>
        <v>#DIV/0!</v>
      </c>
      <c r="BS551" s="46" t="str">
        <f t="shared" si="748"/>
        <v xml:space="preserve"> </v>
      </c>
      <c r="BT551" s="46" t="e">
        <f t="shared" si="749"/>
        <v>#DIV/0!</v>
      </c>
      <c r="BU551" s="46" t="e">
        <f t="shared" si="750"/>
        <v>#DIV/0!</v>
      </c>
      <c r="BV551" s="46" t="e">
        <f t="shared" si="751"/>
        <v>#DIV/0!</v>
      </c>
      <c r="BW551" s="46" t="str">
        <f t="shared" si="752"/>
        <v xml:space="preserve"> </v>
      </c>
      <c r="BY551" s="52">
        <f t="shared" si="775"/>
        <v>2.9999999014513854</v>
      </c>
      <c r="BZ551" s="293">
        <f t="shared" si="776"/>
        <v>1.4999999507256927</v>
      </c>
      <c r="CA551" s="46">
        <f t="shared" si="753"/>
        <v>4070.0104649042846</v>
      </c>
      <c r="CB551" s="46">
        <f t="shared" si="754"/>
        <v>5298.36</v>
      </c>
      <c r="CC551" s="46">
        <f t="shared" si="755"/>
        <v>-1228.3495350957151</v>
      </c>
      <c r="CD551" s="297">
        <f>CA551-CB551</f>
        <v>-1228.3495350957151</v>
      </c>
    </row>
    <row r="552" spans="1:82" s="45" customFormat="1" ht="39.75" customHeight="1">
      <c r="A552" s="372" t="s">
        <v>56</v>
      </c>
      <c r="B552" s="372"/>
      <c r="C552" s="373">
        <f>SUM(C548:C551)</f>
        <v>11965.5</v>
      </c>
      <c r="D552" s="373"/>
      <c r="E552" s="280"/>
      <c r="F552" s="280"/>
      <c r="G552" s="373">
        <f>SUM(G548:G551)</f>
        <v>16477461.810000002</v>
      </c>
      <c r="H552" s="373">
        <f t="shared" ref="H552:U552" si="784">SUM(H548:H551)</f>
        <v>0</v>
      </c>
      <c r="I552" s="373">
        <f t="shared" si="784"/>
        <v>0</v>
      </c>
      <c r="J552" s="373">
        <f t="shared" si="784"/>
        <v>0</v>
      </c>
      <c r="K552" s="373">
        <f t="shared" si="784"/>
        <v>0</v>
      </c>
      <c r="L552" s="373">
        <f t="shared" si="784"/>
        <v>0</v>
      </c>
      <c r="M552" s="373">
        <f t="shared" si="784"/>
        <v>0</v>
      </c>
      <c r="N552" s="373">
        <f t="shared" si="784"/>
        <v>0</v>
      </c>
      <c r="O552" s="373">
        <f t="shared" si="784"/>
        <v>0</v>
      </c>
      <c r="P552" s="373">
        <f t="shared" si="784"/>
        <v>0</v>
      </c>
      <c r="Q552" s="373">
        <f t="shared" si="784"/>
        <v>0</v>
      </c>
      <c r="R552" s="373">
        <f t="shared" si="784"/>
        <v>0</v>
      </c>
      <c r="S552" s="373">
        <f t="shared" si="784"/>
        <v>0</v>
      </c>
      <c r="T552" s="374">
        <f t="shared" si="784"/>
        <v>0</v>
      </c>
      <c r="U552" s="373">
        <f t="shared" si="784"/>
        <v>0</v>
      </c>
      <c r="V552" s="280" t="s">
        <v>66</v>
      </c>
      <c r="W552" s="373">
        <f t="shared" ref="W552:AL552" si="785">SUM(W548:W551)</f>
        <v>4054.5</v>
      </c>
      <c r="X552" s="373">
        <f t="shared" si="785"/>
        <v>15735976.050000001</v>
      </c>
      <c r="Y552" s="373">
        <f t="shared" si="785"/>
        <v>0</v>
      </c>
      <c r="Z552" s="373">
        <f t="shared" si="785"/>
        <v>0</v>
      </c>
      <c r="AA552" s="373">
        <f t="shared" si="785"/>
        <v>0</v>
      </c>
      <c r="AB552" s="373">
        <f t="shared" si="785"/>
        <v>0</v>
      </c>
      <c r="AC552" s="373">
        <f t="shared" si="785"/>
        <v>0</v>
      </c>
      <c r="AD552" s="373">
        <f t="shared" si="785"/>
        <v>0</v>
      </c>
      <c r="AE552" s="373">
        <f t="shared" si="785"/>
        <v>0</v>
      </c>
      <c r="AF552" s="373">
        <f t="shared" si="785"/>
        <v>0</v>
      </c>
      <c r="AG552" s="373">
        <f t="shared" si="785"/>
        <v>0</v>
      </c>
      <c r="AH552" s="373">
        <f t="shared" si="785"/>
        <v>0</v>
      </c>
      <c r="AI552" s="373">
        <f t="shared" si="785"/>
        <v>0</v>
      </c>
      <c r="AJ552" s="373">
        <f t="shared" si="785"/>
        <v>494323.84000000008</v>
      </c>
      <c r="AK552" s="373">
        <f t="shared" si="785"/>
        <v>247161.92000000004</v>
      </c>
      <c r="AL552" s="373">
        <f t="shared" si="785"/>
        <v>0</v>
      </c>
      <c r="AN552" s="46" t="e">
        <f>I552/'Приложение 1'!I550</f>
        <v>#DIV/0!</v>
      </c>
      <c r="AO552" s="46" t="e">
        <f t="shared" si="729"/>
        <v>#DIV/0!</v>
      </c>
      <c r="AP552" s="46" t="e">
        <f t="shared" si="730"/>
        <v>#DIV/0!</v>
      </c>
      <c r="AQ552" s="46" t="e">
        <f t="shared" si="731"/>
        <v>#DIV/0!</v>
      </c>
      <c r="AR552" s="46" t="e">
        <f t="shared" si="732"/>
        <v>#DIV/0!</v>
      </c>
      <c r="AS552" s="46" t="e">
        <f t="shared" si="733"/>
        <v>#DIV/0!</v>
      </c>
      <c r="AT552" s="46" t="e">
        <f t="shared" si="734"/>
        <v>#DIV/0!</v>
      </c>
      <c r="AU552" s="46">
        <f t="shared" si="735"/>
        <v>3881.1138364779877</v>
      </c>
      <c r="AV552" s="46" t="e">
        <f t="shared" si="736"/>
        <v>#DIV/0!</v>
      </c>
      <c r="AW552" s="46" t="e">
        <f t="shared" si="737"/>
        <v>#DIV/0!</v>
      </c>
      <c r="AX552" s="46" t="e">
        <f t="shared" si="738"/>
        <v>#DIV/0!</v>
      </c>
      <c r="AY552" s="52">
        <f t="shared" si="739"/>
        <v>0</v>
      </c>
      <c r="AZ552" s="46">
        <v>823.21</v>
      </c>
      <c r="BA552" s="46">
        <v>2105.13</v>
      </c>
      <c r="BB552" s="46">
        <v>2608.0100000000002</v>
      </c>
      <c r="BC552" s="46">
        <v>902.03</v>
      </c>
      <c r="BD552" s="46">
        <v>1781.42</v>
      </c>
      <c r="BE552" s="46">
        <v>1188.47</v>
      </c>
      <c r="BF552" s="46">
        <v>2445034.0299999998</v>
      </c>
      <c r="BG552" s="46">
        <f t="shared" si="740"/>
        <v>4866.91</v>
      </c>
      <c r="BH552" s="46">
        <v>1206.3800000000001</v>
      </c>
      <c r="BI552" s="46">
        <v>3444.44</v>
      </c>
      <c r="BJ552" s="46">
        <v>7006.73</v>
      </c>
      <c r="BK552" s="46">
        <f t="shared" si="728"/>
        <v>1689105.94</v>
      </c>
      <c r="BL552" s="46" t="e">
        <f t="shared" si="741"/>
        <v>#DIV/0!</v>
      </c>
      <c r="BM552" s="46" t="e">
        <f t="shared" si="742"/>
        <v>#DIV/0!</v>
      </c>
      <c r="BN552" s="46" t="e">
        <f t="shared" si="743"/>
        <v>#DIV/0!</v>
      </c>
      <c r="BO552" s="46" t="e">
        <f t="shared" si="744"/>
        <v>#DIV/0!</v>
      </c>
      <c r="BP552" s="46" t="e">
        <f t="shared" si="745"/>
        <v>#DIV/0!</v>
      </c>
      <c r="BQ552" s="46" t="e">
        <f t="shared" si="746"/>
        <v>#DIV/0!</v>
      </c>
      <c r="BR552" s="46" t="e">
        <f t="shared" si="747"/>
        <v>#DIV/0!</v>
      </c>
      <c r="BS552" s="46" t="str">
        <f t="shared" si="748"/>
        <v xml:space="preserve"> </v>
      </c>
      <c r="BT552" s="46" t="e">
        <f t="shared" si="749"/>
        <v>#DIV/0!</v>
      </c>
      <c r="BU552" s="46" t="e">
        <f t="shared" si="750"/>
        <v>#DIV/0!</v>
      </c>
      <c r="BV552" s="46" t="e">
        <f t="shared" si="751"/>
        <v>#DIV/0!</v>
      </c>
      <c r="BW552" s="46" t="str">
        <f t="shared" si="752"/>
        <v xml:space="preserve"> </v>
      </c>
      <c r="BY552" s="52">
        <f t="shared" si="775"/>
        <v>2.999999913214789</v>
      </c>
      <c r="BZ552" s="293">
        <f t="shared" si="776"/>
        <v>1.4999999566073945</v>
      </c>
      <c r="CA552" s="46">
        <f t="shared" si="753"/>
        <v>4063.9935405105443</v>
      </c>
      <c r="CB552" s="46">
        <f t="shared" si="754"/>
        <v>5085.92</v>
      </c>
      <c r="CC552" s="46">
        <f t="shared" si="755"/>
        <v>-1021.9264594894557</v>
      </c>
    </row>
    <row r="553" spans="1:82" s="45" customFormat="1" ht="12" customHeight="1">
      <c r="A553" s="282" t="s">
        <v>178</v>
      </c>
      <c r="B553" s="283"/>
      <c r="C553" s="283"/>
      <c r="D553" s="283"/>
      <c r="E553" s="283"/>
      <c r="F553" s="283"/>
      <c r="G553" s="283"/>
      <c r="H553" s="283"/>
      <c r="I553" s="283"/>
      <c r="J553" s="283"/>
      <c r="K553" s="283"/>
      <c r="L553" s="283"/>
      <c r="M553" s="283"/>
      <c r="N553" s="283"/>
      <c r="O553" s="283"/>
      <c r="P553" s="283"/>
      <c r="Q553" s="283"/>
      <c r="R553" s="283"/>
      <c r="S553" s="283"/>
      <c r="T553" s="283"/>
      <c r="U553" s="283"/>
      <c r="V553" s="283"/>
      <c r="W553" s="283"/>
      <c r="X553" s="283"/>
      <c r="Y553" s="283"/>
      <c r="Z553" s="283"/>
      <c r="AA553" s="283"/>
      <c r="AB553" s="283"/>
      <c r="AC553" s="283"/>
      <c r="AD553" s="283"/>
      <c r="AE553" s="283"/>
      <c r="AF553" s="283"/>
      <c r="AG553" s="283"/>
      <c r="AH553" s="283"/>
      <c r="AI553" s="283"/>
      <c r="AJ553" s="283"/>
      <c r="AK553" s="375"/>
      <c r="AL553" s="280"/>
      <c r="AN553" s="46">
        <f>I553/'Приложение 1'!I551</f>
        <v>0</v>
      </c>
      <c r="AO553" s="46" t="e">
        <f t="shared" si="729"/>
        <v>#DIV/0!</v>
      </c>
      <c r="AP553" s="46" t="e">
        <f t="shared" si="730"/>
        <v>#DIV/0!</v>
      </c>
      <c r="AQ553" s="46" t="e">
        <f t="shared" si="731"/>
        <v>#DIV/0!</v>
      </c>
      <c r="AR553" s="46" t="e">
        <f t="shared" si="732"/>
        <v>#DIV/0!</v>
      </c>
      <c r="AS553" s="46" t="e">
        <f t="shared" si="733"/>
        <v>#DIV/0!</v>
      </c>
      <c r="AT553" s="46" t="e">
        <f t="shared" si="734"/>
        <v>#DIV/0!</v>
      </c>
      <c r="AU553" s="46" t="e">
        <f t="shared" si="735"/>
        <v>#DIV/0!</v>
      </c>
      <c r="AV553" s="46" t="e">
        <f t="shared" si="736"/>
        <v>#DIV/0!</v>
      </c>
      <c r="AW553" s="46" t="e">
        <f t="shared" si="737"/>
        <v>#DIV/0!</v>
      </c>
      <c r="AX553" s="46" t="e">
        <f t="shared" si="738"/>
        <v>#DIV/0!</v>
      </c>
      <c r="AY553" s="52">
        <f t="shared" si="739"/>
        <v>0</v>
      </c>
      <c r="AZ553" s="46">
        <v>823.21</v>
      </c>
      <c r="BA553" s="46">
        <v>2105.13</v>
      </c>
      <c r="BB553" s="46">
        <v>2608.0100000000002</v>
      </c>
      <c r="BC553" s="46">
        <v>902.03</v>
      </c>
      <c r="BD553" s="46">
        <v>1781.42</v>
      </c>
      <c r="BE553" s="46">
        <v>1188.47</v>
      </c>
      <c r="BF553" s="46">
        <v>2445034.0299999998</v>
      </c>
      <c r="BG553" s="46">
        <f t="shared" si="740"/>
        <v>4866.91</v>
      </c>
      <c r="BH553" s="46">
        <v>1206.3800000000001</v>
      </c>
      <c r="BI553" s="46">
        <v>3444.44</v>
      </c>
      <c r="BJ553" s="46">
        <v>7006.73</v>
      </c>
      <c r="BK553" s="46">
        <f t="shared" si="728"/>
        <v>1689105.94</v>
      </c>
      <c r="BL553" s="46" t="str">
        <f t="shared" si="741"/>
        <v xml:space="preserve"> </v>
      </c>
      <c r="BM553" s="46" t="e">
        <f t="shared" si="742"/>
        <v>#DIV/0!</v>
      </c>
      <c r="BN553" s="46" t="e">
        <f t="shared" si="743"/>
        <v>#DIV/0!</v>
      </c>
      <c r="BO553" s="46" t="e">
        <f t="shared" si="744"/>
        <v>#DIV/0!</v>
      </c>
      <c r="BP553" s="46" t="e">
        <f t="shared" si="745"/>
        <v>#DIV/0!</v>
      </c>
      <c r="BQ553" s="46" t="e">
        <f t="shared" si="746"/>
        <v>#DIV/0!</v>
      </c>
      <c r="BR553" s="46" t="e">
        <f t="shared" si="747"/>
        <v>#DIV/0!</v>
      </c>
      <c r="BS553" s="46" t="e">
        <f t="shared" si="748"/>
        <v>#DIV/0!</v>
      </c>
      <c r="BT553" s="46" t="e">
        <f t="shared" si="749"/>
        <v>#DIV/0!</v>
      </c>
      <c r="BU553" s="46" t="e">
        <f t="shared" si="750"/>
        <v>#DIV/0!</v>
      </c>
      <c r="BV553" s="46" t="e">
        <f t="shared" si="751"/>
        <v>#DIV/0!</v>
      </c>
      <c r="BW553" s="46" t="str">
        <f t="shared" si="752"/>
        <v xml:space="preserve"> </v>
      </c>
      <c r="BY553" s="52"/>
      <c r="BZ553" s="293"/>
      <c r="CA553" s="46" t="e">
        <f t="shared" si="753"/>
        <v>#DIV/0!</v>
      </c>
      <c r="CB553" s="46">
        <f t="shared" si="754"/>
        <v>5085.92</v>
      </c>
      <c r="CC553" s="46" t="e">
        <f t="shared" si="755"/>
        <v>#DIV/0!</v>
      </c>
    </row>
    <row r="554" spans="1:82" s="45" customFormat="1" ht="12" customHeight="1">
      <c r="A554" s="368">
        <v>185</v>
      </c>
      <c r="B554" s="400" t="s">
        <v>290</v>
      </c>
      <c r="C554" s="280"/>
      <c r="D554" s="356"/>
      <c r="E554" s="280"/>
      <c r="F554" s="280"/>
      <c r="G554" s="286">
        <f t="shared" ref="G554" si="786">ROUND(H554+U554+X554+Z554+AB554+AD554+AF554+AH554+AI554+AJ554+AK554+AL554,2)</f>
        <v>2694346.93</v>
      </c>
      <c r="H554" s="280">
        <f t="shared" ref="H554" si="787">I554+K554+M554+O554+Q554+S554</f>
        <v>0</v>
      </c>
      <c r="I554" s="289">
        <v>0</v>
      </c>
      <c r="J554" s="289">
        <v>0</v>
      </c>
      <c r="K554" s="289">
        <v>0</v>
      </c>
      <c r="L554" s="289">
        <v>0</v>
      </c>
      <c r="M554" s="289">
        <v>0</v>
      </c>
      <c r="N554" s="280">
        <v>0</v>
      </c>
      <c r="O554" s="280">
        <v>0</v>
      </c>
      <c r="P554" s="280">
        <v>0</v>
      </c>
      <c r="Q554" s="280">
        <v>0</v>
      </c>
      <c r="R554" s="280">
        <v>0</v>
      </c>
      <c r="S554" s="280">
        <v>0</v>
      </c>
      <c r="T554" s="290">
        <v>0</v>
      </c>
      <c r="U554" s="280">
        <v>0</v>
      </c>
      <c r="V554" s="296" t="s">
        <v>105</v>
      </c>
      <c r="W554" s="57">
        <v>662</v>
      </c>
      <c r="X554" s="280">
        <f>ROUND(IF(V554="СК",3856.74,3886.86)*W554,2)</f>
        <v>2573101.3199999998</v>
      </c>
      <c r="Y554" s="57">
        <v>0</v>
      </c>
      <c r="Z554" s="57">
        <v>0</v>
      </c>
      <c r="AA554" s="57">
        <v>0</v>
      </c>
      <c r="AB554" s="57">
        <v>0</v>
      </c>
      <c r="AC554" s="57">
        <v>0</v>
      </c>
      <c r="AD554" s="57">
        <v>0</v>
      </c>
      <c r="AE554" s="57">
        <v>0</v>
      </c>
      <c r="AF554" s="57">
        <v>0</v>
      </c>
      <c r="AG554" s="57">
        <v>0</v>
      </c>
      <c r="AH554" s="57">
        <v>0</v>
      </c>
      <c r="AI554" s="57">
        <v>0</v>
      </c>
      <c r="AJ554" s="57">
        <f t="shared" ref="AJ554" si="788">ROUND(X554/95.5*3,2)</f>
        <v>80830.41</v>
      </c>
      <c r="AK554" s="57">
        <f t="shared" ref="AK554" si="789">ROUND(X554/95.5*1.5,2)</f>
        <v>40415.199999999997</v>
      </c>
      <c r="AL554" s="57">
        <v>0</v>
      </c>
      <c r="AN554" s="46">
        <f>I554/'Приложение 1'!I552</f>
        <v>0</v>
      </c>
      <c r="AO554" s="46" t="e">
        <f t="shared" si="729"/>
        <v>#DIV/0!</v>
      </c>
      <c r="AP554" s="46" t="e">
        <f t="shared" si="730"/>
        <v>#DIV/0!</v>
      </c>
      <c r="AQ554" s="46" t="e">
        <f t="shared" si="731"/>
        <v>#DIV/0!</v>
      </c>
      <c r="AR554" s="46" t="e">
        <f t="shared" si="732"/>
        <v>#DIV/0!</v>
      </c>
      <c r="AS554" s="46" t="e">
        <f t="shared" si="733"/>
        <v>#DIV/0!</v>
      </c>
      <c r="AT554" s="46" t="e">
        <f t="shared" si="734"/>
        <v>#DIV/0!</v>
      </c>
      <c r="AU554" s="46">
        <f t="shared" si="735"/>
        <v>3886.8599999999997</v>
      </c>
      <c r="AV554" s="46" t="e">
        <f t="shared" si="736"/>
        <v>#DIV/0!</v>
      </c>
      <c r="AW554" s="46" t="e">
        <f t="shared" si="737"/>
        <v>#DIV/0!</v>
      </c>
      <c r="AX554" s="46" t="e">
        <f t="shared" si="738"/>
        <v>#DIV/0!</v>
      </c>
      <c r="AY554" s="52">
        <f t="shared" si="739"/>
        <v>0</v>
      </c>
      <c r="AZ554" s="46">
        <v>823.21</v>
      </c>
      <c r="BA554" s="46">
        <v>2105.13</v>
      </c>
      <c r="BB554" s="46">
        <v>2608.0100000000002</v>
      </c>
      <c r="BC554" s="46">
        <v>902.03</v>
      </c>
      <c r="BD554" s="46">
        <v>1781.42</v>
      </c>
      <c r="BE554" s="46">
        <v>1188.47</v>
      </c>
      <c r="BF554" s="46">
        <v>2445034.0299999998</v>
      </c>
      <c r="BG554" s="46">
        <f t="shared" si="740"/>
        <v>5070.2</v>
      </c>
      <c r="BH554" s="46">
        <v>1206.3800000000001</v>
      </c>
      <c r="BI554" s="46">
        <v>3444.44</v>
      </c>
      <c r="BJ554" s="46">
        <v>7006.73</v>
      </c>
      <c r="BK554" s="46">
        <f t="shared" si="728"/>
        <v>1689105.94</v>
      </c>
      <c r="BL554" s="46" t="str">
        <f t="shared" si="741"/>
        <v xml:space="preserve"> </v>
      </c>
      <c r="BM554" s="46" t="e">
        <f t="shared" si="742"/>
        <v>#DIV/0!</v>
      </c>
      <c r="BN554" s="46" t="e">
        <f t="shared" si="743"/>
        <v>#DIV/0!</v>
      </c>
      <c r="BO554" s="46" t="e">
        <f t="shared" si="744"/>
        <v>#DIV/0!</v>
      </c>
      <c r="BP554" s="46" t="e">
        <f t="shared" si="745"/>
        <v>#DIV/0!</v>
      </c>
      <c r="BQ554" s="46" t="e">
        <f t="shared" si="746"/>
        <v>#DIV/0!</v>
      </c>
      <c r="BR554" s="46" t="e">
        <f t="shared" si="747"/>
        <v>#DIV/0!</v>
      </c>
      <c r="BS554" s="46" t="str">
        <f t="shared" si="748"/>
        <v xml:space="preserve"> </v>
      </c>
      <c r="BT554" s="46" t="e">
        <f t="shared" si="749"/>
        <v>#DIV/0!</v>
      </c>
      <c r="BU554" s="46" t="e">
        <f t="shared" si="750"/>
        <v>#DIV/0!</v>
      </c>
      <c r="BV554" s="46" t="e">
        <f t="shared" si="751"/>
        <v>#DIV/0!</v>
      </c>
      <c r="BW554" s="46" t="str">
        <f t="shared" si="752"/>
        <v xml:space="preserve"> </v>
      </c>
      <c r="BY554" s="52"/>
      <c r="BZ554" s="293"/>
      <c r="CA554" s="46">
        <f t="shared" si="753"/>
        <v>4070.0104682779461</v>
      </c>
      <c r="CB554" s="46">
        <f t="shared" si="754"/>
        <v>5298.36</v>
      </c>
      <c r="CC554" s="46">
        <f t="shared" si="755"/>
        <v>-1228.3495317220536</v>
      </c>
    </row>
    <row r="555" spans="1:82" s="45" customFormat="1" ht="26.25" customHeight="1">
      <c r="A555" s="401" t="s">
        <v>69</v>
      </c>
      <c r="B555" s="402"/>
      <c r="C555" s="280"/>
      <c r="D555" s="356"/>
      <c r="E555" s="280"/>
      <c r="F555" s="280"/>
      <c r="G555" s="280">
        <f>SUM(G554)</f>
        <v>2694346.93</v>
      </c>
      <c r="H555" s="280">
        <f>SUM(H554)</f>
        <v>0</v>
      </c>
      <c r="I555" s="280">
        <f t="shared" ref="I555:S555" si="790">SUM(I554)</f>
        <v>0</v>
      </c>
      <c r="J555" s="280">
        <f t="shared" si="790"/>
        <v>0</v>
      </c>
      <c r="K555" s="280">
        <f t="shared" si="790"/>
        <v>0</v>
      </c>
      <c r="L555" s="280">
        <f t="shared" si="790"/>
        <v>0</v>
      </c>
      <c r="M555" s="280">
        <f t="shared" si="790"/>
        <v>0</v>
      </c>
      <c r="N555" s="280">
        <f t="shared" si="790"/>
        <v>0</v>
      </c>
      <c r="O555" s="280">
        <f t="shared" si="790"/>
        <v>0</v>
      </c>
      <c r="P555" s="280">
        <f t="shared" si="790"/>
        <v>0</v>
      </c>
      <c r="Q555" s="280">
        <f t="shared" si="790"/>
        <v>0</v>
      </c>
      <c r="R555" s="280">
        <f t="shared" si="790"/>
        <v>0</v>
      </c>
      <c r="S555" s="280">
        <f t="shared" si="790"/>
        <v>0</v>
      </c>
      <c r="T555" s="290">
        <f>SUM(T554)</f>
        <v>0</v>
      </c>
      <c r="U555" s="280">
        <f>SUM(U554)</f>
        <v>0</v>
      </c>
      <c r="V555" s="280" t="s">
        <v>66</v>
      </c>
      <c r="W555" s="280">
        <f>SUM(W554)</f>
        <v>662</v>
      </c>
      <c r="X555" s="280">
        <f>SUM(X554)</f>
        <v>2573101.3199999998</v>
      </c>
      <c r="Y555" s="280">
        <f t="shared" ref="Y555:AL555" si="791">SUM(Y554)</f>
        <v>0</v>
      </c>
      <c r="Z555" s="280">
        <f t="shared" si="791"/>
        <v>0</v>
      </c>
      <c r="AA555" s="280">
        <f t="shared" si="791"/>
        <v>0</v>
      </c>
      <c r="AB555" s="280">
        <f t="shared" si="791"/>
        <v>0</v>
      </c>
      <c r="AC555" s="280">
        <f t="shared" si="791"/>
        <v>0</v>
      </c>
      <c r="AD555" s="280">
        <f t="shared" si="791"/>
        <v>0</v>
      </c>
      <c r="AE555" s="280">
        <f t="shared" si="791"/>
        <v>0</v>
      </c>
      <c r="AF555" s="280">
        <f t="shared" si="791"/>
        <v>0</v>
      </c>
      <c r="AG555" s="280">
        <f t="shared" si="791"/>
        <v>0</v>
      </c>
      <c r="AH555" s="280">
        <f t="shared" si="791"/>
        <v>0</v>
      </c>
      <c r="AI555" s="280">
        <f t="shared" si="791"/>
        <v>0</v>
      </c>
      <c r="AJ555" s="280">
        <f t="shared" si="791"/>
        <v>80830.41</v>
      </c>
      <c r="AK555" s="280">
        <f t="shared" si="791"/>
        <v>40415.199999999997</v>
      </c>
      <c r="AL555" s="280">
        <f t="shared" si="791"/>
        <v>0</v>
      </c>
      <c r="AN555" s="46" t="e">
        <f>I555/'Приложение 1'!I553</f>
        <v>#DIV/0!</v>
      </c>
      <c r="AO555" s="46" t="e">
        <f t="shared" si="729"/>
        <v>#DIV/0!</v>
      </c>
      <c r="AP555" s="46" t="e">
        <f t="shared" si="730"/>
        <v>#DIV/0!</v>
      </c>
      <c r="AQ555" s="46" t="e">
        <f t="shared" si="731"/>
        <v>#DIV/0!</v>
      </c>
      <c r="AR555" s="46" t="e">
        <f t="shared" si="732"/>
        <v>#DIV/0!</v>
      </c>
      <c r="AS555" s="46" t="e">
        <f t="shared" si="733"/>
        <v>#DIV/0!</v>
      </c>
      <c r="AT555" s="46" t="e">
        <f t="shared" si="734"/>
        <v>#DIV/0!</v>
      </c>
      <c r="AU555" s="46">
        <f t="shared" si="735"/>
        <v>3886.8599999999997</v>
      </c>
      <c r="AV555" s="46" t="e">
        <f t="shared" si="736"/>
        <v>#DIV/0!</v>
      </c>
      <c r="AW555" s="46" t="e">
        <f t="shared" si="737"/>
        <v>#DIV/0!</v>
      </c>
      <c r="AX555" s="46" t="e">
        <f t="shared" si="738"/>
        <v>#DIV/0!</v>
      </c>
      <c r="AY555" s="52">
        <f t="shared" si="739"/>
        <v>0</v>
      </c>
      <c r="AZ555" s="46">
        <v>823.21</v>
      </c>
      <c r="BA555" s="46">
        <v>2105.13</v>
      </c>
      <c r="BB555" s="46">
        <v>2608.0100000000002</v>
      </c>
      <c r="BC555" s="46">
        <v>902.03</v>
      </c>
      <c r="BD555" s="46">
        <v>1781.42</v>
      </c>
      <c r="BE555" s="46">
        <v>1188.47</v>
      </c>
      <c r="BF555" s="46">
        <v>2445034.0299999998</v>
      </c>
      <c r="BG555" s="46">
        <f t="shared" si="740"/>
        <v>4866.91</v>
      </c>
      <c r="BH555" s="46">
        <v>1206.3800000000001</v>
      </c>
      <c r="BI555" s="46">
        <v>3444.44</v>
      </c>
      <c r="BJ555" s="46">
        <v>7006.73</v>
      </c>
      <c r="BK555" s="46">
        <f t="shared" si="728"/>
        <v>1689105.94</v>
      </c>
      <c r="BL555" s="46" t="e">
        <f t="shared" si="741"/>
        <v>#DIV/0!</v>
      </c>
      <c r="BM555" s="46" t="e">
        <f t="shared" si="742"/>
        <v>#DIV/0!</v>
      </c>
      <c r="BN555" s="46" t="e">
        <f t="shared" si="743"/>
        <v>#DIV/0!</v>
      </c>
      <c r="BO555" s="46" t="e">
        <f t="shared" si="744"/>
        <v>#DIV/0!</v>
      </c>
      <c r="BP555" s="46" t="e">
        <f t="shared" si="745"/>
        <v>#DIV/0!</v>
      </c>
      <c r="BQ555" s="46" t="e">
        <f t="shared" si="746"/>
        <v>#DIV/0!</v>
      </c>
      <c r="BR555" s="46" t="e">
        <f t="shared" si="747"/>
        <v>#DIV/0!</v>
      </c>
      <c r="BS555" s="46" t="str">
        <f t="shared" si="748"/>
        <v xml:space="preserve"> </v>
      </c>
      <c r="BT555" s="46" t="e">
        <f t="shared" si="749"/>
        <v>#DIV/0!</v>
      </c>
      <c r="BU555" s="46" t="e">
        <f t="shared" si="750"/>
        <v>#DIV/0!</v>
      </c>
      <c r="BV555" s="46" t="e">
        <f t="shared" si="751"/>
        <v>#DIV/0!</v>
      </c>
      <c r="BW555" s="46" t="str">
        <f t="shared" si="752"/>
        <v xml:space="preserve"> </v>
      </c>
      <c r="BY555" s="52"/>
      <c r="BZ555" s="293"/>
      <c r="CA555" s="46">
        <f t="shared" si="753"/>
        <v>4070.0104682779461</v>
      </c>
      <c r="CB555" s="46">
        <f t="shared" si="754"/>
        <v>5085.92</v>
      </c>
      <c r="CC555" s="46">
        <f t="shared" si="755"/>
        <v>-1015.909531722054</v>
      </c>
    </row>
    <row r="556" spans="1:82" s="45" customFormat="1" ht="12" customHeight="1">
      <c r="A556" s="364" t="s">
        <v>957</v>
      </c>
      <c r="B556" s="365"/>
      <c r="C556" s="365"/>
      <c r="D556" s="365"/>
      <c r="E556" s="365"/>
      <c r="F556" s="365"/>
      <c r="G556" s="365"/>
      <c r="H556" s="365"/>
      <c r="I556" s="365"/>
      <c r="J556" s="365"/>
      <c r="K556" s="365"/>
      <c r="L556" s="365"/>
      <c r="M556" s="365"/>
      <c r="N556" s="365"/>
      <c r="O556" s="365"/>
      <c r="P556" s="365"/>
      <c r="Q556" s="365"/>
      <c r="R556" s="365"/>
      <c r="S556" s="365"/>
      <c r="T556" s="365"/>
      <c r="U556" s="365"/>
      <c r="V556" s="365"/>
      <c r="W556" s="365"/>
      <c r="X556" s="365"/>
      <c r="Y556" s="365"/>
      <c r="Z556" s="365"/>
      <c r="AA556" s="365"/>
      <c r="AB556" s="365"/>
      <c r="AC556" s="365"/>
      <c r="AD556" s="365"/>
      <c r="AE556" s="365"/>
      <c r="AF556" s="365"/>
      <c r="AG556" s="365"/>
      <c r="AH556" s="365"/>
      <c r="AI556" s="365"/>
      <c r="AJ556" s="365"/>
      <c r="AK556" s="365"/>
      <c r="AL556" s="366"/>
      <c r="AN556" s="46">
        <f>I556/'Приложение 1'!I554</f>
        <v>0</v>
      </c>
      <c r="AO556" s="46" t="e">
        <f t="shared" si="729"/>
        <v>#DIV/0!</v>
      </c>
      <c r="AP556" s="46" t="e">
        <f t="shared" si="730"/>
        <v>#DIV/0!</v>
      </c>
      <c r="AQ556" s="46" t="e">
        <f t="shared" si="731"/>
        <v>#DIV/0!</v>
      </c>
      <c r="AR556" s="46" t="e">
        <f t="shared" si="732"/>
        <v>#DIV/0!</v>
      </c>
      <c r="AS556" s="46" t="e">
        <f t="shared" si="733"/>
        <v>#DIV/0!</v>
      </c>
      <c r="AT556" s="46" t="e">
        <f t="shared" si="734"/>
        <v>#DIV/0!</v>
      </c>
      <c r="AU556" s="46" t="e">
        <f t="shared" si="735"/>
        <v>#DIV/0!</v>
      </c>
      <c r="AV556" s="46" t="e">
        <f t="shared" si="736"/>
        <v>#DIV/0!</v>
      </c>
      <c r="AW556" s="46" t="e">
        <f t="shared" si="737"/>
        <v>#DIV/0!</v>
      </c>
      <c r="AX556" s="46" t="e">
        <f t="shared" si="738"/>
        <v>#DIV/0!</v>
      </c>
      <c r="AY556" s="52">
        <f t="shared" si="739"/>
        <v>0</v>
      </c>
      <c r="AZ556" s="46">
        <v>823.21</v>
      </c>
      <c r="BA556" s="46">
        <v>2105.13</v>
      </c>
      <c r="BB556" s="46">
        <v>2608.0100000000002</v>
      </c>
      <c r="BC556" s="46">
        <v>902.03</v>
      </c>
      <c r="BD556" s="46">
        <v>1781.42</v>
      </c>
      <c r="BE556" s="46">
        <v>1188.47</v>
      </c>
      <c r="BF556" s="46">
        <v>2445034.0299999998</v>
      </c>
      <c r="BG556" s="46">
        <f t="shared" si="740"/>
        <v>4866.91</v>
      </c>
      <c r="BH556" s="46">
        <v>1206.3800000000001</v>
      </c>
      <c r="BI556" s="46">
        <v>3444.44</v>
      </c>
      <c r="BJ556" s="46">
        <v>7006.73</v>
      </c>
      <c r="BK556" s="46">
        <f t="shared" si="728"/>
        <v>1689105.94</v>
      </c>
      <c r="BL556" s="46" t="str">
        <f t="shared" si="741"/>
        <v xml:space="preserve"> </v>
      </c>
      <c r="BM556" s="46" t="e">
        <f t="shared" si="742"/>
        <v>#DIV/0!</v>
      </c>
      <c r="BN556" s="46" t="e">
        <f t="shared" si="743"/>
        <v>#DIV/0!</v>
      </c>
      <c r="BO556" s="46" t="e">
        <f t="shared" si="744"/>
        <v>#DIV/0!</v>
      </c>
      <c r="BP556" s="46" t="e">
        <f t="shared" si="745"/>
        <v>#DIV/0!</v>
      </c>
      <c r="BQ556" s="46" t="e">
        <f t="shared" si="746"/>
        <v>#DIV/0!</v>
      </c>
      <c r="BR556" s="46" t="e">
        <f t="shared" si="747"/>
        <v>#DIV/0!</v>
      </c>
      <c r="BS556" s="46" t="e">
        <f t="shared" si="748"/>
        <v>#DIV/0!</v>
      </c>
      <c r="BT556" s="46" t="e">
        <f t="shared" si="749"/>
        <v>#DIV/0!</v>
      </c>
      <c r="BU556" s="46" t="e">
        <f t="shared" si="750"/>
        <v>#DIV/0!</v>
      </c>
      <c r="BV556" s="46" t="e">
        <f t="shared" si="751"/>
        <v>#DIV/0!</v>
      </c>
      <c r="BW556" s="46" t="str">
        <f t="shared" si="752"/>
        <v xml:space="preserve"> </v>
      </c>
      <c r="BY556" s="52"/>
      <c r="BZ556" s="293"/>
      <c r="CA556" s="46" t="e">
        <f t="shared" si="753"/>
        <v>#DIV/0!</v>
      </c>
      <c r="CB556" s="46">
        <f t="shared" si="754"/>
        <v>5085.92</v>
      </c>
      <c r="CC556" s="46" t="e">
        <f t="shared" si="755"/>
        <v>#DIV/0!</v>
      </c>
    </row>
    <row r="557" spans="1:82" s="45" customFormat="1" ht="12" customHeight="1">
      <c r="A557" s="284">
        <v>186</v>
      </c>
      <c r="B557" s="64" t="s">
        <v>783</v>
      </c>
      <c r="C557" s="358">
        <v>590.20000000000005</v>
      </c>
      <c r="D557" s="295"/>
      <c r="E557" s="280"/>
      <c r="F557" s="280"/>
      <c r="G557" s="286">
        <f>ROUND(H557+U557+X557+Z557+AB557+AD557+AF557+AH557+AI557+AJ557+AK557+AL557,2)</f>
        <v>3553854.66</v>
      </c>
      <c r="H557" s="280">
        <f>I557+K557+M557+O557+Q557+S557</f>
        <v>0</v>
      </c>
      <c r="I557" s="289">
        <v>0</v>
      </c>
      <c r="J557" s="289">
        <v>0</v>
      </c>
      <c r="K557" s="289">
        <v>0</v>
      </c>
      <c r="L557" s="289">
        <v>0</v>
      </c>
      <c r="M557" s="289">
        <v>0</v>
      </c>
      <c r="N557" s="280">
        <v>0</v>
      </c>
      <c r="O557" s="280">
        <v>0</v>
      </c>
      <c r="P557" s="280">
        <v>0</v>
      </c>
      <c r="Q557" s="280">
        <v>0</v>
      </c>
      <c r="R557" s="280">
        <v>0</v>
      </c>
      <c r="S557" s="280">
        <v>0</v>
      </c>
      <c r="T557" s="290">
        <v>0</v>
      </c>
      <c r="U557" s="280">
        <v>0</v>
      </c>
      <c r="V557" s="280" t="s">
        <v>106</v>
      </c>
      <c r="W557" s="280">
        <v>880</v>
      </c>
      <c r="X557" s="280">
        <f t="shared" ref="X557" si="792">ROUND(IF(V557="СК",3856.74,3886.86)*W557,2)</f>
        <v>3393931.2</v>
      </c>
      <c r="Y557" s="57">
        <v>0</v>
      </c>
      <c r="Z557" s="57">
        <v>0</v>
      </c>
      <c r="AA557" s="57">
        <v>0</v>
      </c>
      <c r="AB557" s="57">
        <v>0</v>
      </c>
      <c r="AC557" s="57">
        <v>0</v>
      </c>
      <c r="AD557" s="57">
        <v>0</v>
      </c>
      <c r="AE557" s="57">
        <v>0</v>
      </c>
      <c r="AF557" s="57">
        <v>0</v>
      </c>
      <c r="AG557" s="57">
        <v>0</v>
      </c>
      <c r="AH557" s="57">
        <v>0</v>
      </c>
      <c r="AI557" s="57">
        <v>0</v>
      </c>
      <c r="AJ557" s="57">
        <f t="shared" ref="AJ557" si="793">ROUND(X557/95.5*3,2)</f>
        <v>106615.64</v>
      </c>
      <c r="AK557" s="57">
        <f t="shared" ref="AK557" si="794">ROUND(X557/95.5*1.5,2)</f>
        <v>53307.82</v>
      </c>
      <c r="AL557" s="57">
        <v>0</v>
      </c>
      <c r="AN557" s="46">
        <f>I557/'Приложение 1'!I555</f>
        <v>0</v>
      </c>
      <c r="AO557" s="46" t="e">
        <f t="shared" si="729"/>
        <v>#DIV/0!</v>
      </c>
      <c r="AP557" s="46" t="e">
        <f t="shared" si="730"/>
        <v>#DIV/0!</v>
      </c>
      <c r="AQ557" s="46" t="e">
        <f t="shared" si="731"/>
        <v>#DIV/0!</v>
      </c>
      <c r="AR557" s="46" t="e">
        <f t="shared" si="732"/>
        <v>#DIV/0!</v>
      </c>
      <c r="AS557" s="46" t="e">
        <f t="shared" si="733"/>
        <v>#DIV/0!</v>
      </c>
      <c r="AT557" s="46" t="e">
        <f t="shared" si="734"/>
        <v>#DIV/0!</v>
      </c>
      <c r="AU557" s="46">
        <f t="shared" si="735"/>
        <v>3856.7400000000002</v>
      </c>
      <c r="AV557" s="46" t="e">
        <f t="shared" si="736"/>
        <v>#DIV/0!</v>
      </c>
      <c r="AW557" s="46" t="e">
        <f t="shared" si="737"/>
        <v>#DIV/0!</v>
      </c>
      <c r="AX557" s="46" t="e">
        <f t="shared" si="738"/>
        <v>#DIV/0!</v>
      </c>
      <c r="AY557" s="52">
        <f t="shared" si="739"/>
        <v>0</v>
      </c>
      <c r="AZ557" s="46">
        <v>823.21</v>
      </c>
      <c r="BA557" s="46">
        <v>2105.13</v>
      </c>
      <c r="BB557" s="46">
        <v>2608.0100000000002</v>
      </c>
      <c r="BC557" s="46">
        <v>902.03</v>
      </c>
      <c r="BD557" s="46">
        <v>1781.42</v>
      </c>
      <c r="BE557" s="46">
        <v>1188.47</v>
      </c>
      <c r="BF557" s="46">
        <v>2445034.0299999998</v>
      </c>
      <c r="BG557" s="46">
        <f t="shared" si="740"/>
        <v>4866.91</v>
      </c>
      <c r="BH557" s="46">
        <v>1206.3800000000001</v>
      </c>
      <c r="BI557" s="46">
        <v>3444.44</v>
      </c>
      <c r="BJ557" s="46">
        <v>7006.73</v>
      </c>
      <c r="BK557" s="46">
        <f t="shared" si="728"/>
        <v>1689105.94</v>
      </c>
      <c r="BL557" s="46" t="str">
        <f t="shared" si="741"/>
        <v xml:space="preserve"> </v>
      </c>
      <c r="BM557" s="46" t="e">
        <f t="shared" si="742"/>
        <v>#DIV/0!</v>
      </c>
      <c r="BN557" s="46" t="e">
        <f t="shared" si="743"/>
        <v>#DIV/0!</v>
      </c>
      <c r="BO557" s="46" t="e">
        <f t="shared" si="744"/>
        <v>#DIV/0!</v>
      </c>
      <c r="BP557" s="46" t="e">
        <f t="shared" si="745"/>
        <v>#DIV/0!</v>
      </c>
      <c r="BQ557" s="46" t="e">
        <f t="shared" si="746"/>
        <v>#DIV/0!</v>
      </c>
      <c r="BR557" s="46" t="e">
        <f t="shared" si="747"/>
        <v>#DIV/0!</v>
      </c>
      <c r="BS557" s="46" t="str">
        <f t="shared" si="748"/>
        <v xml:space="preserve"> </v>
      </c>
      <c r="BT557" s="46" t="e">
        <f t="shared" si="749"/>
        <v>#DIV/0!</v>
      </c>
      <c r="BU557" s="46" t="e">
        <f t="shared" si="750"/>
        <v>#DIV/0!</v>
      </c>
      <c r="BV557" s="46" t="e">
        <f t="shared" si="751"/>
        <v>#DIV/0!</v>
      </c>
      <c r="BW557" s="46" t="str">
        <f t="shared" si="752"/>
        <v xml:space="preserve"> </v>
      </c>
      <c r="BY557" s="52"/>
      <c r="BZ557" s="293"/>
      <c r="CA557" s="46">
        <f t="shared" si="753"/>
        <v>4038.4712045454548</v>
      </c>
      <c r="CB557" s="46">
        <f t="shared" si="754"/>
        <v>5085.92</v>
      </c>
      <c r="CC557" s="46">
        <f t="shared" si="755"/>
        <v>-1047.4487954545452</v>
      </c>
    </row>
    <row r="558" spans="1:82" s="45" customFormat="1" ht="38.25" customHeight="1">
      <c r="A558" s="361" t="s">
        <v>958</v>
      </c>
      <c r="B558" s="361"/>
      <c r="C558" s="336">
        <f>SUM(C557)</f>
        <v>590.20000000000005</v>
      </c>
      <c r="D558" s="362"/>
      <c r="E558" s="336"/>
      <c r="F558" s="336"/>
      <c r="G558" s="336">
        <f>ROUND(SUM(G557),2)</f>
        <v>3553854.66</v>
      </c>
      <c r="H558" s="336">
        <f t="shared" ref="H558:U558" si="795">SUM(H557)</f>
        <v>0</v>
      </c>
      <c r="I558" s="336">
        <f t="shared" si="795"/>
        <v>0</v>
      </c>
      <c r="J558" s="336">
        <f t="shared" si="795"/>
        <v>0</v>
      </c>
      <c r="K558" s="336">
        <f t="shared" si="795"/>
        <v>0</v>
      </c>
      <c r="L558" s="336">
        <f t="shared" si="795"/>
        <v>0</v>
      </c>
      <c r="M558" s="336">
        <f t="shared" si="795"/>
        <v>0</v>
      </c>
      <c r="N558" s="336">
        <f t="shared" si="795"/>
        <v>0</v>
      </c>
      <c r="O558" s="336">
        <f t="shared" si="795"/>
        <v>0</v>
      </c>
      <c r="P558" s="336">
        <f t="shared" si="795"/>
        <v>0</v>
      </c>
      <c r="Q558" s="336">
        <f t="shared" si="795"/>
        <v>0</v>
      </c>
      <c r="R558" s="336">
        <f t="shared" si="795"/>
        <v>0</v>
      </c>
      <c r="S558" s="336">
        <f t="shared" si="795"/>
        <v>0</v>
      </c>
      <c r="T558" s="367">
        <f t="shared" si="795"/>
        <v>0</v>
      </c>
      <c r="U558" s="336">
        <f t="shared" si="795"/>
        <v>0</v>
      </c>
      <c r="V558" s="336" t="s">
        <v>66</v>
      </c>
      <c r="W558" s="336">
        <f>SUM(W557)</f>
        <v>880</v>
      </c>
      <c r="X558" s="336">
        <f>SUM(X557)</f>
        <v>3393931.2</v>
      </c>
      <c r="Y558" s="336">
        <f t="shared" ref="Y558:AL558" si="796">SUM(Y557)</f>
        <v>0</v>
      </c>
      <c r="Z558" s="336">
        <f t="shared" si="796"/>
        <v>0</v>
      </c>
      <c r="AA558" s="336">
        <f t="shared" si="796"/>
        <v>0</v>
      </c>
      <c r="AB558" s="336">
        <f t="shared" si="796"/>
        <v>0</v>
      </c>
      <c r="AC558" s="336">
        <f t="shared" si="796"/>
        <v>0</v>
      </c>
      <c r="AD558" s="336">
        <f t="shared" si="796"/>
        <v>0</v>
      </c>
      <c r="AE558" s="336">
        <f t="shared" si="796"/>
        <v>0</v>
      </c>
      <c r="AF558" s="336">
        <f t="shared" si="796"/>
        <v>0</v>
      </c>
      <c r="AG558" s="336">
        <f t="shared" si="796"/>
        <v>0</v>
      </c>
      <c r="AH558" s="336">
        <f t="shared" si="796"/>
        <v>0</v>
      </c>
      <c r="AI558" s="336">
        <f t="shared" si="796"/>
        <v>0</v>
      </c>
      <c r="AJ558" s="336">
        <f t="shared" si="796"/>
        <v>106615.64</v>
      </c>
      <c r="AK558" s="336">
        <f t="shared" si="796"/>
        <v>53307.82</v>
      </c>
      <c r="AL558" s="336">
        <f t="shared" si="796"/>
        <v>0</v>
      </c>
      <c r="AN558" s="46" t="e">
        <f>I558/'Приложение 1'!I556</f>
        <v>#DIV/0!</v>
      </c>
      <c r="AO558" s="46" t="e">
        <f t="shared" si="729"/>
        <v>#DIV/0!</v>
      </c>
      <c r="AP558" s="46" t="e">
        <f t="shared" si="730"/>
        <v>#DIV/0!</v>
      </c>
      <c r="AQ558" s="46" t="e">
        <f t="shared" si="731"/>
        <v>#DIV/0!</v>
      </c>
      <c r="AR558" s="46" t="e">
        <f t="shared" si="732"/>
        <v>#DIV/0!</v>
      </c>
      <c r="AS558" s="46" t="e">
        <f t="shared" si="733"/>
        <v>#DIV/0!</v>
      </c>
      <c r="AT558" s="46" t="e">
        <f t="shared" si="734"/>
        <v>#DIV/0!</v>
      </c>
      <c r="AU558" s="46">
        <f t="shared" si="735"/>
        <v>3856.7400000000002</v>
      </c>
      <c r="AV558" s="46" t="e">
        <f t="shared" si="736"/>
        <v>#DIV/0!</v>
      </c>
      <c r="AW558" s="46" t="e">
        <f t="shared" si="737"/>
        <v>#DIV/0!</v>
      </c>
      <c r="AX558" s="46" t="e">
        <f t="shared" si="738"/>
        <v>#DIV/0!</v>
      </c>
      <c r="AY558" s="52">
        <f t="shared" si="739"/>
        <v>0</v>
      </c>
      <c r="AZ558" s="46">
        <v>823.21</v>
      </c>
      <c r="BA558" s="46">
        <v>2105.13</v>
      </c>
      <c r="BB558" s="46">
        <v>2608.0100000000002</v>
      </c>
      <c r="BC558" s="46">
        <v>902.03</v>
      </c>
      <c r="BD558" s="46">
        <v>1781.42</v>
      </c>
      <c r="BE558" s="46">
        <v>1188.47</v>
      </c>
      <c r="BF558" s="46">
        <v>2445034.0299999998</v>
      </c>
      <c r="BG558" s="46">
        <f t="shared" si="740"/>
        <v>4866.91</v>
      </c>
      <c r="BH558" s="46">
        <v>1206.3800000000001</v>
      </c>
      <c r="BI558" s="46">
        <v>3444.44</v>
      </c>
      <c r="BJ558" s="46">
        <v>7006.73</v>
      </c>
      <c r="BK558" s="46">
        <f t="shared" si="728"/>
        <v>1689105.94</v>
      </c>
      <c r="BL558" s="46" t="e">
        <f t="shared" si="741"/>
        <v>#DIV/0!</v>
      </c>
      <c r="BM558" s="46" t="e">
        <f t="shared" si="742"/>
        <v>#DIV/0!</v>
      </c>
      <c r="BN558" s="46" t="e">
        <f t="shared" si="743"/>
        <v>#DIV/0!</v>
      </c>
      <c r="BO558" s="46" t="e">
        <f t="shared" si="744"/>
        <v>#DIV/0!</v>
      </c>
      <c r="BP558" s="46" t="e">
        <f t="shared" si="745"/>
        <v>#DIV/0!</v>
      </c>
      <c r="BQ558" s="46" t="e">
        <f t="shared" si="746"/>
        <v>#DIV/0!</v>
      </c>
      <c r="BR558" s="46" t="e">
        <f t="shared" si="747"/>
        <v>#DIV/0!</v>
      </c>
      <c r="BS558" s="46" t="str">
        <f t="shared" si="748"/>
        <v xml:space="preserve"> </v>
      </c>
      <c r="BT558" s="46" t="e">
        <f t="shared" si="749"/>
        <v>#DIV/0!</v>
      </c>
      <c r="BU558" s="46" t="e">
        <f t="shared" si="750"/>
        <v>#DIV/0!</v>
      </c>
      <c r="BV558" s="46" t="e">
        <f t="shared" si="751"/>
        <v>#DIV/0!</v>
      </c>
      <c r="BW558" s="46" t="str">
        <f t="shared" si="752"/>
        <v xml:space="preserve"> </v>
      </c>
      <c r="BY558" s="52"/>
      <c r="BZ558" s="293"/>
      <c r="CA558" s="46">
        <f t="shared" si="753"/>
        <v>4038.4712045454548</v>
      </c>
      <c r="CB558" s="46">
        <f t="shared" si="754"/>
        <v>5085.92</v>
      </c>
      <c r="CC558" s="46">
        <f t="shared" si="755"/>
        <v>-1047.4487954545452</v>
      </c>
    </row>
    <row r="559" spans="1:82" s="45" customFormat="1" ht="12" customHeight="1">
      <c r="A559" s="369" t="s">
        <v>74</v>
      </c>
      <c r="B559" s="370"/>
      <c r="C559" s="370"/>
      <c r="D559" s="370"/>
      <c r="E559" s="370"/>
      <c r="F559" s="370"/>
      <c r="G559" s="370"/>
      <c r="H559" s="370"/>
      <c r="I559" s="370"/>
      <c r="J559" s="370"/>
      <c r="K559" s="370"/>
      <c r="L559" s="370"/>
      <c r="M559" s="370"/>
      <c r="N559" s="370"/>
      <c r="O559" s="370"/>
      <c r="P559" s="370"/>
      <c r="Q559" s="370"/>
      <c r="R559" s="370"/>
      <c r="S559" s="370"/>
      <c r="T559" s="370"/>
      <c r="U559" s="370"/>
      <c r="V559" s="370"/>
      <c r="W559" s="370"/>
      <c r="X559" s="370"/>
      <c r="Y559" s="370"/>
      <c r="Z559" s="370"/>
      <c r="AA559" s="370"/>
      <c r="AB559" s="370"/>
      <c r="AC559" s="370"/>
      <c r="AD559" s="370"/>
      <c r="AE559" s="370"/>
      <c r="AF559" s="370"/>
      <c r="AG559" s="370"/>
      <c r="AH559" s="370"/>
      <c r="AI559" s="370"/>
      <c r="AJ559" s="370"/>
      <c r="AK559" s="370"/>
      <c r="AL559" s="371"/>
      <c r="AN559" s="46">
        <f>I559/'Приложение 1'!I557</f>
        <v>0</v>
      </c>
      <c r="AO559" s="46" t="e">
        <f t="shared" si="729"/>
        <v>#DIV/0!</v>
      </c>
      <c r="AP559" s="46" t="e">
        <f t="shared" si="730"/>
        <v>#DIV/0!</v>
      </c>
      <c r="AQ559" s="46" t="e">
        <f t="shared" si="731"/>
        <v>#DIV/0!</v>
      </c>
      <c r="AR559" s="46" t="e">
        <f t="shared" si="732"/>
        <v>#DIV/0!</v>
      </c>
      <c r="AS559" s="46" t="e">
        <f t="shared" si="733"/>
        <v>#DIV/0!</v>
      </c>
      <c r="AT559" s="46" t="e">
        <f t="shared" si="734"/>
        <v>#DIV/0!</v>
      </c>
      <c r="AU559" s="46" t="e">
        <f t="shared" si="735"/>
        <v>#DIV/0!</v>
      </c>
      <c r="AV559" s="46" t="e">
        <f t="shared" si="736"/>
        <v>#DIV/0!</v>
      </c>
      <c r="AW559" s="46" t="e">
        <f t="shared" si="737"/>
        <v>#DIV/0!</v>
      </c>
      <c r="AX559" s="46" t="e">
        <f t="shared" si="738"/>
        <v>#DIV/0!</v>
      </c>
      <c r="AY559" s="52">
        <f t="shared" si="739"/>
        <v>0</v>
      </c>
      <c r="AZ559" s="46">
        <v>823.21</v>
      </c>
      <c r="BA559" s="46">
        <v>2105.13</v>
      </c>
      <c r="BB559" s="46">
        <v>2608.0100000000002</v>
      </c>
      <c r="BC559" s="46">
        <v>902.03</v>
      </c>
      <c r="BD559" s="46">
        <v>1781.42</v>
      </c>
      <c r="BE559" s="46">
        <v>1188.47</v>
      </c>
      <c r="BF559" s="46">
        <v>2445034.0299999998</v>
      </c>
      <c r="BG559" s="46">
        <f t="shared" si="740"/>
        <v>4866.91</v>
      </c>
      <c r="BH559" s="46">
        <v>1206.3800000000001</v>
      </c>
      <c r="BI559" s="46">
        <v>3444.44</v>
      </c>
      <c r="BJ559" s="46">
        <v>7006.73</v>
      </c>
      <c r="BK559" s="46">
        <f t="shared" si="728"/>
        <v>1689105.94</v>
      </c>
      <c r="BL559" s="46" t="str">
        <f t="shared" si="741"/>
        <v xml:space="preserve"> </v>
      </c>
      <c r="BM559" s="46" t="e">
        <f t="shared" si="742"/>
        <v>#DIV/0!</v>
      </c>
      <c r="BN559" s="46" t="e">
        <f t="shared" si="743"/>
        <v>#DIV/0!</v>
      </c>
      <c r="BO559" s="46" t="e">
        <f t="shared" si="744"/>
        <v>#DIV/0!</v>
      </c>
      <c r="BP559" s="46" t="e">
        <f t="shared" si="745"/>
        <v>#DIV/0!</v>
      </c>
      <c r="BQ559" s="46" t="e">
        <f t="shared" si="746"/>
        <v>#DIV/0!</v>
      </c>
      <c r="BR559" s="46" t="e">
        <f t="shared" si="747"/>
        <v>#DIV/0!</v>
      </c>
      <c r="BS559" s="46" t="e">
        <f t="shared" si="748"/>
        <v>#DIV/0!</v>
      </c>
      <c r="BT559" s="46" t="e">
        <f t="shared" si="749"/>
        <v>#DIV/0!</v>
      </c>
      <c r="BU559" s="46" t="e">
        <f t="shared" si="750"/>
        <v>#DIV/0!</v>
      </c>
      <c r="BV559" s="46" t="e">
        <f t="shared" si="751"/>
        <v>#DIV/0!</v>
      </c>
      <c r="BW559" s="46" t="str">
        <f t="shared" si="752"/>
        <v xml:space="preserve"> </v>
      </c>
      <c r="BY559" s="52" t="e">
        <f t="shared" ref="BY559:BY561" si="797">AJ559/G559*100</f>
        <v>#DIV/0!</v>
      </c>
      <c r="BZ559" s="293" t="e">
        <f t="shared" ref="BZ559:BZ561" si="798">AK559/G559*100</f>
        <v>#DIV/0!</v>
      </c>
      <c r="CA559" s="46" t="e">
        <f t="shared" si="753"/>
        <v>#DIV/0!</v>
      </c>
      <c r="CB559" s="46">
        <f t="shared" si="754"/>
        <v>5085.92</v>
      </c>
      <c r="CC559" s="46" t="e">
        <f t="shared" si="755"/>
        <v>#DIV/0!</v>
      </c>
    </row>
    <row r="560" spans="1:82" s="45" customFormat="1" ht="12" customHeight="1">
      <c r="A560" s="284">
        <v>187</v>
      </c>
      <c r="B560" s="335" t="s">
        <v>788</v>
      </c>
      <c r="C560" s="280">
        <v>3784</v>
      </c>
      <c r="D560" s="295"/>
      <c r="E560" s="280"/>
      <c r="F560" s="280"/>
      <c r="G560" s="286">
        <f t="shared" ref="G560:G566" si="799">ROUND(H560+U560+X560+Z560+AB560+AD560+AF560+AH560+AI560+AJ560+AK560+AL560,2)</f>
        <v>3641287.56</v>
      </c>
      <c r="H560" s="280">
        <f t="shared" ref="H560:H566" si="800">I560+K560+M560+O560+Q560+S560</f>
        <v>0</v>
      </c>
      <c r="I560" s="289">
        <v>0</v>
      </c>
      <c r="J560" s="289">
        <v>0</v>
      </c>
      <c r="K560" s="289">
        <v>0</v>
      </c>
      <c r="L560" s="289">
        <v>0</v>
      </c>
      <c r="M560" s="289">
        <v>0</v>
      </c>
      <c r="N560" s="280">
        <v>0</v>
      </c>
      <c r="O560" s="280">
        <v>0</v>
      </c>
      <c r="P560" s="280">
        <v>0</v>
      </c>
      <c r="Q560" s="280">
        <v>0</v>
      </c>
      <c r="R560" s="280">
        <v>0</v>
      </c>
      <c r="S560" s="280">
        <v>0</v>
      </c>
      <c r="T560" s="290">
        <v>0</v>
      </c>
      <c r="U560" s="280">
        <v>0</v>
      </c>
      <c r="V560" s="280" t="s">
        <v>106</v>
      </c>
      <c r="W560" s="280">
        <v>901.65</v>
      </c>
      <c r="X560" s="280">
        <f t="shared" ref="X560:X566" si="801">ROUND(IF(V560="СК",3856.74,3886.86)*W560,2)</f>
        <v>3477429.62</v>
      </c>
      <c r="Y560" s="57">
        <v>0</v>
      </c>
      <c r="Z560" s="57">
        <v>0</v>
      </c>
      <c r="AA560" s="57">
        <v>0</v>
      </c>
      <c r="AB560" s="57">
        <v>0</v>
      </c>
      <c r="AC560" s="57">
        <v>0</v>
      </c>
      <c r="AD560" s="57">
        <v>0</v>
      </c>
      <c r="AE560" s="57">
        <v>0</v>
      </c>
      <c r="AF560" s="57">
        <v>0</v>
      </c>
      <c r="AG560" s="57">
        <v>0</v>
      </c>
      <c r="AH560" s="57">
        <v>0</v>
      </c>
      <c r="AI560" s="57">
        <v>0</v>
      </c>
      <c r="AJ560" s="57">
        <f t="shared" ref="AJ560:AJ566" si="802">ROUND(X560/95.5*3,2)</f>
        <v>109238.63</v>
      </c>
      <c r="AK560" s="57">
        <f t="shared" ref="AK560:AK566" si="803">ROUND(X560/95.5*1.5,2)</f>
        <v>54619.31</v>
      </c>
      <c r="AL560" s="57">
        <v>0</v>
      </c>
      <c r="AN560" s="46">
        <f>I560/'Приложение 1'!I558</f>
        <v>0</v>
      </c>
      <c r="AO560" s="46" t="e">
        <f t="shared" si="729"/>
        <v>#DIV/0!</v>
      </c>
      <c r="AP560" s="46" t="e">
        <f t="shared" si="730"/>
        <v>#DIV/0!</v>
      </c>
      <c r="AQ560" s="46" t="e">
        <f t="shared" si="731"/>
        <v>#DIV/0!</v>
      </c>
      <c r="AR560" s="46" t="e">
        <f t="shared" si="732"/>
        <v>#DIV/0!</v>
      </c>
      <c r="AS560" s="46" t="e">
        <f t="shared" si="733"/>
        <v>#DIV/0!</v>
      </c>
      <c r="AT560" s="46" t="e">
        <f t="shared" si="734"/>
        <v>#DIV/0!</v>
      </c>
      <c r="AU560" s="46">
        <f t="shared" si="735"/>
        <v>3856.7399988909224</v>
      </c>
      <c r="AV560" s="46" t="e">
        <f t="shared" si="736"/>
        <v>#DIV/0!</v>
      </c>
      <c r="AW560" s="46" t="e">
        <f t="shared" si="737"/>
        <v>#DIV/0!</v>
      </c>
      <c r="AX560" s="46" t="e">
        <f t="shared" si="738"/>
        <v>#DIV/0!</v>
      </c>
      <c r="AY560" s="52">
        <f t="shared" si="739"/>
        <v>0</v>
      </c>
      <c r="AZ560" s="46">
        <v>823.21</v>
      </c>
      <c r="BA560" s="46">
        <v>2105.13</v>
      </c>
      <c r="BB560" s="46">
        <v>2608.0100000000002</v>
      </c>
      <c r="BC560" s="46">
        <v>902.03</v>
      </c>
      <c r="BD560" s="46">
        <v>1781.42</v>
      </c>
      <c r="BE560" s="46">
        <v>1188.47</v>
      </c>
      <c r="BF560" s="46">
        <v>2445034.0299999998</v>
      </c>
      <c r="BG560" s="46">
        <f t="shared" si="740"/>
        <v>4866.91</v>
      </c>
      <c r="BH560" s="46">
        <v>1206.3800000000001</v>
      </c>
      <c r="BI560" s="46">
        <v>3444.44</v>
      </c>
      <c r="BJ560" s="46">
        <v>7006.73</v>
      </c>
      <c r="BK560" s="46">
        <f t="shared" si="728"/>
        <v>1689105.94</v>
      </c>
      <c r="BL560" s="46" t="str">
        <f t="shared" si="741"/>
        <v xml:space="preserve"> </v>
      </c>
      <c r="BM560" s="46" t="e">
        <f t="shared" si="742"/>
        <v>#DIV/0!</v>
      </c>
      <c r="BN560" s="46" t="e">
        <f t="shared" si="743"/>
        <v>#DIV/0!</v>
      </c>
      <c r="BO560" s="46" t="e">
        <f t="shared" si="744"/>
        <v>#DIV/0!</v>
      </c>
      <c r="BP560" s="46" t="e">
        <f t="shared" si="745"/>
        <v>#DIV/0!</v>
      </c>
      <c r="BQ560" s="46" t="e">
        <f t="shared" si="746"/>
        <v>#DIV/0!</v>
      </c>
      <c r="BR560" s="46" t="e">
        <f t="shared" si="747"/>
        <v>#DIV/0!</v>
      </c>
      <c r="BS560" s="46" t="str">
        <f t="shared" si="748"/>
        <v xml:space="preserve"> </v>
      </c>
      <c r="BT560" s="46" t="e">
        <f t="shared" si="749"/>
        <v>#DIV/0!</v>
      </c>
      <c r="BU560" s="46" t="e">
        <f t="shared" si="750"/>
        <v>#DIV/0!</v>
      </c>
      <c r="BV560" s="46" t="e">
        <f t="shared" si="751"/>
        <v>#DIV/0!</v>
      </c>
      <c r="BW560" s="46" t="str">
        <f t="shared" si="752"/>
        <v xml:space="preserve"> </v>
      </c>
      <c r="BY560" s="52">
        <f t="shared" si="797"/>
        <v>3.0000000878810025</v>
      </c>
      <c r="BZ560" s="293">
        <f t="shared" si="798"/>
        <v>1.4999999066264351</v>
      </c>
      <c r="CA560" s="46">
        <f t="shared" si="753"/>
        <v>4038.4712027948763</v>
      </c>
      <c r="CB560" s="46">
        <f t="shared" si="754"/>
        <v>5085.92</v>
      </c>
      <c r="CC560" s="46">
        <f t="shared" si="755"/>
        <v>-1047.4487972051238</v>
      </c>
    </row>
    <row r="561" spans="1:82" s="45" customFormat="1" ht="12" customHeight="1">
      <c r="A561" s="284">
        <v>188</v>
      </c>
      <c r="B561" s="335" t="s">
        <v>786</v>
      </c>
      <c r="C561" s="280">
        <v>3784</v>
      </c>
      <c r="D561" s="295"/>
      <c r="E561" s="280"/>
      <c r="F561" s="280"/>
      <c r="G561" s="286">
        <f t="shared" si="799"/>
        <v>2988468.69</v>
      </c>
      <c r="H561" s="280">
        <f t="shared" si="800"/>
        <v>0</v>
      </c>
      <c r="I561" s="289">
        <v>0</v>
      </c>
      <c r="J561" s="289">
        <v>0</v>
      </c>
      <c r="K561" s="289">
        <v>0</v>
      </c>
      <c r="L561" s="289">
        <v>0</v>
      </c>
      <c r="M561" s="289">
        <v>0</v>
      </c>
      <c r="N561" s="280">
        <v>0</v>
      </c>
      <c r="O561" s="280">
        <v>0</v>
      </c>
      <c r="P561" s="280">
        <v>0</v>
      </c>
      <c r="Q561" s="280">
        <v>0</v>
      </c>
      <c r="R561" s="280">
        <v>0</v>
      </c>
      <c r="S561" s="280">
        <v>0</v>
      </c>
      <c r="T561" s="290">
        <v>0</v>
      </c>
      <c r="U561" s="280">
        <v>0</v>
      </c>
      <c r="V561" s="280" t="s">
        <v>106</v>
      </c>
      <c r="W561" s="280">
        <v>740</v>
      </c>
      <c r="X561" s="280">
        <f t="shared" si="801"/>
        <v>2853987.6</v>
      </c>
      <c r="Y561" s="57">
        <v>0</v>
      </c>
      <c r="Z561" s="57">
        <v>0</v>
      </c>
      <c r="AA561" s="57">
        <v>0</v>
      </c>
      <c r="AB561" s="57">
        <v>0</v>
      </c>
      <c r="AC561" s="57">
        <v>0</v>
      </c>
      <c r="AD561" s="57">
        <v>0</v>
      </c>
      <c r="AE561" s="57">
        <v>0</v>
      </c>
      <c r="AF561" s="57">
        <v>0</v>
      </c>
      <c r="AG561" s="57">
        <v>0</v>
      </c>
      <c r="AH561" s="57">
        <v>0</v>
      </c>
      <c r="AI561" s="57">
        <v>0</v>
      </c>
      <c r="AJ561" s="57">
        <f t="shared" si="802"/>
        <v>89654.06</v>
      </c>
      <c r="AK561" s="57">
        <f t="shared" si="803"/>
        <v>44827.03</v>
      </c>
      <c r="AL561" s="57">
        <v>0</v>
      </c>
      <c r="AN561" s="46">
        <f>I561/'Приложение 1'!I559</f>
        <v>0</v>
      </c>
      <c r="AO561" s="46" t="e">
        <f t="shared" si="729"/>
        <v>#DIV/0!</v>
      </c>
      <c r="AP561" s="46" t="e">
        <f t="shared" si="730"/>
        <v>#DIV/0!</v>
      </c>
      <c r="AQ561" s="46" t="e">
        <f t="shared" si="731"/>
        <v>#DIV/0!</v>
      </c>
      <c r="AR561" s="46" t="e">
        <f t="shared" si="732"/>
        <v>#DIV/0!</v>
      </c>
      <c r="AS561" s="46" t="e">
        <f t="shared" si="733"/>
        <v>#DIV/0!</v>
      </c>
      <c r="AT561" s="46" t="e">
        <f t="shared" si="734"/>
        <v>#DIV/0!</v>
      </c>
      <c r="AU561" s="46">
        <f t="shared" si="735"/>
        <v>3856.7400000000002</v>
      </c>
      <c r="AV561" s="46" t="e">
        <f t="shared" si="736"/>
        <v>#DIV/0!</v>
      </c>
      <c r="AW561" s="46" t="e">
        <f t="shared" si="737"/>
        <v>#DIV/0!</v>
      </c>
      <c r="AX561" s="46" t="e">
        <f t="shared" si="738"/>
        <v>#DIV/0!</v>
      </c>
      <c r="AY561" s="52">
        <f t="shared" si="739"/>
        <v>0</v>
      </c>
      <c r="AZ561" s="46">
        <v>823.21</v>
      </c>
      <c r="BA561" s="46">
        <v>2105.13</v>
      </c>
      <c r="BB561" s="46">
        <v>2608.0100000000002</v>
      </c>
      <c r="BC561" s="46">
        <v>902.03</v>
      </c>
      <c r="BD561" s="46">
        <v>1781.42</v>
      </c>
      <c r="BE561" s="46">
        <v>1188.47</v>
      </c>
      <c r="BF561" s="46">
        <v>2445034.0299999998</v>
      </c>
      <c r="BG561" s="46">
        <f t="shared" si="740"/>
        <v>4866.91</v>
      </c>
      <c r="BH561" s="46">
        <v>1206.3800000000001</v>
      </c>
      <c r="BI561" s="46">
        <v>3444.44</v>
      </c>
      <c r="BJ561" s="46">
        <v>7006.73</v>
      </c>
      <c r="BK561" s="46">
        <f t="shared" si="728"/>
        <v>1689105.94</v>
      </c>
      <c r="BL561" s="46" t="str">
        <f t="shared" si="741"/>
        <v xml:space="preserve"> </v>
      </c>
      <c r="BM561" s="46" t="e">
        <f t="shared" si="742"/>
        <v>#DIV/0!</v>
      </c>
      <c r="BN561" s="46" t="e">
        <f t="shared" si="743"/>
        <v>#DIV/0!</v>
      </c>
      <c r="BO561" s="46" t="e">
        <f t="shared" si="744"/>
        <v>#DIV/0!</v>
      </c>
      <c r="BP561" s="46" t="e">
        <f t="shared" si="745"/>
        <v>#DIV/0!</v>
      </c>
      <c r="BQ561" s="46" t="e">
        <f t="shared" si="746"/>
        <v>#DIV/0!</v>
      </c>
      <c r="BR561" s="46" t="e">
        <f t="shared" si="747"/>
        <v>#DIV/0!</v>
      </c>
      <c r="BS561" s="46" t="str">
        <f t="shared" si="748"/>
        <v xml:space="preserve"> </v>
      </c>
      <c r="BT561" s="46" t="e">
        <f t="shared" si="749"/>
        <v>#DIV/0!</v>
      </c>
      <c r="BU561" s="46" t="e">
        <f t="shared" si="750"/>
        <v>#DIV/0!</v>
      </c>
      <c r="BV561" s="46" t="e">
        <f t="shared" si="751"/>
        <v>#DIV/0!</v>
      </c>
      <c r="BW561" s="46" t="str">
        <f t="shared" si="752"/>
        <v xml:space="preserve"> </v>
      </c>
      <c r="BY561" s="52">
        <f t="shared" si="797"/>
        <v>2.9999999765766323</v>
      </c>
      <c r="BZ561" s="293">
        <f t="shared" si="798"/>
        <v>1.4999999882883162</v>
      </c>
      <c r="CA561" s="46">
        <f t="shared" si="753"/>
        <v>4038.4712027027026</v>
      </c>
      <c r="CB561" s="46">
        <f t="shared" si="754"/>
        <v>5085.92</v>
      </c>
      <c r="CC561" s="46">
        <f t="shared" si="755"/>
        <v>-1047.4487972972975</v>
      </c>
    </row>
    <row r="562" spans="1:82" s="45" customFormat="1" ht="12" customHeight="1">
      <c r="A562" s="284">
        <v>189</v>
      </c>
      <c r="B562" s="335" t="s">
        <v>789</v>
      </c>
      <c r="C562" s="280"/>
      <c r="D562" s="295"/>
      <c r="E562" s="280"/>
      <c r="F562" s="280"/>
      <c r="G562" s="286">
        <f t="shared" si="799"/>
        <v>2331772.89</v>
      </c>
      <c r="H562" s="280">
        <f t="shared" si="800"/>
        <v>0</v>
      </c>
      <c r="I562" s="289">
        <v>0</v>
      </c>
      <c r="J562" s="289">
        <v>0</v>
      </c>
      <c r="K562" s="289">
        <v>0</v>
      </c>
      <c r="L562" s="289">
        <v>0</v>
      </c>
      <c r="M562" s="289">
        <v>0</v>
      </c>
      <c r="N562" s="280">
        <v>0</v>
      </c>
      <c r="O562" s="280">
        <v>0</v>
      </c>
      <c r="P562" s="280">
        <v>0</v>
      </c>
      <c r="Q562" s="280">
        <v>0</v>
      </c>
      <c r="R562" s="280">
        <v>0</v>
      </c>
      <c r="S562" s="280">
        <v>0</v>
      </c>
      <c r="T562" s="290">
        <v>0</v>
      </c>
      <c r="U562" s="280">
        <v>0</v>
      </c>
      <c r="V562" s="280" t="s">
        <v>106</v>
      </c>
      <c r="W562" s="280">
        <v>577.39</v>
      </c>
      <c r="X562" s="280">
        <f t="shared" si="801"/>
        <v>2226843.11</v>
      </c>
      <c r="Y562" s="57">
        <v>0</v>
      </c>
      <c r="Z562" s="57">
        <v>0</v>
      </c>
      <c r="AA562" s="57">
        <v>0</v>
      </c>
      <c r="AB562" s="57">
        <v>0</v>
      </c>
      <c r="AC562" s="57">
        <v>0</v>
      </c>
      <c r="AD562" s="57">
        <v>0</v>
      </c>
      <c r="AE562" s="57">
        <v>0</v>
      </c>
      <c r="AF562" s="57">
        <v>0</v>
      </c>
      <c r="AG562" s="57">
        <v>0</v>
      </c>
      <c r="AH562" s="57">
        <v>0</v>
      </c>
      <c r="AI562" s="57">
        <v>0</v>
      </c>
      <c r="AJ562" s="57">
        <f t="shared" si="802"/>
        <v>69953.19</v>
      </c>
      <c r="AK562" s="57">
        <f t="shared" si="803"/>
        <v>34976.589999999997</v>
      </c>
      <c r="AL562" s="57">
        <v>0</v>
      </c>
      <c r="AN562" s="46">
        <f>I562/'Приложение 1'!I560</f>
        <v>0</v>
      </c>
      <c r="AO562" s="46" t="e">
        <f t="shared" si="729"/>
        <v>#DIV/0!</v>
      </c>
      <c r="AP562" s="46" t="e">
        <f t="shared" si="730"/>
        <v>#DIV/0!</v>
      </c>
      <c r="AQ562" s="46" t="e">
        <f t="shared" si="731"/>
        <v>#DIV/0!</v>
      </c>
      <c r="AR562" s="46" t="e">
        <f t="shared" si="732"/>
        <v>#DIV/0!</v>
      </c>
      <c r="AS562" s="46" t="e">
        <f t="shared" si="733"/>
        <v>#DIV/0!</v>
      </c>
      <c r="AT562" s="46" t="e">
        <f t="shared" si="734"/>
        <v>#DIV/0!</v>
      </c>
      <c r="AU562" s="46">
        <f t="shared" si="735"/>
        <v>3856.740002424704</v>
      </c>
      <c r="AV562" s="46" t="e">
        <f t="shared" si="736"/>
        <v>#DIV/0!</v>
      </c>
      <c r="AW562" s="46" t="e">
        <f t="shared" si="737"/>
        <v>#DIV/0!</v>
      </c>
      <c r="AX562" s="46" t="e">
        <f t="shared" si="738"/>
        <v>#DIV/0!</v>
      </c>
      <c r="AY562" s="52">
        <f t="shared" si="739"/>
        <v>0</v>
      </c>
      <c r="AZ562" s="46">
        <v>823.21</v>
      </c>
      <c r="BA562" s="46">
        <v>2105.13</v>
      </c>
      <c r="BB562" s="46">
        <v>2608.0100000000002</v>
      </c>
      <c r="BC562" s="46">
        <v>902.03</v>
      </c>
      <c r="BD562" s="46">
        <v>1781.42</v>
      </c>
      <c r="BE562" s="46">
        <v>1188.47</v>
      </c>
      <c r="BF562" s="46">
        <v>2445034.0299999998</v>
      </c>
      <c r="BG562" s="46">
        <f t="shared" si="740"/>
        <v>4866.91</v>
      </c>
      <c r="BH562" s="46">
        <v>1206.3800000000001</v>
      </c>
      <c r="BI562" s="46">
        <v>3444.44</v>
      </c>
      <c r="BJ562" s="46">
        <v>7006.73</v>
      </c>
      <c r="BK562" s="46">
        <f t="shared" si="728"/>
        <v>1689105.94</v>
      </c>
      <c r="BL562" s="46" t="str">
        <f t="shared" si="741"/>
        <v xml:space="preserve"> </v>
      </c>
      <c r="BM562" s="46" t="e">
        <f t="shared" si="742"/>
        <v>#DIV/0!</v>
      </c>
      <c r="BN562" s="46" t="e">
        <f t="shared" si="743"/>
        <v>#DIV/0!</v>
      </c>
      <c r="BO562" s="46" t="e">
        <f t="shared" si="744"/>
        <v>#DIV/0!</v>
      </c>
      <c r="BP562" s="46" t="e">
        <f t="shared" si="745"/>
        <v>#DIV/0!</v>
      </c>
      <c r="BQ562" s="46" t="e">
        <f t="shared" si="746"/>
        <v>#DIV/0!</v>
      </c>
      <c r="BR562" s="46" t="e">
        <f t="shared" si="747"/>
        <v>#DIV/0!</v>
      </c>
      <c r="BS562" s="46" t="str">
        <f t="shared" si="748"/>
        <v xml:space="preserve"> </v>
      </c>
      <c r="BT562" s="46" t="e">
        <f t="shared" si="749"/>
        <v>#DIV/0!</v>
      </c>
      <c r="BU562" s="46" t="e">
        <f t="shared" si="750"/>
        <v>#DIV/0!</v>
      </c>
      <c r="BV562" s="46" t="e">
        <f t="shared" si="751"/>
        <v>#DIV/0!</v>
      </c>
      <c r="BW562" s="46" t="str">
        <f t="shared" si="752"/>
        <v xml:space="preserve"> </v>
      </c>
      <c r="BY562" s="52"/>
      <c r="BZ562" s="293"/>
      <c r="CA562" s="46">
        <f t="shared" si="753"/>
        <v>4038.4712066367624</v>
      </c>
      <c r="CB562" s="46">
        <f t="shared" si="754"/>
        <v>5085.92</v>
      </c>
      <c r="CC562" s="46">
        <f t="shared" si="755"/>
        <v>-1047.4487933632377</v>
      </c>
    </row>
    <row r="563" spans="1:82" s="45" customFormat="1" ht="12" customHeight="1">
      <c r="A563" s="284">
        <v>190</v>
      </c>
      <c r="B563" s="335" t="s">
        <v>790</v>
      </c>
      <c r="C563" s="280"/>
      <c r="D563" s="295"/>
      <c r="E563" s="280"/>
      <c r="F563" s="280"/>
      <c r="G563" s="286">
        <f t="shared" si="799"/>
        <v>2261543.88</v>
      </c>
      <c r="H563" s="280">
        <f t="shared" si="800"/>
        <v>0</v>
      </c>
      <c r="I563" s="289">
        <v>0</v>
      </c>
      <c r="J563" s="289">
        <v>0</v>
      </c>
      <c r="K563" s="289">
        <v>0</v>
      </c>
      <c r="L563" s="289">
        <v>0</v>
      </c>
      <c r="M563" s="289">
        <v>0</v>
      </c>
      <c r="N563" s="280">
        <v>0</v>
      </c>
      <c r="O563" s="280">
        <v>0</v>
      </c>
      <c r="P563" s="280">
        <v>0</v>
      </c>
      <c r="Q563" s="280">
        <v>0</v>
      </c>
      <c r="R563" s="280">
        <v>0</v>
      </c>
      <c r="S563" s="280">
        <v>0</v>
      </c>
      <c r="T563" s="290">
        <v>0</v>
      </c>
      <c r="U563" s="280">
        <v>0</v>
      </c>
      <c r="V563" s="280" t="s">
        <v>106</v>
      </c>
      <c r="W563" s="280">
        <v>560</v>
      </c>
      <c r="X563" s="280">
        <f t="shared" ref="X563:X564" si="804">ROUND(IF(V563="СК",3856.74,3886.86)*W563,2)</f>
        <v>2159774.4</v>
      </c>
      <c r="Y563" s="57">
        <v>0</v>
      </c>
      <c r="Z563" s="57">
        <v>0</v>
      </c>
      <c r="AA563" s="57">
        <v>0</v>
      </c>
      <c r="AB563" s="57">
        <v>0</v>
      </c>
      <c r="AC563" s="57">
        <v>0</v>
      </c>
      <c r="AD563" s="57">
        <v>0</v>
      </c>
      <c r="AE563" s="57">
        <v>0</v>
      </c>
      <c r="AF563" s="57">
        <v>0</v>
      </c>
      <c r="AG563" s="57">
        <v>0</v>
      </c>
      <c r="AH563" s="57">
        <v>0</v>
      </c>
      <c r="AI563" s="57">
        <v>0</v>
      </c>
      <c r="AJ563" s="57">
        <f t="shared" ref="AJ563:AJ564" si="805">ROUND(X563/95.5*3,2)</f>
        <v>67846.320000000007</v>
      </c>
      <c r="AK563" s="57">
        <f t="shared" ref="AK563:AK564" si="806">ROUND(X563/95.5*1.5,2)</f>
        <v>33923.160000000003</v>
      </c>
      <c r="AL563" s="57">
        <v>0</v>
      </c>
      <c r="AN563" s="46">
        <f>I563/'Приложение 1'!I561</f>
        <v>0</v>
      </c>
      <c r="AO563" s="46" t="e">
        <f t="shared" si="729"/>
        <v>#DIV/0!</v>
      </c>
      <c r="AP563" s="46" t="e">
        <f t="shared" si="730"/>
        <v>#DIV/0!</v>
      </c>
      <c r="AQ563" s="46" t="e">
        <f t="shared" si="731"/>
        <v>#DIV/0!</v>
      </c>
      <c r="AR563" s="46" t="e">
        <f t="shared" si="732"/>
        <v>#DIV/0!</v>
      </c>
      <c r="AS563" s="46" t="e">
        <f t="shared" si="733"/>
        <v>#DIV/0!</v>
      </c>
      <c r="AT563" s="46" t="e">
        <f t="shared" si="734"/>
        <v>#DIV/0!</v>
      </c>
      <c r="AU563" s="46">
        <f t="shared" si="735"/>
        <v>3856.74</v>
      </c>
      <c r="AV563" s="46" t="e">
        <f t="shared" si="736"/>
        <v>#DIV/0!</v>
      </c>
      <c r="AW563" s="46" t="e">
        <f t="shared" si="737"/>
        <v>#DIV/0!</v>
      </c>
      <c r="AX563" s="46" t="e">
        <f t="shared" si="738"/>
        <v>#DIV/0!</v>
      </c>
      <c r="AY563" s="52">
        <f t="shared" si="739"/>
        <v>0</v>
      </c>
      <c r="AZ563" s="46">
        <v>823.21</v>
      </c>
      <c r="BA563" s="46">
        <v>2105.13</v>
      </c>
      <c r="BB563" s="46">
        <v>2608.0100000000002</v>
      </c>
      <c r="BC563" s="46">
        <v>902.03</v>
      </c>
      <c r="BD563" s="46">
        <v>1781.42</v>
      </c>
      <c r="BE563" s="46">
        <v>1188.47</v>
      </c>
      <c r="BF563" s="46">
        <v>2445034.0299999998</v>
      </c>
      <c r="BG563" s="46">
        <f t="shared" si="740"/>
        <v>4866.91</v>
      </c>
      <c r="BH563" s="46">
        <v>1206.3800000000001</v>
      </c>
      <c r="BI563" s="46">
        <v>3444.44</v>
      </c>
      <c r="BJ563" s="46">
        <v>7006.73</v>
      </c>
      <c r="BK563" s="46">
        <f t="shared" si="728"/>
        <v>1689105.94</v>
      </c>
      <c r="BL563" s="46" t="str">
        <f t="shared" si="741"/>
        <v xml:space="preserve"> </v>
      </c>
      <c r="BM563" s="46" t="e">
        <f t="shared" si="742"/>
        <v>#DIV/0!</v>
      </c>
      <c r="BN563" s="46" t="e">
        <f t="shared" si="743"/>
        <v>#DIV/0!</v>
      </c>
      <c r="BO563" s="46" t="e">
        <f t="shared" si="744"/>
        <v>#DIV/0!</v>
      </c>
      <c r="BP563" s="46" t="e">
        <f t="shared" si="745"/>
        <v>#DIV/0!</v>
      </c>
      <c r="BQ563" s="46" t="e">
        <f t="shared" si="746"/>
        <v>#DIV/0!</v>
      </c>
      <c r="BR563" s="46" t="e">
        <f t="shared" si="747"/>
        <v>#DIV/0!</v>
      </c>
      <c r="BS563" s="46" t="str">
        <f t="shared" si="748"/>
        <v xml:space="preserve"> </v>
      </c>
      <c r="BT563" s="46" t="e">
        <f t="shared" si="749"/>
        <v>#DIV/0!</v>
      </c>
      <c r="BU563" s="46" t="e">
        <f t="shared" si="750"/>
        <v>#DIV/0!</v>
      </c>
      <c r="BV563" s="46" t="e">
        <f t="shared" si="751"/>
        <v>#DIV/0!</v>
      </c>
      <c r="BW563" s="46" t="str">
        <f t="shared" si="752"/>
        <v xml:space="preserve"> </v>
      </c>
      <c r="BY563" s="52"/>
      <c r="BZ563" s="293"/>
      <c r="CA563" s="46">
        <f t="shared" si="753"/>
        <v>4038.4712142857143</v>
      </c>
      <c r="CB563" s="46">
        <f t="shared" si="754"/>
        <v>5085.92</v>
      </c>
      <c r="CC563" s="46">
        <f t="shared" si="755"/>
        <v>-1047.4487857142858</v>
      </c>
    </row>
    <row r="564" spans="1:82" s="45" customFormat="1" ht="12" customHeight="1">
      <c r="A564" s="284">
        <v>191</v>
      </c>
      <c r="B564" s="335" t="s">
        <v>801</v>
      </c>
      <c r="C564" s="280"/>
      <c r="D564" s="295"/>
      <c r="E564" s="280"/>
      <c r="F564" s="280"/>
      <c r="G564" s="286">
        <f t="shared" si="799"/>
        <v>2475179.0099999998</v>
      </c>
      <c r="H564" s="280">
        <f t="shared" si="800"/>
        <v>0</v>
      </c>
      <c r="I564" s="289">
        <v>0</v>
      </c>
      <c r="J564" s="289">
        <v>0</v>
      </c>
      <c r="K564" s="289">
        <v>0</v>
      </c>
      <c r="L564" s="289">
        <v>0</v>
      </c>
      <c r="M564" s="289">
        <v>0</v>
      </c>
      <c r="N564" s="280">
        <v>0</v>
      </c>
      <c r="O564" s="280">
        <v>0</v>
      </c>
      <c r="P564" s="280">
        <v>0</v>
      </c>
      <c r="Q564" s="280">
        <v>0</v>
      </c>
      <c r="R564" s="280">
        <v>0</v>
      </c>
      <c r="S564" s="280">
        <v>0</v>
      </c>
      <c r="T564" s="290">
        <v>0</v>
      </c>
      <c r="U564" s="280">
        <v>0</v>
      </c>
      <c r="V564" s="280" t="s">
        <v>106</v>
      </c>
      <c r="W564" s="280">
        <v>612.9</v>
      </c>
      <c r="X564" s="280">
        <f t="shared" si="804"/>
        <v>2363795.9500000002</v>
      </c>
      <c r="Y564" s="57">
        <v>0</v>
      </c>
      <c r="Z564" s="57">
        <v>0</v>
      </c>
      <c r="AA564" s="57">
        <v>0</v>
      </c>
      <c r="AB564" s="57">
        <v>0</v>
      </c>
      <c r="AC564" s="57">
        <v>0</v>
      </c>
      <c r="AD564" s="57">
        <v>0</v>
      </c>
      <c r="AE564" s="57">
        <v>0</v>
      </c>
      <c r="AF564" s="57">
        <v>0</v>
      </c>
      <c r="AG564" s="57">
        <v>0</v>
      </c>
      <c r="AH564" s="57">
        <v>0</v>
      </c>
      <c r="AI564" s="57">
        <v>0</v>
      </c>
      <c r="AJ564" s="57">
        <f t="shared" si="805"/>
        <v>74255.37</v>
      </c>
      <c r="AK564" s="57">
        <f t="shared" si="806"/>
        <v>37127.69</v>
      </c>
      <c r="AL564" s="57">
        <v>0</v>
      </c>
      <c r="AN564" s="46">
        <f>I564/'Приложение 1'!I562</f>
        <v>0</v>
      </c>
      <c r="AO564" s="46" t="e">
        <f t="shared" si="729"/>
        <v>#DIV/0!</v>
      </c>
      <c r="AP564" s="46" t="e">
        <f t="shared" si="730"/>
        <v>#DIV/0!</v>
      </c>
      <c r="AQ564" s="46" t="e">
        <f t="shared" si="731"/>
        <v>#DIV/0!</v>
      </c>
      <c r="AR564" s="46" t="e">
        <f t="shared" si="732"/>
        <v>#DIV/0!</v>
      </c>
      <c r="AS564" s="46" t="e">
        <f t="shared" si="733"/>
        <v>#DIV/0!</v>
      </c>
      <c r="AT564" s="46" t="e">
        <f t="shared" si="734"/>
        <v>#DIV/0!</v>
      </c>
      <c r="AU564" s="46">
        <f t="shared" si="735"/>
        <v>3856.7400065263505</v>
      </c>
      <c r="AV564" s="46" t="e">
        <f t="shared" si="736"/>
        <v>#DIV/0!</v>
      </c>
      <c r="AW564" s="46" t="e">
        <f t="shared" si="737"/>
        <v>#DIV/0!</v>
      </c>
      <c r="AX564" s="46" t="e">
        <f t="shared" si="738"/>
        <v>#DIV/0!</v>
      </c>
      <c r="AY564" s="52">
        <f t="shared" si="739"/>
        <v>0</v>
      </c>
      <c r="AZ564" s="46">
        <v>823.21</v>
      </c>
      <c r="BA564" s="46">
        <v>2105.13</v>
      </c>
      <c r="BB564" s="46">
        <v>2608.0100000000002</v>
      </c>
      <c r="BC564" s="46">
        <v>902.03</v>
      </c>
      <c r="BD564" s="46">
        <v>1781.42</v>
      </c>
      <c r="BE564" s="46">
        <v>1188.47</v>
      </c>
      <c r="BF564" s="46">
        <v>2445034.0299999998</v>
      </c>
      <c r="BG564" s="46">
        <f t="shared" si="740"/>
        <v>4866.91</v>
      </c>
      <c r="BH564" s="46">
        <v>1206.3800000000001</v>
      </c>
      <c r="BI564" s="46">
        <v>3444.44</v>
      </c>
      <c r="BJ564" s="46">
        <v>7006.73</v>
      </c>
      <c r="BK564" s="46">
        <f t="shared" si="728"/>
        <v>1689105.94</v>
      </c>
      <c r="BL564" s="46" t="str">
        <f t="shared" si="741"/>
        <v xml:space="preserve"> </v>
      </c>
      <c r="BM564" s="46" t="e">
        <f t="shared" si="742"/>
        <v>#DIV/0!</v>
      </c>
      <c r="BN564" s="46" t="e">
        <f t="shared" si="743"/>
        <v>#DIV/0!</v>
      </c>
      <c r="BO564" s="46" t="e">
        <f t="shared" si="744"/>
        <v>#DIV/0!</v>
      </c>
      <c r="BP564" s="46" t="e">
        <f t="shared" si="745"/>
        <v>#DIV/0!</v>
      </c>
      <c r="BQ564" s="46" t="e">
        <f t="shared" si="746"/>
        <v>#DIV/0!</v>
      </c>
      <c r="BR564" s="46" t="e">
        <f t="shared" si="747"/>
        <v>#DIV/0!</v>
      </c>
      <c r="BS564" s="46" t="str">
        <f t="shared" si="748"/>
        <v xml:space="preserve"> </v>
      </c>
      <c r="BT564" s="46" t="e">
        <f t="shared" si="749"/>
        <v>#DIV/0!</v>
      </c>
      <c r="BU564" s="46" t="e">
        <f t="shared" si="750"/>
        <v>#DIV/0!</v>
      </c>
      <c r="BV564" s="46" t="e">
        <f t="shared" si="751"/>
        <v>#DIV/0!</v>
      </c>
      <c r="BW564" s="46" t="str">
        <f t="shared" si="752"/>
        <v xml:space="preserve"> </v>
      </c>
      <c r="BY564" s="52"/>
      <c r="BZ564" s="293"/>
      <c r="CA564" s="46">
        <f t="shared" si="753"/>
        <v>4038.471218795888</v>
      </c>
      <c r="CB564" s="46">
        <f t="shared" si="754"/>
        <v>5085.92</v>
      </c>
      <c r="CC564" s="46">
        <f t="shared" si="755"/>
        <v>-1047.448781204112</v>
      </c>
    </row>
    <row r="565" spans="1:82" s="45" customFormat="1" ht="12" customHeight="1">
      <c r="A565" s="284">
        <v>192</v>
      </c>
      <c r="B565" s="335" t="s">
        <v>799</v>
      </c>
      <c r="C565" s="280"/>
      <c r="D565" s="295"/>
      <c r="E565" s="280"/>
      <c r="F565" s="280"/>
      <c r="G565" s="286">
        <f>ROUND(H565+U565+X565+Z565+AB565+AD565+AF565+AH565+AI565+AJ565+AK565+AL565,2)</f>
        <v>2271640.0499999998</v>
      </c>
      <c r="H565" s="280">
        <f>I565+K565+M565+O565+Q565+S565</f>
        <v>0</v>
      </c>
      <c r="I565" s="289">
        <v>0</v>
      </c>
      <c r="J565" s="289">
        <v>0</v>
      </c>
      <c r="K565" s="289">
        <v>0</v>
      </c>
      <c r="L565" s="289">
        <v>0</v>
      </c>
      <c r="M565" s="289">
        <v>0</v>
      </c>
      <c r="N565" s="280">
        <v>0</v>
      </c>
      <c r="O565" s="280">
        <v>0</v>
      </c>
      <c r="P565" s="280">
        <v>0</v>
      </c>
      <c r="Q565" s="280">
        <v>0</v>
      </c>
      <c r="R565" s="280">
        <v>0</v>
      </c>
      <c r="S565" s="280">
        <v>0</v>
      </c>
      <c r="T565" s="290">
        <v>0</v>
      </c>
      <c r="U565" s="280">
        <v>0</v>
      </c>
      <c r="V565" s="296" t="s">
        <v>106</v>
      </c>
      <c r="W565" s="57">
        <v>562.5</v>
      </c>
      <c r="X565" s="280">
        <f>ROUND(IF(V565="СК",3856.74,3886.86)*W565,2)</f>
        <v>2169416.25</v>
      </c>
      <c r="Y565" s="57">
        <v>0</v>
      </c>
      <c r="Z565" s="57">
        <v>0</v>
      </c>
      <c r="AA565" s="57">
        <v>0</v>
      </c>
      <c r="AB565" s="57">
        <v>0</v>
      </c>
      <c r="AC565" s="57">
        <v>0</v>
      </c>
      <c r="AD565" s="57">
        <v>0</v>
      </c>
      <c r="AE565" s="57">
        <v>0</v>
      </c>
      <c r="AF565" s="57">
        <v>0</v>
      </c>
      <c r="AG565" s="57">
        <v>0</v>
      </c>
      <c r="AH565" s="57">
        <v>0</v>
      </c>
      <c r="AI565" s="57">
        <v>0</v>
      </c>
      <c r="AJ565" s="57">
        <f>ROUND(X565/95.5*3,2)</f>
        <v>68149.2</v>
      </c>
      <c r="AK565" s="57">
        <f>ROUND(X565/95.5*1.5,2)</f>
        <v>34074.6</v>
      </c>
      <c r="AL565" s="57">
        <v>0</v>
      </c>
      <c r="AN565" s="46">
        <f>I565/'Приложение 1'!I563</f>
        <v>0</v>
      </c>
      <c r="AO565" s="46" t="e">
        <f t="shared" si="729"/>
        <v>#DIV/0!</v>
      </c>
      <c r="AP565" s="46" t="e">
        <f t="shared" si="730"/>
        <v>#DIV/0!</v>
      </c>
      <c r="AQ565" s="46" t="e">
        <f t="shared" si="731"/>
        <v>#DIV/0!</v>
      </c>
      <c r="AR565" s="46" t="e">
        <f t="shared" si="732"/>
        <v>#DIV/0!</v>
      </c>
      <c r="AS565" s="46" t="e">
        <f t="shared" si="733"/>
        <v>#DIV/0!</v>
      </c>
      <c r="AT565" s="46" t="e">
        <f t="shared" si="734"/>
        <v>#DIV/0!</v>
      </c>
      <c r="AU565" s="46">
        <f t="shared" si="735"/>
        <v>3856.74</v>
      </c>
      <c r="AV565" s="46" t="e">
        <f t="shared" si="736"/>
        <v>#DIV/0!</v>
      </c>
      <c r="AW565" s="46" t="e">
        <f t="shared" si="737"/>
        <v>#DIV/0!</v>
      </c>
      <c r="AX565" s="46" t="e">
        <f t="shared" si="738"/>
        <v>#DIV/0!</v>
      </c>
      <c r="AY565" s="52">
        <f t="shared" si="739"/>
        <v>0</v>
      </c>
      <c r="AZ565" s="46">
        <v>823.21</v>
      </c>
      <c r="BA565" s="46">
        <v>2105.13</v>
      </c>
      <c r="BB565" s="46">
        <v>2608.0100000000002</v>
      </c>
      <c r="BC565" s="46">
        <v>902.03</v>
      </c>
      <c r="BD565" s="46">
        <v>1781.42</v>
      </c>
      <c r="BE565" s="46">
        <v>1188.47</v>
      </c>
      <c r="BF565" s="46">
        <v>2445034.0299999998</v>
      </c>
      <c r="BG565" s="46">
        <f t="shared" si="740"/>
        <v>4866.91</v>
      </c>
      <c r="BH565" s="46">
        <v>1206.3800000000001</v>
      </c>
      <c r="BI565" s="46">
        <v>3444.44</v>
      </c>
      <c r="BJ565" s="46">
        <v>7006.73</v>
      </c>
      <c r="BK565" s="46">
        <f t="shared" si="728"/>
        <v>1689105.94</v>
      </c>
      <c r="BL565" s="46" t="str">
        <f t="shared" si="741"/>
        <v xml:space="preserve"> </v>
      </c>
      <c r="BM565" s="46" t="e">
        <f t="shared" si="742"/>
        <v>#DIV/0!</v>
      </c>
      <c r="BN565" s="46" t="e">
        <f t="shared" si="743"/>
        <v>#DIV/0!</v>
      </c>
      <c r="BO565" s="46" t="e">
        <f t="shared" si="744"/>
        <v>#DIV/0!</v>
      </c>
      <c r="BP565" s="46" t="e">
        <f t="shared" si="745"/>
        <v>#DIV/0!</v>
      </c>
      <c r="BQ565" s="46" t="e">
        <f t="shared" si="746"/>
        <v>#DIV/0!</v>
      </c>
      <c r="BR565" s="46" t="e">
        <f t="shared" si="747"/>
        <v>#DIV/0!</v>
      </c>
      <c r="BS565" s="46" t="str">
        <f t="shared" si="748"/>
        <v xml:space="preserve"> </v>
      </c>
      <c r="BT565" s="46" t="e">
        <f t="shared" si="749"/>
        <v>#DIV/0!</v>
      </c>
      <c r="BU565" s="46" t="e">
        <f t="shared" si="750"/>
        <v>#DIV/0!</v>
      </c>
      <c r="BV565" s="46" t="e">
        <f t="shared" si="751"/>
        <v>#DIV/0!</v>
      </c>
      <c r="BW565" s="46" t="str">
        <f t="shared" si="752"/>
        <v xml:space="preserve"> </v>
      </c>
      <c r="BY565" s="52"/>
      <c r="BZ565" s="293"/>
      <c r="CA565" s="46">
        <f t="shared" si="753"/>
        <v>4038.4711999999995</v>
      </c>
      <c r="CB565" s="46">
        <f t="shared" si="754"/>
        <v>5085.92</v>
      </c>
      <c r="CC565" s="46">
        <f t="shared" si="755"/>
        <v>-1047.4488000000006</v>
      </c>
      <c r="CD565" s="297"/>
    </row>
    <row r="566" spans="1:82" s="45" customFormat="1" ht="12" customHeight="1">
      <c r="A566" s="284">
        <v>193</v>
      </c>
      <c r="B566" s="335" t="s">
        <v>803</v>
      </c>
      <c r="C566" s="280"/>
      <c r="D566" s="295"/>
      <c r="E566" s="280"/>
      <c r="F566" s="280"/>
      <c r="G566" s="286">
        <f t="shared" si="799"/>
        <v>1975620.11</v>
      </c>
      <c r="H566" s="280">
        <f t="shared" si="800"/>
        <v>0</v>
      </c>
      <c r="I566" s="289">
        <v>0</v>
      </c>
      <c r="J566" s="289">
        <v>0</v>
      </c>
      <c r="K566" s="289">
        <v>0</v>
      </c>
      <c r="L566" s="289">
        <v>0</v>
      </c>
      <c r="M566" s="289">
        <v>0</v>
      </c>
      <c r="N566" s="280">
        <v>0</v>
      </c>
      <c r="O566" s="280">
        <v>0</v>
      </c>
      <c r="P566" s="280">
        <v>0</v>
      </c>
      <c r="Q566" s="280">
        <v>0</v>
      </c>
      <c r="R566" s="280">
        <v>0</v>
      </c>
      <c r="S566" s="280">
        <v>0</v>
      </c>
      <c r="T566" s="290">
        <v>0</v>
      </c>
      <c r="U566" s="280">
        <v>0</v>
      </c>
      <c r="V566" s="280" t="s">
        <v>106</v>
      </c>
      <c r="W566" s="280">
        <v>489.2</v>
      </c>
      <c r="X566" s="280">
        <f t="shared" si="801"/>
        <v>1886717.21</v>
      </c>
      <c r="Y566" s="57">
        <v>0</v>
      </c>
      <c r="Z566" s="57">
        <v>0</v>
      </c>
      <c r="AA566" s="57">
        <v>0</v>
      </c>
      <c r="AB566" s="57">
        <v>0</v>
      </c>
      <c r="AC566" s="57">
        <v>0</v>
      </c>
      <c r="AD566" s="57">
        <v>0</v>
      </c>
      <c r="AE566" s="57">
        <v>0</v>
      </c>
      <c r="AF566" s="57">
        <v>0</v>
      </c>
      <c r="AG566" s="57">
        <v>0</v>
      </c>
      <c r="AH566" s="57">
        <v>0</v>
      </c>
      <c r="AI566" s="57">
        <v>0</v>
      </c>
      <c r="AJ566" s="57">
        <f t="shared" si="802"/>
        <v>59268.6</v>
      </c>
      <c r="AK566" s="57">
        <f t="shared" si="803"/>
        <v>29634.3</v>
      </c>
      <c r="AL566" s="57">
        <v>0</v>
      </c>
      <c r="AN566" s="46">
        <f>I566/'Приложение 1'!I564</f>
        <v>0</v>
      </c>
      <c r="AO566" s="46" t="e">
        <f t="shared" si="729"/>
        <v>#DIV/0!</v>
      </c>
      <c r="AP566" s="46" t="e">
        <f t="shared" si="730"/>
        <v>#DIV/0!</v>
      </c>
      <c r="AQ566" s="46" t="e">
        <f t="shared" si="731"/>
        <v>#DIV/0!</v>
      </c>
      <c r="AR566" s="46" t="e">
        <f t="shared" si="732"/>
        <v>#DIV/0!</v>
      </c>
      <c r="AS566" s="46" t="e">
        <f t="shared" si="733"/>
        <v>#DIV/0!</v>
      </c>
      <c r="AT566" s="46" t="e">
        <f t="shared" si="734"/>
        <v>#DIV/0!</v>
      </c>
      <c r="AU566" s="46">
        <f t="shared" si="735"/>
        <v>3856.7400040883076</v>
      </c>
      <c r="AV566" s="46" t="e">
        <f t="shared" si="736"/>
        <v>#DIV/0!</v>
      </c>
      <c r="AW566" s="46" t="e">
        <f t="shared" si="737"/>
        <v>#DIV/0!</v>
      </c>
      <c r="AX566" s="46" t="e">
        <f t="shared" si="738"/>
        <v>#DIV/0!</v>
      </c>
      <c r="AY566" s="52">
        <f t="shared" si="739"/>
        <v>0</v>
      </c>
      <c r="AZ566" s="46">
        <v>823.21</v>
      </c>
      <c r="BA566" s="46">
        <v>2105.13</v>
      </c>
      <c r="BB566" s="46">
        <v>2608.0100000000002</v>
      </c>
      <c r="BC566" s="46">
        <v>902.03</v>
      </c>
      <c r="BD566" s="46">
        <v>1781.42</v>
      </c>
      <c r="BE566" s="46">
        <v>1188.47</v>
      </c>
      <c r="BF566" s="46">
        <v>2445034.0299999998</v>
      </c>
      <c r="BG566" s="46">
        <f t="shared" si="740"/>
        <v>4866.91</v>
      </c>
      <c r="BH566" s="46">
        <v>1206.3800000000001</v>
      </c>
      <c r="BI566" s="46">
        <v>3444.44</v>
      </c>
      <c r="BJ566" s="46">
        <v>7006.73</v>
      </c>
      <c r="BK566" s="46">
        <f t="shared" si="728"/>
        <v>1689105.94</v>
      </c>
      <c r="BL566" s="46" t="str">
        <f t="shared" si="741"/>
        <v xml:space="preserve"> </v>
      </c>
      <c r="BM566" s="46" t="e">
        <f t="shared" si="742"/>
        <v>#DIV/0!</v>
      </c>
      <c r="BN566" s="46" t="e">
        <f t="shared" si="743"/>
        <v>#DIV/0!</v>
      </c>
      <c r="BO566" s="46" t="e">
        <f t="shared" si="744"/>
        <v>#DIV/0!</v>
      </c>
      <c r="BP566" s="46" t="e">
        <f t="shared" si="745"/>
        <v>#DIV/0!</v>
      </c>
      <c r="BQ566" s="46" t="e">
        <f t="shared" si="746"/>
        <v>#DIV/0!</v>
      </c>
      <c r="BR566" s="46" t="e">
        <f t="shared" si="747"/>
        <v>#DIV/0!</v>
      </c>
      <c r="BS566" s="46" t="str">
        <f t="shared" si="748"/>
        <v xml:space="preserve"> </v>
      </c>
      <c r="BT566" s="46" t="e">
        <f t="shared" si="749"/>
        <v>#DIV/0!</v>
      </c>
      <c r="BU566" s="46" t="e">
        <f t="shared" si="750"/>
        <v>#DIV/0!</v>
      </c>
      <c r="BV566" s="46" t="e">
        <f t="shared" si="751"/>
        <v>#DIV/0!</v>
      </c>
      <c r="BW566" s="46" t="str">
        <f t="shared" si="752"/>
        <v xml:space="preserve"> </v>
      </c>
      <c r="BY566" s="52"/>
      <c r="BZ566" s="293"/>
      <c r="CA566" s="46">
        <f t="shared" si="753"/>
        <v>4038.4711978740806</v>
      </c>
      <c r="CB566" s="46">
        <f t="shared" si="754"/>
        <v>5085.92</v>
      </c>
      <c r="CC566" s="46">
        <f t="shared" si="755"/>
        <v>-1047.4488021259194</v>
      </c>
    </row>
    <row r="567" spans="1:82" s="45" customFormat="1" ht="24" customHeight="1">
      <c r="A567" s="401" t="s">
        <v>75</v>
      </c>
      <c r="B567" s="402"/>
      <c r="C567" s="373">
        <f>SUM(C560:C566)</f>
        <v>7568</v>
      </c>
      <c r="D567" s="373"/>
      <c r="E567" s="280"/>
      <c r="F567" s="280"/>
      <c r="G567" s="373">
        <f>ROUND(SUM(G560:G566),2)</f>
        <v>17945512.190000001</v>
      </c>
      <c r="H567" s="373">
        <f t="shared" ref="H567:U567" si="807">SUM(H560:H566)</f>
        <v>0</v>
      </c>
      <c r="I567" s="373">
        <f t="shared" si="807"/>
        <v>0</v>
      </c>
      <c r="J567" s="373">
        <f t="shared" si="807"/>
        <v>0</v>
      </c>
      <c r="K567" s="373">
        <f t="shared" si="807"/>
        <v>0</v>
      </c>
      <c r="L567" s="373">
        <f t="shared" si="807"/>
        <v>0</v>
      </c>
      <c r="M567" s="373">
        <f t="shared" si="807"/>
        <v>0</v>
      </c>
      <c r="N567" s="373">
        <f t="shared" si="807"/>
        <v>0</v>
      </c>
      <c r="O567" s="373">
        <f t="shared" si="807"/>
        <v>0</v>
      </c>
      <c r="P567" s="373">
        <f t="shared" si="807"/>
        <v>0</v>
      </c>
      <c r="Q567" s="373">
        <f t="shared" si="807"/>
        <v>0</v>
      </c>
      <c r="R567" s="373">
        <f t="shared" si="807"/>
        <v>0</v>
      </c>
      <c r="S567" s="373">
        <f t="shared" si="807"/>
        <v>0</v>
      </c>
      <c r="T567" s="374">
        <f t="shared" si="807"/>
        <v>0</v>
      </c>
      <c r="U567" s="373">
        <f t="shared" si="807"/>
        <v>0</v>
      </c>
      <c r="V567" s="280" t="s">
        <v>66</v>
      </c>
      <c r="W567" s="373">
        <f t="shared" ref="W567:AL567" si="808">SUM(W560:W566)</f>
        <v>4443.6400000000003</v>
      </c>
      <c r="X567" s="373">
        <f t="shared" si="808"/>
        <v>17137964.140000001</v>
      </c>
      <c r="Y567" s="373">
        <f t="shared" si="808"/>
        <v>0</v>
      </c>
      <c r="Z567" s="373">
        <f t="shared" si="808"/>
        <v>0</v>
      </c>
      <c r="AA567" s="373">
        <f t="shared" si="808"/>
        <v>0</v>
      </c>
      <c r="AB567" s="373">
        <f t="shared" si="808"/>
        <v>0</v>
      </c>
      <c r="AC567" s="373">
        <f t="shared" si="808"/>
        <v>0</v>
      </c>
      <c r="AD567" s="373">
        <f t="shared" si="808"/>
        <v>0</v>
      </c>
      <c r="AE567" s="373">
        <f t="shared" si="808"/>
        <v>0</v>
      </c>
      <c r="AF567" s="373">
        <f t="shared" si="808"/>
        <v>0</v>
      </c>
      <c r="AG567" s="373">
        <f t="shared" si="808"/>
        <v>0</v>
      </c>
      <c r="AH567" s="373">
        <f t="shared" si="808"/>
        <v>0</v>
      </c>
      <c r="AI567" s="373">
        <f t="shared" si="808"/>
        <v>0</v>
      </c>
      <c r="AJ567" s="373">
        <f t="shared" si="808"/>
        <v>538365.37</v>
      </c>
      <c r="AK567" s="373">
        <f t="shared" si="808"/>
        <v>269182.68</v>
      </c>
      <c r="AL567" s="373">
        <f t="shared" si="808"/>
        <v>0</v>
      </c>
      <c r="AN567" s="46" t="e">
        <f>I567/'Приложение 1'!I565</f>
        <v>#DIV/0!</v>
      </c>
      <c r="AO567" s="46" t="e">
        <f t="shared" si="729"/>
        <v>#DIV/0!</v>
      </c>
      <c r="AP567" s="46" t="e">
        <f t="shared" si="730"/>
        <v>#DIV/0!</v>
      </c>
      <c r="AQ567" s="46" t="e">
        <f t="shared" si="731"/>
        <v>#DIV/0!</v>
      </c>
      <c r="AR567" s="46" t="e">
        <f t="shared" si="732"/>
        <v>#DIV/0!</v>
      </c>
      <c r="AS567" s="46" t="e">
        <f t="shared" si="733"/>
        <v>#DIV/0!</v>
      </c>
      <c r="AT567" s="46" t="e">
        <f t="shared" si="734"/>
        <v>#DIV/0!</v>
      </c>
      <c r="AU567" s="46">
        <f t="shared" si="735"/>
        <v>3856.7400014402606</v>
      </c>
      <c r="AV567" s="46" t="e">
        <f t="shared" si="736"/>
        <v>#DIV/0!</v>
      </c>
      <c r="AW567" s="46" t="e">
        <f t="shared" si="737"/>
        <v>#DIV/0!</v>
      </c>
      <c r="AX567" s="46" t="e">
        <f t="shared" si="738"/>
        <v>#DIV/0!</v>
      </c>
      <c r="AY567" s="52">
        <f t="shared" si="739"/>
        <v>0</v>
      </c>
      <c r="AZ567" s="46">
        <v>823.21</v>
      </c>
      <c r="BA567" s="46">
        <v>2105.13</v>
      </c>
      <c r="BB567" s="46">
        <v>2608.0100000000002</v>
      </c>
      <c r="BC567" s="46">
        <v>902.03</v>
      </c>
      <c r="BD567" s="46">
        <v>1781.42</v>
      </c>
      <c r="BE567" s="46">
        <v>1188.47</v>
      </c>
      <c r="BF567" s="46">
        <v>2445034.0299999998</v>
      </c>
      <c r="BG567" s="46">
        <f t="shared" si="740"/>
        <v>4866.91</v>
      </c>
      <c r="BH567" s="46">
        <v>1206.3800000000001</v>
      </c>
      <c r="BI567" s="46">
        <v>3444.44</v>
      </c>
      <c r="BJ567" s="46">
        <v>7006.73</v>
      </c>
      <c r="BK567" s="46">
        <f t="shared" si="728"/>
        <v>1689105.94</v>
      </c>
      <c r="BL567" s="46" t="e">
        <f t="shared" si="741"/>
        <v>#DIV/0!</v>
      </c>
      <c r="BM567" s="46" t="e">
        <f t="shared" si="742"/>
        <v>#DIV/0!</v>
      </c>
      <c r="BN567" s="46" t="e">
        <f t="shared" si="743"/>
        <v>#DIV/0!</v>
      </c>
      <c r="BO567" s="46" t="e">
        <f t="shared" si="744"/>
        <v>#DIV/0!</v>
      </c>
      <c r="BP567" s="46" t="e">
        <f t="shared" si="745"/>
        <v>#DIV/0!</v>
      </c>
      <c r="BQ567" s="46" t="e">
        <f t="shared" si="746"/>
        <v>#DIV/0!</v>
      </c>
      <c r="BR567" s="46" t="e">
        <f t="shared" si="747"/>
        <v>#DIV/0!</v>
      </c>
      <c r="BS567" s="46" t="str">
        <f t="shared" si="748"/>
        <v xml:space="preserve"> </v>
      </c>
      <c r="BT567" s="46" t="e">
        <f t="shared" si="749"/>
        <v>#DIV/0!</v>
      </c>
      <c r="BU567" s="46" t="e">
        <f t="shared" si="750"/>
        <v>#DIV/0!</v>
      </c>
      <c r="BV567" s="46" t="e">
        <f t="shared" si="751"/>
        <v>#DIV/0!</v>
      </c>
      <c r="BW567" s="46" t="str">
        <f t="shared" si="752"/>
        <v xml:space="preserve"> </v>
      </c>
      <c r="BY567" s="52">
        <f t="shared" ref="BY567" si="809">AJ567/G567*100</f>
        <v>3.0000000239614222</v>
      </c>
      <c r="BZ567" s="293">
        <f t="shared" ref="BZ567" si="810">AK567/G567*100</f>
        <v>1.499999984118592</v>
      </c>
      <c r="CA567" s="46">
        <f t="shared" si="753"/>
        <v>4038.4712060382931</v>
      </c>
      <c r="CB567" s="46">
        <f t="shared" si="754"/>
        <v>5085.92</v>
      </c>
      <c r="CC567" s="46">
        <f t="shared" si="755"/>
        <v>-1047.448793961707</v>
      </c>
    </row>
    <row r="568" spans="1:82" s="45" customFormat="1" ht="12" customHeight="1">
      <c r="A568" s="364" t="s">
        <v>805</v>
      </c>
      <c r="B568" s="365"/>
      <c r="C568" s="365"/>
      <c r="D568" s="365"/>
      <c r="E568" s="365"/>
      <c r="F568" s="365"/>
      <c r="G568" s="365"/>
      <c r="H568" s="365"/>
      <c r="I568" s="365"/>
      <c r="J568" s="365"/>
      <c r="K568" s="365"/>
      <c r="L568" s="365"/>
      <c r="M568" s="365"/>
      <c r="N568" s="365"/>
      <c r="O568" s="365"/>
      <c r="P568" s="365"/>
      <c r="Q568" s="365"/>
      <c r="R568" s="365"/>
      <c r="S568" s="365"/>
      <c r="T568" s="365"/>
      <c r="U568" s="365"/>
      <c r="V568" s="365"/>
      <c r="W568" s="365"/>
      <c r="X568" s="365"/>
      <c r="Y568" s="365"/>
      <c r="Z568" s="365"/>
      <c r="AA568" s="365"/>
      <c r="AB568" s="365"/>
      <c r="AC568" s="365"/>
      <c r="AD568" s="365"/>
      <c r="AE568" s="365"/>
      <c r="AF568" s="365"/>
      <c r="AG568" s="365"/>
      <c r="AH568" s="365"/>
      <c r="AI568" s="365"/>
      <c r="AJ568" s="365"/>
      <c r="AK568" s="365"/>
      <c r="AL568" s="366"/>
      <c r="AN568" s="46">
        <f>I568/'Приложение 1'!I566</f>
        <v>0</v>
      </c>
      <c r="AO568" s="46" t="e">
        <f t="shared" si="729"/>
        <v>#DIV/0!</v>
      </c>
      <c r="AP568" s="46" t="e">
        <f t="shared" si="730"/>
        <v>#DIV/0!</v>
      </c>
      <c r="AQ568" s="46" t="e">
        <f t="shared" si="731"/>
        <v>#DIV/0!</v>
      </c>
      <c r="AR568" s="46" t="e">
        <f t="shared" si="732"/>
        <v>#DIV/0!</v>
      </c>
      <c r="AS568" s="46" t="e">
        <f t="shared" si="733"/>
        <v>#DIV/0!</v>
      </c>
      <c r="AT568" s="46" t="e">
        <f t="shared" si="734"/>
        <v>#DIV/0!</v>
      </c>
      <c r="AU568" s="46" t="e">
        <f t="shared" si="735"/>
        <v>#DIV/0!</v>
      </c>
      <c r="AV568" s="46" t="e">
        <f t="shared" si="736"/>
        <v>#DIV/0!</v>
      </c>
      <c r="AW568" s="46" t="e">
        <f t="shared" si="737"/>
        <v>#DIV/0!</v>
      </c>
      <c r="AX568" s="46" t="e">
        <f t="shared" si="738"/>
        <v>#DIV/0!</v>
      </c>
      <c r="AY568" s="52">
        <f t="shared" si="739"/>
        <v>0</v>
      </c>
      <c r="AZ568" s="46">
        <v>823.21</v>
      </c>
      <c r="BA568" s="46">
        <v>2105.13</v>
      </c>
      <c r="BB568" s="46">
        <v>2608.0100000000002</v>
      </c>
      <c r="BC568" s="46">
        <v>902.03</v>
      </c>
      <c r="BD568" s="46">
        <v>1781.42</v>
      </c>
      <c r="BE568" s="46">
        <v>1188.47</v>
      </c>
      <c r="BF568" s="46">
        <v>2445034.0299999998</v>
      </c>
      <c r="BG568" s="46">
        <f t="shared" si="740"/>
        <v>4866.91</v>
      </c>
      <c r="BH568" s="46">
        <v>1206.3800000000001</v>
      </c>
      <c r="BI568" s="46">
        <v>3444.44</v>
      </c>
      <c r="BJ568" s="46">
        <v>7006.73</v>
      </c>
      <c r="BK568" s="46">
        <f t="shared" si="728"/>
        <v>1689105.94</v>
      </c>
      <c r="BL568" s="46" t="str">
        <f t="shared" si="741"/>
        <v xml:space="preserve"> </v>
      </c>
      <c r="BM568" s="46" t="e">
        <f t="shared" si="742"/>
        <v>#DIV/0!</v>
      </c>
      <c r="BN568" s="46" t="e">
        <f t="shared" si="743"/>
        <v>#DIV/0!</v>
      </c>
      <c r="BO568" s="46" t="e">
        <f t="shared" si="744"/>
        <v>#DIV/0!</v>
      </c>
      <c r="BP568" s="46" t="e">
        <f t="shared" si="745"/>
        <v>#DIV/0!</v>
      </c>
      <c r="BQ568" s="46" t="e">
        <f t="shared" si="746"/>
        <v>#DIV/0!</v>
      </c>
      <c r="BR568" s="46" t="e">
        <f t="shared" si="747"/>
        <v>#DIV/0!</v>
      </c>
      <c r="BS568" s="46" t="e">
        <f t="shared" si="748"/>
        <v>#DIV/0!</v>
      </c>
      <c r="BT568" s="46" t="e">
        <f t="shared" si="749"/>
        <v>#DIV/0!</v>
      </c>
      <c r="BU568" s="46" t="e">
        <f t="shared" si="750"/>
        <v>#DIV/0!</v>
      </c>
      <c r="BV568" s="46" t="e">
        <f t="shared" si="751"/>
        <v>#DIV/0!</v>
      </c>
      <c r="BW568" s="46" t="str">
        <f t="shared" si="752"/>
        <v xml:space="preserve"> </v>
      </c>
      <c r="BY568" s="52"/>
      <c r="BZ568" s="293"/>
      <c r="CA568" s="46" t="e">
        <f t="shared" si="753"/>
        <v>#DIV/0!</v>
      </c>
      <c r="CB568" s="46">
        <f t="shared" si="754"/>
        <v>5085.92</v>
      </c>
      <c r="CC568" s="46" t="e">
        <f t="shared" si="755"/>
        <v>#DIV/0!</v>
      </c>
    </row>
    <row r="569" spans="1:82" s="45" customFormat="1" ht="12" customHeight="1">
      <c r="A569" s="284">
        <v>194</v>
      </c>
      <c r="B569" s="64" t="s">
        <v>807</v>
      </c>
      <c r="C569" s="358">
        <v>590.20000000000005</v>
      </c>
      <c r="D569" s="295"/>
      <c r="E569" s="280"/>
      <c r="F569" s="280"/>
      <c r="G569" s="286">
        <f>ROUND(H569+U569+X569+Z569+AB569+AD569+AF569+AH569+AI569+AJ569+AK569+AL569,2)</f>
        <v>3622508.67</v>
      </c>
      <c r="H569" s="280">
        <f>I569+K569+M569+O569+Q569+S569</f>
        <v>0</v>
      </c>
      <c r="I569" s="289">
        <v>0</v>
      </c>
      <c r="J569" s="289">
        <v>0</v>
      </c>
      <c r="K569" s="289">
        <v>0</v>
      </c>
      <c r="L569" s="289">
        <v>0</v>
      </c>
      <c r="M569" s="289">
        <v>0</v>
      </c>
      <c r="N569" s="280">
        <v>0</v>
      </c>
      <c r="O569" s="280">
        <v>0</v>
      </c>
      <c r="P569" s="280">
        <v>0</v>
      </c>
      <c r="Q569" s="280">
        <v>0</v>
      </c>
      <c r="R569" s="280">
        <v>0</v>
      </c>
      <c r="S569" s="280">
        <v>0</v>
      </c>
      <c r="T569" s="290">
        <v>0</v>
      </c>
      <c r="U569" s="280">
        <v>0</v>
      </c>
      <c r="V569" s="280" t="s">
        <v>106</v>
      </c>
      <c r="W569" s="280">
        <v>897</v>
      </c>
      <c r="X569" s="280">
        <f t="shared" ref="X569" si="811">ROUND(IF(V569="СК",3856.74,3886.86)*W569,2)</f>
        <v>3459495.78</v>
      </c>
      <c r="Y569" s="57">
        <v>0</v>
      </c>
      <c r="Z569" s="57">
        <v>0</v>
      </c>
      <c r="AA569" s="57">
        <v>0</v>
      </c>
      <c r="AB569" s="57">
        <v>0</v>
      </c>
      <c r="AC569" s="57">
        <v>0</v>
      </c>
      <c r="AD569" s="57">
        <v>0</v>
      </c>
      <c r="AE569" s="57">
        <v>0</v>
      </c>
      <c r="AF569" s="57">
        <v>0</v>
      </c>
      <c r="AG569" s="57">
        <v>0</v>
      </c>
      <c r="AH569" s="57">
        <v>0</v>
      </c>
      <c r="AI569" s="57">
        <v>0</v>
      </c>
      <c r="AJ569" s="57">
        <f t="shared" ref="AJ569" si="812">ROUND(X569/95.5*3,2)</f>
        <v>108675.26</v>
      </c>
      <c r="AK569" s="57">
        <f t="shared" ref="AK569" si="813">ROUND(X569/95.5*1.5,2)</f>
        <v>54337.63</v>
      </c>
      <c r="AL569" s="57">
        <v>0</v>
      </c>
      <c r="AN569" s="46">
        <f>I569/'Приложение 1'!I567</f>
        <v>0</v>
      </c>
      <c r="AO569" s="46" t="e">
        <f t="shared" si="729"/>
        <v>#DIV/0!</v>
      </c>
      <c r="AP569" s="46" t="e">
        <f t="shared" si="730"/>
        <v>#DIV/0!</v>
      </c>
      <c r="AQ569" s="46" t="e">
        <f t="shared" si="731"/>
        <v>#DIV/0!</v>
      </c>
      <c r="AR569" s="46" t="e">
        <f t="shared" si="732"/>
        <v>#DIV/0!</v>
      </c>
      <c r="AS569" s="46" t="e">
        <f t="shared" si="733"/>
        <v>#DIV/0!</v>
      </c>
      <c r="AT569" s="46" t="e">
        <f t="shared" si="734"/>
        <v>#DIV/0!</v>
      </c>
      <c r="AU569" s="46">
        <f t="shared" si="735"/>
        <v>3856.74</v>
      </c>
      <c r="AV569" s="46" t="e">
        <f t="shared" si="736"/>
        <v>#DIV/0!</v>
      </c>
      <c r="AW569" s="46" t="e">
        <f t="shared" si="737"/>
        <v>#DIV/0!</v>
      </c>
      <c r="AX569" s="46" t="e">
        <f t="shared" si="738"/>
        <v>#DIV/0!</v>
      </c>
      <c r="AY569" s="52">
        <f t="shared" si="739"/>
        <v>0</v>
      </c>
      <c r="AZ569" s="46">
        <v>823.21</v>
      </c>
      <c r="BA569" s="46">
        <v>2105.13</v>
      </c>
      <c r="BB569" s="46">
        <v>2608.0100000000002</v>
      </c>
      <c r="BC569" s="46">
        <v>902.03</v>
      </c>
      <c r="BD569" s="46">
        <v>1781.42</v>
      </c>
      <c r="BE569" s="46">
        <v>1188.47</v>
      </c>
      <c r="BF569" s="46">
        <v>2445034.0299999998</v>
      </c>
      <c r="BG569" s="46">
        <f t="shared" si="740"/>
        <v>4866.91</v>
      </c>
      <c r="BH569" s="46">
        <v>1206.3800000000001</v>
      </c>
      <c r="BI569" s="46">
        <v>3444.44</v>
      </c>
      <c r="BJ569" s="46">
        <v>7006.73</v>
      </c>
      <c r="BK569" s="46">
        <f t="shared" si="728"/>
        <v>1689105.94</v>
      </c>
      <c r="BL569" s="46" t="str">
        <f t="shared" si="741"/>
        <v xml:space="preserve"> </v>
      </c>
      <c r="BM569" s="46" t="e">
        <f t="shared" si="742"/>
        <v>#DIV/0!</v>
      </c>
      <c r="BN569" s="46" t="e">
        <f t="shared" si="743"/>
        <v>#DIV/0!</v>
      </c>
      <c r="BO569" s="46" t="e">
        <f t="shared" si="744"/>
        <v>#DIV/0!</v>
      </c>
      <c r="BP569" s="46" t="e">
        <f t="shared" si="745"/>
        <v>#DIV/0!</v>
      </c>
      <c r="BQ569" s="46" t="e">
        <f t="shared" si="746"/>
        <v>#DIV/0!</v>
      </c>
      <c r="BR569" s="46" t="e">
        <f t="shared" si="747"/>
        <v>#DIV/0!</v>
      </c>
      <c r="BS569" s="46" t="str">
        <f t="shared" si="748"/>
        <v xml:space="preserve"> </v>
      </c>
      <c r="BT569" s="46" t="e">
        <f t="shared" si="749"/>
        <v>#DIV/0!</v>
      </c>
      <c r="BU569" s="46" t="e">
        <f t="shared" si="750"/>
        <v>#DIV/0!</v>
      </c>
      <c r="BV569" s="46" t="e">
        <f t="shared" si="751"/>
        <v>#DIV/0!</v>
      </c>
      <c r="BW569" s="46" t="str">
        <f t="shared" si="752"/>
        <v xml:space="preserve"> </v>
      </c>
      <c r="BY569" s="52"/>
      <c r="BZ569" s="293"/>
      <c r="CA569" s="46">
        <f t="shared" si="753"/>
        <v>4038.4712040133777</v>
      </c>
      <c r="CB569" s="46">
        <f t="shared" si="754"/>
        <v>5085.92</v>
      </c>
      <c r="CC569" s="46">
        <f t="shared" si="755"/>
        <v>-1047.4487959866224</v>
      </c>
    </row>
    <row r="570" spans="1:82" s="45" customFormat="1" ht="43.5" customHeight="1">
      <c r="A570" s="361" t="s">
        <v>806</v>
      </c>
      <c r="B570" s="361"/>
      <c r="C570" s="336">
        <f>SUM(C569)</f>
        <v>590.20000000000005</v>
      </c>
      <c r="D570" s="362"/>
      <c r="E570" s="336"/>
      <c r="F570" s="336"/>
      <c r="G570" s="336">
        <f>ROUND(SUM(G569),2)</f>
        <v>3622508.67</v>
      </c>
      <c r="H570" s="336">
        <f t="shared" ref="H570:U570" si="814">SUM(H569)</f>
        <v>0</v>
      </c>
      <c r="I570" s="336">
        <f t="shared" si="814"/>
        <v>0</v>
      </c>
      <c r="J570" s="336">
        <f t="shared" si="814"/>
        <v>0</v>
      </c>
      <c r="K570" s="336">
        <f t="shared" si="814"/>
        <v>0</v>
      </c>
      <c r="L570" s="336">
        <f t="shared" si="814"/>
        <v>0</v>
      </c>
      <c r="M570" s="336">
        <f t="shared" si="814"/>
        <v>0</v>
      </c>
      <c r="N570" s="336">
        <f t="shared" si="814"/>
        <v>0</v>
      </c>
      <c r="O570" s="336">
        <f t="shared" si="814"/>
        <v>0</v>
      </c>
      <c r="P570" s="336">
        <f t="shared" si="814"/>
        <v>0</v>
      </c>
      <c r="Q570" s="336">
        <f t="shared" si="814"/>
        <v>0</v>
      </c>
      <c r="R570" s="336">
        <f t="shared" si="814"/>
        <v>0</v>
      </c>
      <c r="S570" s="336">
        <f t="shared" si="814"/>
        <v>0</v>
      </c>
      <c r="T570" s="367">
        <f t="shared" si="814"/>
        <v>0</v>
      </c>
      <c r="U570" s="336">
        <f t="shared" si="814"/>
        <v>0</v>
      </c>
      <c r="V570" s="336" t="s">
        <v>66</v>
      </c>
      <c r="W570" s="336">
        <f>SUM(W569)</f>
        <v>897</v>
      </c>
      <c r="X570" s="336">
        <f>SUM(X569)</f>
        <v>3459495.78</v>
      </c>
      <c r="Y570" s="336">
        <f t="shared" ref="Y570:AL570" si="815">SUM(Y569)</f>
        <v>0</v>
      </c>
      <c r="Z570" s="336">
        <f t="shared" si="815"/>
        <v>0</v>
      </c>
      <c r="AA570" s="336">
        <f t="shared" si="815"/>
        <v>0</v>
      </c>
      <c r="AB570" s="336">
        <f t="shared" si="815"/>
        <v>0</v>
      </c>
      <c r="AC570" s="336">
        <f t="shared" si="815"/>
        <v>0</v>
      </c>
      <c r="AD570" s="336">
        <f t="shared" si="815"/>
        <v>0</v>
      </c>
      <c r="AE570" s="336">
        <f t="shared" si="815"/>
        <v>0</v>
      </c>
      <c r="AF570" s="336">
        <f t="shared" si="815"/>
        <v>0</v>
      </c>
      <c r="AG570" s="336">
        <f t="shared" si="815"/>
        <v>0</v>
      </c>
      <c r="AH570" s="336">
        <f t="shared" si="815"/>
        <v>0</v>
      </c>
      <c r="AI570" s="336">
        <f t="shared" si="815"/>
        <v>0</v>
      </c>
      <c r="AJ570" s="336">
        <f t="shared" si="815"/>
        <v>108675.26</v>
      </c>
      <c r="AK570" s="336">
        <f t="shared" si="815"/>
        <v>54337.63</v>
      </c>
      <c r="AL570" s="336">
        <f t="shared" si="815"/>
        <v>0</v>
      </c>
      <c r="AN570" s="46" t="e">
        <f>I570/'Приложение 1'!I568</f>
        <v>#DIV/0!</v>
      </c>
      <c r="AO570" s="46" t="e">
        <f t="shared" si="729"/>
        <v>#DIV/0!</v>
      </c>
      <c r="AP570" s="46" t="e">
        <f t="shared" si="730"/>
        <v>#DIV/0!</v>
      </c>
      <c r="AQ570" s="46" t="e">
        <f t="shared" si="731"/>
        <v>#DIV/0!</v>
      </c>
      <c r="AR570" s="46" t="e">
        <f t="shared" si="732"/>
        <v>#DIV/0!</v>
      </c>
      <c r="AS570" s="46" t="e">
        <f t="shared" si="733"/>
        <v>#DIV/0!</v>
      </c>
      <c r="AT570" s="46" t="e">
        <f t="shared" si="734"/>
        <v>#DIV/0!</v>
      </c>
      <c r="AU570" s="46">
        <f t="shared" si="735"/>
        <v>3856.74</v>
      </c>
      <c r="AV570" s="46" t="e">
        <f t="shared" si="736"/>
        <v>#DIV/0!</v>
      </c>
      <c r="AW570" s="46" t="e">
        <f t="shared" si="737"/>
        <v>#DIV/0!</v>
      </c>
      <c r="AX570" s="46" t="e">
        <f t="shared" si="738"/>
        <v>#DIV/0!</v>
      </c>
      <c r="AY570" s="52">
        <f t="shared" si="739"/>
        <v>0</v>
      </c>
      <c r="AZ570" s="46">
        <v>823.21</v>
      </c>
      <c r="BA570" s="46">
        <v>2105.13</v>
      </c>
      <c r="BB570" s="46">
        <v>2608.0100000000002</v>
      </c>
      <c r="BC570" s="46">
        <v>902.03</v>
      </c>
      <c r="BD570" s="46">
        <v>1781.42</v>
      </c>
      <c r="BE570" s="46">
        <v>1188.47</v>
      </c>
      <c r="BF570" s="46">
        <v>2445034.0299999998</v>
      </c>
      <c r="BG570" s="46">
        <f t="shared" si="740"/>
        <v>4866.91</v>
      </c>
      <c r="BH570" s="46">
        <v>1206.3800000000001</v>
      </c>
      <c r="BI570" s="46">
        <v>3444.44</v>
      </c>
      <c r="BJ570" s="46">
        <v>7006.73</v>
      </c>
      <c r="BK570" s="46">
        <f t="shared" si="728"/>
        <v>1689105.94</v>
      </c>
      <c r="BL570" s="46" t="e">
        <f t="shared" si="741"/>
        <v>#DIV/0!</v>
      </c>
      <c r="BM570" s="46" t="e">
        <f t="shared" si="742"/>
        <v>#DIV/0!</v>
      </c>
      <c r="BN570" s="46" t="e">
        <f t="shared" si="743"/>
        <v>#DIV/0!</v>
      </c>
      <c r="BO570" s="46" t="e">
        <f t="shared" si="744"/>
        <v>#DIV/0!</v>
      </c>
      <c r="BP570" s="46" t="e">
        <f t="shared" si="745"/>
        <v>#DIV/0!</v>
      </c>
      <c r="BQ570" s="46" t="e">
        <f t="shared" si="746"/>
        <v>#DIV/0!</v>
      </c>
      <c r="BR570" s="46" t="e">
        <f t="shared" si="747"/>
        <v>#DIV/0!</v>
      </c>
      <c r="BS570" s="46" t="str">
        <f t="shared" si="748"/>
        <v xml:space="preserve"> </v>
      </c>
      <c r="BT570" s="46" t="e">
        <f t="shared" si="749"/>
        <v>#DIV/0!</v>
      </c>
      <c r="BU570" s="46" t="e">
        <f t="shared" si="750"/>
        <v>#DIV/0!</v>
      </c>
      <c r="BV570" s="46" t="e">
        <f t="shared" si="751"/>
        <v>#DIV/0!</v>
      </c>
      <c r="BW570" s="46" t="str">
        <f t="shared" si="752"/>
        <v xml:space="preserve"> </v>
      </c>
      <c r="BY570" s="52"/>
      <c r="BZ570" s="293"/>
      <c r="CA570" s="46">
        <f t="shared" si="753"/>
        <v>4038.4712040133777</v>
      </c>
      <c r="CB570" s="46">
        <f t="shared" si="754"/>
        <v>5085.92</v>
      </c>
      <c r="CC570" s="46">
        <f t="shared" si="755"/>
        <v>-1047.4487959866224</v>
      </c>
    </row>
    <row r="571" spans="1:82" s="45" customFormat="1" ht="12" customHeight="1">
      <c r="A571" s="282" t="s">
        <v>117</v>
      </c>
      <c r="B571" s="283"/>
      <c r="C571" s="283"/>
      <c r="D571" s="283"/>
      <c r="E571" s="283"/>
      <c r="F571" s="283"/>
      <c r="G571" s="283"/>
      <c r="H571" s="283"/>
      <c r="I571" s="283"/>
      <c r="J571" s="283"/>
      <c r="K571" s="283"/>
      <c r="L571" s="283"/>
      <c r="M571" s="283"/>
      <c r="N571" s="283"/>
      <c r="O571" s="283"/>
      <c r="P571" s="283"/>
      <c r="Q571" s="283"/>
      <c r="R571" s="283"/>
      <c r="S571" s="283"/>
      <c r="T571" s="283"/>
      <c r="U571" s="283"/>
      <c r="V571" s="283"/>
      <c r="W571" s="283"/>
      <c r="X571" s="283"/>
      <c r="Y571" s="283"/>
      <c r="Z571" s="283"/>
      <c r="AA571" s="283"/>
      <c r="AB571" s="283"/>
      <c r="AC571" s="283"/>
      <c r="AD571" s="283"/>
      <c r="AE571" s="283"/>
      <c r="AF571" s="283"/>
      <c r="AG571" s="283"/>
      <c r="AH571" s="283"/>
      <c r="AI571" s="283"/>
      <c r="AJ571" s="283"/>
      <c r="AK571" s="283"/>
      <c r="AL571" s="375"/>
      <c r="AN571" s="46">
        <f>I571/'Приложение 1'!I569</f>
        <v>0</v>
      </c>
      <c r="AO571" s="46" t="e">
        <f t="shared" si="729"/>
        <v>#DIV/0!</v>
      </c>
      <c r="AP571" s="46" t="e">
        <f t="shared" si="730"/>
        <v>#DIV/0!</v>
      </c>
      <c r="AQ571" s="46" t="e">
        <f t="shared" si="731"/>
        <v>#DIV/0!</v>
      </c>
      <c r="AR571" s="46" t="e">
        <f t="shared" si="732"/>
        <v>#DIV/0!</v>
      </c>
      <c r="AS571" s="46" t="e">
        <f t="shared" si="733"/>
        <v>#DIV/0!</v>
      </c>
      <c r="AT571" s="46" t="e">
        <f t="shared" si="734"/>
        <v>#DIV/0!</v>
      </c>
      <c r="AU571" s="46" t="e">
        <f t="shared" si="735"/>
        <v>#DIV/0!</v>
      </c>
      <c r="AV571" s="46" t="e">
        <f t="shared" si="736"/>
        <v>#DIV/0!</v>
      </c>
      <c r="AW571" s="46" t="e">
        <f t="shared" si="737"/>
        <v>#DIV/0!</v>
      </c>
      <c r="AX571" s="46" t="e">
        <f t="shared" si="738"/>
        <v>#DIV/0!</v>
      </c>
      <c r="AY571" s="52">
        <f t="shared" si="739"/>
        <v>0</v>
      </c>
      <c r="AZ571" s="46">
        <v>823.21</v>
      </c>
      <c r="BA571" s="46">
        <v>2105.13</v>
      </c>
      <c r="BB571" s="46">
        <v>2608.0100000000002</v>
      </c>
      <c r="BC571" s="46">
        <v>902.03</v>
      </c>
      <c r="BD571" s="46">
        <v>1781.42</v>
      </c>
      <c r="BE571" s="46">
        <v>1188.47</v>
      </c>
      <c r="BF571" s="46">
        <v>2445034.0299999998</v>
      </c>
      <c r="BG571" s="46">
        <f t="shared" si="740"/>
        <v>4866.91</v>
      </c>
      <c r="BH571" s="46">
        <v>1206.3800000000001</v>
      </c>
      <c r="BI571" s="46">
        <v>3444.44</v>
      </c>
      <c r="BJ571" s="46">
        <v>7006.73</v>
      </c>
      <c r="BK571" s="46">
        <f t="shared" si="728"/>
        <v>1689105.94</v>
      </c>
      <c r="BL571" s="46" t="str">
        <f t="shared" si="741"/>
        <v xml:space="preserve"> </v>
      </c>
      <c r="BM571" s="46" t="e">
        <f t="shared" si="742"/>
        <v>#DIV/0!</v>
      </c>
      <c r="BN571" s="46" t="e">
        <f t="shared" si="743"/>
        <v>#DIV/0!</v>
      </c>
      <c r="BO571" s="46" t="e">
        <f t="shared" si="744"/>
        <v>#DIV/0!</v>
      </c>
      <c r="BP571" s="46" t="e">
        <f t="shared" si="745"/>
        <v>#DIV/0!</v>
      </c>
      <c r="BQ571" s="46" t="e">
        <f t="shared" si="746"/>
        <v>#DIV/0!</v>
      </c>
      <c r="BR571" s="46" t="e">
        <f t="shared" si="747"/>
        <v>#DIV/0!</v>
      </c>
      <c r="BS571" s="46" t="e">
        <f t="shared" si="748"/>
        <v>#DIV/0!</v>
      </c>
      <c r="BT571" s="46" t="e">
        <f t="shared" si="749"/>
        <v>#DIV/0!</v>
      </c>
      <c r="BU571" s="46" t="e">
        <f t="shared" si="750"/>
        <v>#DIV/0!</v>
      </c>
      <c r="BV571" s="46" t="e">
        <f t="shared" si="751"/>
        <v>#DIV/0!</v>
      </c>
      <c r="BW571" s="46" t="str">
        <f t="shared" si="752"/>
        <v xml:space="preserve"> </v>
      </c>
      <c r="BY571" s="52" t="e">
        <f t="shared" ref="BY571:BY581" si="816">AJ571/G571*100</f>
        <v>#DIV/0!</v>
      </c>
      <c r="BZ571" s="293" t="e">
        <f t="shared" ref="BZ571:BZ581" si="817">AK571/G571*100</f>
        <v>#DIV/0!</v>
      </c>
      <c r="CA571" s="46" t="e">
        <f t="shared" si="753"/>
        <v>#DIV/0!</v>
      </c>
      <c r="CB571" s="46">
        <f t="shared" si="754"/>
        <v>5085.92</v>
      </c>
      <c r="CC571" s="46" t="e">
        <f t="shared" si="755"/>
        <v>#DIV/0!</v>
      </c>
    </row>
    <row r="572" spans="1:82" s="45" customFormat="1" ht="12" customHeight="1">
      <c r="A572" s="284">
        <v>195</v>
      </c>
      <c r="B572" s="335" t="s">
        <v>291</v>
      </c>
      <c r="C572" s="280">
        <v>909.2</v>
      </c>
      <c r="D572" s="295"/>
      <c r="E572" s="280"/>
      <c r="F572" s="280"/>
      <c r="G572" s="286">
        <f>ROUND(H572+U572+X572+Z572+AB572+AD572+AF572+AH572+AI572+AJ572+AK572+AL572,2)</f>
        <v>3236834.67</v>
      </c>
      <c r="H572" s="280">
        <f>I572+K572+M572+O572+Q572+S572</f>
        <v>0</v>
      </c>
      <c r="I572" s="289">
        <v>0</v>
      </c>
      <c r="J572" s="289">
        <v>0</v>
      </c>
      <c r="K572" s="289">
        <v>0</v>
      </c>
      <c r="L572" s="289">
        <v>0</v>
      </c>
      <c r="M572" s="289">
        <v>0</v>
      </c>
      <c r="N572" s="280">
        <v>0</v>
      </c>
      <c r="O572" s="280">
        <v>0</v>
      </c>
      <c r="P572" s="280">
        <v>0</v>
      </c>
      <c r="Q572" s="280">
        <v>0</v>
      </c>
      <c r="R572" s="280">
        <v>0</v>
      </c>
      <c r="S572" s="280">
        <v>0</v>
      </c>
      <c r="T572" s="290">
        <v>0</v>
      </c>
      <c r="U572" s="280">
        <v>0</v>
      </c>
      <c r="V572" s="280" t="s">
        <v>106</v>
      </c>
      <c r="W572" s="57">
        <v>801.5</v>
      </c>
      <c r="X572" s="280">
        <f t="shared" ref="X572:X573" si="818">ROUND(IF(V572="СК",3856.74,3886.86)*W572,2)</f>
        <v>3091177.11</v>
      </c>
      <c r="Y572" s="57">
        <v>0</v>
      </c>
      <c r="Z572" s="57">
        <v>0</v>
      </c>
      <c r="AA572" s="57">
        <v>0</v>
      </c>
      <c r="AB572" s="57">
        <v>0</v>
      </c>
      <c r="AC572" s="57">
        <v>0</v>
      </c>
      <c r="AD572" s="57">
        <v>0</v>
      </c>
      <c r="AE572" s="57">
        <v>0</v>
      </c>
      <c r="AF572" s="57">
        <v>0</v>
      </c>
      <c r="AG572" s="57">
        <v>0</v>
      </c>
      <c r="AH572" s="57">
        <v>0</v>
      </c>
      <c r="AI572" s="57">
        <v>0</v>
      </c>
      <c r="AJ572" s="57">
        <f t="shared" ref="AJ572:AJ573" si="819">ROUND(X572/95.5*3,2)</f>
        <v>97105.04</v>
      </c>
      <c r="AK572" s="57">
        <f t="shared" ref="AK572:AK573" si="820">ROUND(X572/95.5*1.5,2)</f>
        <v>48552.52</v>
      </c>
      <c r="AL572" s="57">
        <v>0</v>
      </c>
      <c r="AN572" s="46">
        <f>I572/'Приложение 1'!I570</f>
        <v>0</v>
      </c>
      <c r="AO572" s="46" t="e">
        <f t="shared" si="729"/>
        <v>#DIV/0!</v>
      </c>
      <c r="AP572" s="46" t="e">
        <f t="shared" si="730"/>
        <v>#DIV/0!</v>
      </c>
      <c r="AQ572" s="46" t="e">
        <f t="shared" si="731"/>
        <v>#DIV/0!</v>
      </c>
      <c r="AR572" s="46" t="e">
        <f t="shared" si="732"/>
        <v>#DIV/0!</v>
      </c>
      <c r="AS572" s="46" t="e">
        <f t="shared" si="733"/>
        <v>#DIV/0!</v>
      </c>
      <c r="AT572" s="46" t="e">
        <f t="shared" si="734"/>
        <v>#DIV/0!</v>
      </c>
      <c r="AU572" s="46">
        <f t="shared" si="735"/>
        <v>3856.74</v>
      </c>
      <c r="AV572" s="46" t="e">
        <f t="shared" si="736"/>
        <v>#DIV/0!</v>
      </c>
      <c r="AW572" s="46" t="e">
        <f t="shared" si="737"/>
        <v>#DIV/0!</v>
      </c>
      <c r="AX572" s="46" t="e">
        <f t="shared" si="738"/>
        <v>#DIV/0!</v>
      </c>
      <c r="AY572" s="52">
        <f t="shared" si="739"/>
        <v>0</v>
      </c>
      <c r="AZ572" s="46">
        <v>823.21</v>
      </c>
      <c r="BA572" s="46">
        <v>2105.13</v>
      </c>
      <c r="BB572" s="46">
        <v>2608.0100000000002</v>
      </c>
      <c r="BC572" s="46">
        <v>902.03</v>
      </c>
      <c r="BD572" s="46">
        <v>1781.42</v>
      </c>
      <c r="BE572" s="46">
        <v>1188.47</v>
      </c>
      <c r="BF572" s="46">
        <v>2445034.0299999998</v>
      </c>
      <c r="BG572" s="46">
        <f t="shared" si="740"/>
        <v>4866.91</v>
      </c>
      <c r="BH572" s="46">
        <v>1206.3800000000001</v>
      </c>
      <c r="BI572" s="46">
        <v>3444.44</v>
      </c>
      <c r="BJ572" s="46">
        <v>7006.73</v>
      </c>
      <c r="BK572" s="46">
        <f t="shared" si="728"/>
        <v>1689105.94</v>
      </c>
      <c r="BL572" s="46" t="str">
        <f t="shared" si="741"/>
        <v xml:space="preserve"> </v>
      </c>
      <c r="BM572" s="46" t="e">
        <f t="shared" si="742"/>
        <v>#DIV/0!</v>
      </c>
      <c r="BN572" s="46" t="e">
        <f t="shared" si="743"/>
        <v>#DIV/0!</v>
      </c>
      <c r="BO572" s="46" t="e">
        <f t="shared" si="744"/>
        <v>#DIV/0!</v>
      </c>
      <c r="BP572" s="46" t="e">
        <f t="shared" si="745"/>
        <v>#DIV/0!</v>
      </c>
      <c r="BQ572" s="46" t="e">
        <f t="shared" si="746"/>
        <v>#DIV/0!</v>
      </c>
      <c r="BR572" s="46" t="e">
        <f t="shared" si="747"/>
        <v>#DIV/0!</v>
      </c>
      <c r="BS572" s="46" t="str">
        <f t="shared" si="748"/>
        <v xml:space="preserve"> </v>
      </c>
      <c r="BT572" s="46" t="e">
        <f t="shared" si="749"/>
        <v>#DIV/0!</v>
      </c>
      <c r="BU572" s="46" t="e">
        <f t="shared" si="750"/>
        <v>#DIV/0!</v>
      </c>
      <c r="BV572" s="46" t="e">
        <f t="shared" si="751"/>
        <v>#DIV/0!</v>
      </c>
      <c r="BW572" s="46" t="str">
        <f t="shared" si="752"/>
        <v xml:space="preserve"> </v>
      </c>
      <c r="BY572" s="52">
        <f t="shared" si="816"/>
        <v>2.999999996910562</v>
      </c>
      <c r="BZ572" s="293">
        <f t="shared" si="817"/>
        <v>1.499999998455281</v>
      </c>
      <c r="CA572" s="46">
        <f t="shared" si="753"/>
        <v>4038.4712039925139</v>
      </c>
      <c r="CB572" s="46">
        <f t="shared" si="754"/>
        <v>5085.92</v>
      </c>
      <c r="CC572" s="46">
        <f t="shared" si="755"/>
        <v>-1047.4487960074862</v>
      </c>
    </row>
    <row r="573" spans="1:82" s="45" customFormat="1" ht="12" customHeight="1">
      <c r="A573" s="284">
        <v>196</v>
      </c>
      <c r="B573" s="335" t="s">
        <v>810</v>
      </c>
      <c r="C573" s="280">
        <f>444.5+117.9</f>
        <v>562.4</v>
      </c>
      <c r="D573" s="295"/>
      <c r="E573" s="280"/>
      <c r="F573" s="280"/>
      <c r="G573" s="286">
        <f>ROUND(H573+U573+X573+Z573+AB573+AD573+AF573+AH573+AI573+AJ573+AK573+AL573,2)</f>
        <v>3364046.52</v>
      </c>
      <c r="H573" s="280">
        <f>I573+K573+M573+O573+Q573+S573</f>
        <v>0</v>
      </c>
      <c r="I573" s="289">
        <v>0</v>
      </c>
      <c r="J573" s="289">
        <v>0</v>
      </c>
      <c r="K573" s="289">
        <v>0</v>
      </c>
      <c r="L573" s="289">
        <v>0</v>
      </c>
      <c r="M573" s="289">
        <v>0</v>
      </c>
      <c r="N573" s="280">
        <v>0</v>
      </c>
      <c r="O573" s="280">
        <v>0</v>
      </c>
      <c r="P573" s="280">
        <v>0</v>
      </c>
      <c r="Q573" s="280">
        <v>0</v>
      </c>
      <c r="R573" s="280">
        <v>0</v>
      </c>
      <c r="S573" s="280">
        <v>0</v>
      </c>
      <c r="T573" s="290">
        <v>0</v>
      </c>
      <c r="U573" s="280">
        <v>0</v>
      </c>
      <c r="V573" s="280" t="s">
        <v>106</v>
      </c>
      <c r="W573" s="57">
        <v>833</v>
      </c>
      <c r="X573" s="280">
        <f t="shared" si="818"/>
        <v>3212664.42</v>
      </c>
      <c r="Y573" s="57">
        <v>0</v>
      </c>
      <c r="Z573" s="57">
        <v>0</v>
      </c>
      <c r="AA573" s="57">
        <v>0</v>
      </c>
      <c r="AB573" s="57">
        <v>0</v>
      </c>
      <c r="AC573" s="57">
        <v>0</v>
      </c>
      <c r="AD573" s="57">
        <v>0</v>
      </c>
      <c r="AE573" s="57">
        <v>0</v>
      </c>
      <c r="AF573" s="57">
        <v>0</v>
      </c>
      <c r="AG573" s="57">
        <v>0</v>
      </c>
      <c r="AH573" s="57">
        <v>0</v>
      </c>
      <c r="AI573" s="57">
        <v>0</v>
      </c>
      <c r="AJ573" s="57">
        <f t="shared" si="819"/>
        <v>100921.4</v>
      </c>
      <c r="AK573" s="57">
        <f t="shared" si="820"/>
        <v>50460.7</v>
      </c>
      <c r="AL573" s="57">
        <v>0</v>
      </c>
      <c r="AN573" s="46">
        <f>I573/'Приложение 1'!I571</f>
        <v>0</v>
      </c>
      <c r="AO573" s="46" t="e">
        <f t="shared" si="729"/>
        <v>#DIV/0!</v>
      </c>
      <c r="AP573" s="46" t="e">
        <f t="shared" si="730"/>
        <v>#DIV/0!</v>
      </c>
      <c r="AQ573" s="46" t="e">
        <f t="shared" si="731"/>
        <v>#DIV/0!</v>
      </c>
      <c r="AR573" s="46" t="e">
        <f t="shared" si="732"/>
        <v>#DIV/0!</v>
      </c>
      <c r="AS573" s="46" t="e">
        <f t="shared" si="733"/>
        <v>#DIV/0!</v>
      </c>
      <c r="AT573" s="46" t="e">
        <f t="shared" si="734"/>
        <v>#DIV/0!</v>
      </c>
      <c r="AU573" s="46">
        <f t="shared" si="735"/>
        <v>3856.74</v>
      </c>
      <c r="AV573" s="46" t="e">
        <f t="shared" si="736"/>
        <v>#DIV/0!</v>
      </c>
      <c r="AW573" s="46" t="e">
        <f t="shared" si="737"/>
        <v>#DIV/0!</v>
      </c>
      <c r="AX573" s="46" t="e">
        <f t="shared" si="738"/>
        <v>#DIV/0!</v>
      </c>
      <c r="AY573" s="52">
        <f t="shared" si="739"/>
        <v>0</v>
      </c>
      <c r="AZ573" s="46">
        <v>823.21</v>
      </c>
      <c r="BA573" s="46">
        <v>2105.13</v>
      </c>
      <c r="BB573" s="46">
        <v>2608.0100000000002</v>
      </c>
      <c r="BC573" s="46">
        <v>902.03</v>
      </c>
      <c r="BD573" s="46">
        <v>1781.42</v>
      </c>
      <c r="BE573" s="46">
        <v>1188.47</v>
      </c>
      <c r="BF573" s="46">
        <v>2445034.0299999998</v>
      </c>
      <c r="BG573" s="46">
        <f t="shared" si="740"/>
        <v>4866.91</v>
      </c>
      <c r="BH573" s="46">
        <v>1206.3800000000001</v>
      </c>
      <c r="BI573" s="46">
        <v>3444.44</v>
      </c>
      <c r="BJ573" s="46">
        <v>7006.73</v>
      </c>
      <c r="BK573" s="46">
        <f t="shared" si="728"/>
        <v>1689105.94</v>
      </c>
      <c r="BL573" s="46" t="str">
        <f t="shared" si="741"/>
        <v xml:space="preserve"> </v>
      </c>
      <c r="BM573" s="46" t="e">
        <f t="shared" si="742"/>
        <v>#DIV/0!</v>
      </c>
      <c r="BN573" s="46" t="e">
        <f t="shared" si="743"/>
        <v>#DIV/0!</v>
      </c>
      <c r="BO573" s="46" t="e">
        <f t="shared" si="744"/>
        <v>#DIV/0!</v>
      </c>
      <c r="BP573" s="46" t="e">
        <f t="shared" si="745"/>
        <v>#DIV/0!</v>
      </c>
      <c r="BQ573" s="46" t="e">
        <f t="shared" si="746"/>
        <v>#DIV/0!</v>
      </c>
      <c r="BR573" s="46" t="e">
        <f t="shared" si="747"/>
        <v>#DIV/0!</v>
      </c>
      <c r="BS573" s="46" t="str">
        <f t="shared" si="748"/>
        <v xml:space="preserve"> </v>
      </c>
      <c r="BT573" s="46" t="e">
        <f t="shared" si="749"/>
        <v>#DIV/0!</v>
      </c>
      <c r="BU573" s="46" t="e">
        <f t="shared" si="750"/>
        <v>#DIV/0!</v>
      </c>
      <c r="BV573" s="46" t="e">
        <f t="shared" si="751"/>
        <v>#DIV/0!</v>
      </c>
      <c r="BW573" s="46" t="str">
        <f t="shared" si="752"/>
        <v xml:space="preserve"> </v>
      </c>
      <c r="BY573" s="52">
        <f t="shared" si="816"/>
        <v>3.0000001307948616</v>
      </c>
      <c r="BZ573" s="293">
        <f t="shared" si="817"/>
        <v>1.5000000653974308</v>
      </c>
      <c r="CA573" s="46">
        <f t="shared" si="753"/>
        <v>4038.4712124849939</v>
      </c>
      <c r="CB573" s="46">
        <f t="shared" si="754"/>
        <v>5085.92</v>
      </c>
      <c r="CC573" s="46">
        <f t="shared" si="755"/>
        <v>-1047.4487875150062</v>
      </c>
    </row>
    <row r="574" spans="1:82" s="45" customFormat="1" ht="43.5" customHeight="1">
      <c r="A574" s="308" t="s">
        <v>104</v>
      </c>
      <c r="B574" s="308"/>
      <c r="C574" s="280">
        <f>SUM(C572:C573)</f>
        <v>1471.6</v>
      </c>
      <c r="D574" s="356"/>
      <c r="E574" s="294"/>
      <c r="F574" s="294"/>
      <c r="G574" s="280">
        <f>ROUND(SUM(G572:G573),2)</f>
        <v>6600881.1900000004</v>
      </c>
      <c r="H574" s="280">
        <f t="shared" ref="H574:U574" si="821">SUM(H572:H573)</f>
        <v>0</v>
      </c>
      <c r="I574" s="280">
        <f t="shared" si="821"/>
        <v>0</v>
      </c>
      <c r="J574" s="280">
        <f t="shared" si="821"/>
        <v>0</v>
      </c>
      <c r="K574" s="280">
        <f t="shared" si="821"/>
        <v>0</v>
      </c>
      <c r="L574" s="280">
        <f t="shared" si="821"/>
        <v>0</v>
      </c>
      <c r="M574" s="280">
        <f t="shared" si="821"/>
        <v>0</v>
      </c>
      <c r="N574" s="280">
        <f t="shared" si="821"/>
        <v>0</v>
      </c>
      <c r="O574" s="280">
        <f t="shared" si="821"/>
        <v>0</v>
      </c>
      <c r="P574" s="280">
        <f t="shared" si="821"/>
        <v>0</v>
      </c>
      <c r="Q574" s="280">
        <f t="shared" si="821"/>
        <v>0</v>
      </c>
      <c r="R574" s="280">
        <f t="shared" si="821"/>
        <v>0</v>
      </c>
      <c r="S574" s="280">
        <f t="shared" si="821"/>
        <v>0</v>
      </c>
      <c r="T574" s="290">
        <f t="shared" si="821"/>
        <v>0</v>
      </c>
      <c r="U574" s="280">
        <f t="shared" si="821"/>
        <v>0</v>
      </c>
      <c r="V574" s="294" t="s">
        <v>66</v>
      </c>
      <c r="W574" s="280">
        <f>SUM(W572:W573)</f>
        <v>1634.5</v>
      </c>
      <c r="X574" s="280">
        <f t="shared" ref="X574:AL574" si="822">SUM(X572:X573)</f>
        <v>6303841.5299999993</v>
      </c>
      <c r="Y574" s="280">
        <f t="shared" si="822"/>
        <v>0</v>
      </c>
      <c r="Z574" s="280">
        <f t="shared" si="822"/>
        <v>0</v>
      </c>
      <c r="AA574" s="280">
        <f t="shared" si="822"/>
        <v>0</v>
      </c>
      <c r="AB574" s="280">
        <f t="shared" si="822"/>
        <v>0</v>
      </c>
      <c r="AC574" s="280">
        <f t="shared" si="822"/>
        <v>0</v>
      </c>
      <c r="AD574" s="280">
        <f t="shared" si="822"/>
        <v>0</v>
      </c>
      <c r="AE574" s="280">
        <f t="shared" si="822"/>
        <v>0</v>
      </c>
      <c r="AF574" s="280">
        <f t="shared" si="822"/>
        <v>0</v>
      </c>
      <c r="AG574" s="280">
        <f t="shared" si="822"/>
        <v>0</v>
      </c>
      <c r="AH574" s="280">
        <f t="shared" si="822"/>
        <v>0</v>
      </c>
      <c r="AI574" s="280">
        <f t="shared" si="822"/>
        <v>0</v>
      </c>
      <c r="AJ574" s="280">
        <f t="shared" si="822"/>
        <v>198026.44</v>
      </c>
      <c r="AK574" s="280">
        <f t="shared" si="822"/>
        <v>99013.22</v>
      </c>
      <c r="AL574" s="280">
        <f t="shared" si="822"/>
        <v>0</v>
      </c>
      <c r="AN574" s="46" t="e">
        <f>I574/'Приложение 1'!I572</f>
        <v>#DIV/0!</v>
      </c>
      <c r="AO574" s="46" t="e">
        <f t="shared" si="729"/>
        <v>#DIV/0!</v>
      </c>
      <c r="AP574" s="46" t="e">
        <f t="shared" si="730"/>
        <v>#DIV/0!</v>
      </c>
      <c r="AQ574" s="46" t="e">
        <f t="shared" si="731"/>
        <v>#DIV/0!</v>
      </c>
      <c r="AR574" s="46" t="e">
        <f t="shared" si="732"/>
        <v>#DIV/0!</v>
      </c>
      <c r="AS574" s="46" t="e">
        <f t="shared" si="733"/>
        <v>#DIV/0!</v>
      </c>
      <c r="AT574" s="46" t="e">
        <f t="shared" si="734"/>
        <v>#DIV/0!</v>
      </c>
      <c r="AU574" s="46">
        <f t="shared" si="735"/>
        <v>3856.74</v>
      </c>
      <c r="AV574" s="46" t="e">
        <f t="shared" si="736"/>
        <v>#DIV/0!</v>
      </c>
      <c r="AW574" s="46" t="e">
        <f t="shared" si="737"/>
        <v>#DIV/0!</v>
      </c>
      <c r="AX574" s="46" t="e">
        <f t="shared" si="738"/>
        <v>#DIV/0!</v>
      </c>
      <c r="AY574" s="52">
        <f t="shared" si="739"/>
        <v>0</v>
      </c>
      <c r="AZ574" s="46">
        <v>823.21</v>
      </c>
      <c r="BA574" s="46">
        <v>2105.13</v>
      </c>
      <c r="BB574" s="46">
        <v>2608.0100000000002</v>
      </c>
      <c r="BC574" s="46">
        <v>902.03</v>
      </c>
      <c r="BD574" s="46">
        <v>1781.42</v>
      </c>
      <c r="BE574" s="46">
        <v>1188.47</v>
      </c>
      <c r="BF574" s="46">
        <v>2445034.0299999998</v>
      </c>
      <c r="BG574" s="46">
        <f t="shared" si="740"/>
        <v>4866.91</v>
      </c>
      <c r="BH574" s="46">
        <v>1206.3800000000001</v>
      </c>
      <c r="BI574" s="46">
        <v>3444.44</v>
      </c>
      <c r="BJ574" s="46">
        <v>7006.73</v>
      </c>
      <c r="BK574" s="46">
        <f t="shared" si="728"/>
        <v>1689105.94</v>
      </c>
      <c r="BL574" s="46" t="e">
        <f t="shared" si="741"/>
        <v>#DIV/0!</v>
      </c>
      <c r="BM574" s="46" t="e">
        <f t="shared" si="742"/>
        <v>#DIV/0!</v>
      </c>
      <c r="BN574" s="46" t="e">
        <f t="shared" si="743"/>
        <v>#DIV/0!</v>
      </c>
      <c r="BO574" s="46" t="e">
        <f t="shared" si="744"/>
        <v>#DIV/0!</v>
      </c>
      <c r="BP574" s="46" t="e">
        <f t="shared" si="745"/>
        <v>#DIV/0!</v>
      </c>
      <c r="BQ574" s="46" t="e">
        <f t="shared" si="746"/>
        <v>#DIV/0!</v>
      </c>
      <c r="BR574" s="46" t="e">
        <f t="shared" si="747"/>
        <v>#DIV/0!</v>
      </c>
      <c r="BS574" s="46" t="str">
        <f t="shared" si="748"/>
        <v xml:space="preserve"> </v>
      </c>
      <c r="BT574" s="46" t="e">
        <f t="shared" si="749"/>
        <v>#DIV/0!</v>
      </c>
      <c r="BU574" s="46" t="e">
        <f t="shared" si="750"/>
        <v>#DIV/0!</v>
      </c>
      <c r="BV574" s="46" t="e">
        <f t="shared" si="751"/>
        <v>#DIV/0!</v>
      </c>
      <c r="BW574" s="46" t="str">
        <f t="shared" si="752"/>
        <v xml:space="preserve"> </v>
      </c>
      <c r="BY574" s="52">
        <f t="shared" si="816"/>
        <v>3.0000000651428174</v>
      </c>
      <c r="BZ574" s="293">
        <f t="shared" si="817"/>
        <v>1.5000000325714087</v>
      </c>
      <c r="CA574" s="46">
        <f t="shared" si="753"/>
        <v>4038.4712083205877</v>
      </c>
      <c r="CB574" s="46">
        <f t="shared" si="754"/>
        <v>5085.92</v>
      </c>
      <c r="CC574" s="46">
        <f t="shared" si="755"/>
        <v>-1047.4487916794124</v>
      </c>
    </row>
    <row r="575" spans="1:82" s="45" customFormat="1" ht="12" customHeight="1">
      <c r="A575" s="282" t="s">
        <v>72</v>
      </c>
      <c r="B575" s="283"/>
      <c r="C575" s="283"/>
      <c r="D575" s="283"/>
      <c r="E575" s="283"/>
      <c r="F575" s="283"/>
      <c r="G575" s="283"/>
      <c r="H575" s="283"/>
      <c r="I575" s="283"/>
      <c r="J575" s="283"/>
      <c r="K575" s="283"/>
      <c r="L575" s="283"/>
      <c r="M575" s="283"/>
      <c r="N575" s="283"/>
      <c r="O575" s="283"/>
      <c r="P575" s="283"/>
      <c r="Q575" s="283"/>
      <c r="R575" s="283"/>
      <c r="S575" s="283"/>
      <c r="T575" s="283"/>
      <c r="U575" s="283"/>
      <c r="V575" s="283"/>
      <c r="W575" s="283"/>
      <c r="X575" s="283"/>
      <c r="Y575" s="283"/>
      <c r="Z575" s="283"/>
      <c r="AA575" s="283"/>
      <c r="AB575" s="283"/>
      <c r="AC575" s="283"/>
      <c r="AD575" s="283"/>
      <c r="AE575" s="283"/>
      <c r="AF575" s="283"/>
      <c r="AG575" s="283"/>
      <c r="AH575" s="283"/>
      <c r="AI575" s="283"/>
      <c r="AJ575" s="283"/>
      <c r="AK575" s="283"/>
      <c r="AL575" s="375"/>
      <c r="AN575" s="46">
        <f>I575/'Приложение 1'!I573</f>
        <v>0</v>
      </c>
      <c r="AO575" s="46" t="e">
        <f t="shared" si="729"/>
        <v>#DIV/0!</v>
      </c>
      <c r="AP575" s="46" t="e">
        <f t="shared" si="730"/>
        <v>#DIV/0!</v>
      </c>
      <c r="AQ575" s="46" t="e">
        <f t="shared" si="731"/>
        <v>#DIV/0!</v>
      </c>
      <c r="AR575" s="46" t="e">
        <f t="shared" si="732"/>
        <v>#DIV/0!</v>
      </c>
      <c r="AS575" s="46" t="e">
        <f t="shared" si="733"/>
        <v>#DIV/0!</v>
      </c>
      <c r="AT575" s="46" t="e">
        <f t="shared" si="734"/>
        <v>#DIV/0!</v>
      </c>
      <c r="AU575" s="46" t="e">
        <f t="shared" si="735"/>
        <v>#DIV/0!</v>
      </c>
      <c r="AV575" s="46" t="e">
        <f t="shared" si="736"/>
        <v>#DIV/0!</v>
      </c>
      <c r="AW575" s="46" t="e">
        <f t="shared" si="737"/>
        <v>#DIV/0!</v>
      </c>
      <c r="AX575" s="46" t="e">
        <f t="shared" si="738"/>
        <v>#DIV/0!</v>
      </c>
      <c r="AY575" s="52">
        <f t="shared" si="739"/>
        <v>0</v>
      </c>
      <c r="AZ575" s="46">
        <v>823.21</v>
      </c>
      <c r="BA575" s="46">
        <v>2105.13</v>
      </c>
      <c r="BB575" s="46">
        <v>2608.0100000000002</v>
      </c>
      <c r="BC575" s="46">
        <v>902.03</v>
      </c>
      <c r="BD575" s="46">
        <v>1781.42</v>
      </c>
      <c r="BE575" s="46">
        <v>1188.47</v>
      </c>
      <c r="BF575" s="46">
        <v>2445034.0299999998</v>
      </c>
      <c r="BG575" s="46">
        <f t="shared" si="740"/>
        <v>4866.91</v>
      </c>
      <c r="BH575" s="46">
        <v>1206.3800000000001</v>
      </c>
      <c r="BI575" s="46">
        <v>3444.44</v>
      </c>
      <c r="BJ575" s="46">
        <v>7006.73</v>
      </c>
      <c r="BK575" s="46">
        <f t="shared" si="728"/>
        <v>1689105.94</v>
      </c>
      <c r="BL575" s="46" t="str">
        <f t="shared" si="741"/>
        <v xml:space="preserve"> </v>
      </c>
      <c r="BM575" s="46" t="e">
        <f t="shared" si="742"/>
        <v>#DIV/0!</v>
      </c>
      <c r="BN575" s="46" t="e">
        <f t="shared" si="743"/>
        <v>#DIV/0!</v>
      </c>
      <c r="BO575" s="46" t="e">
        <f t="shared" si="744"/>
        <v>#DIV/0!</v>
      </c>
      <c r="BP575" s="46" t="e">
        <f t="shared" si="745"/>
        <v>#DIV/0!</v>
      </c>
      <c r="BQ575" s="46" t="e">
        <f t="shared" si="746"/>
        <v>#DIV/0!</v>
      </c>
      <c r="BR575" s="46" t="e">
        <f t="shared" si="747"/>
        <v>#DIV/0!</v>
      </c>
      <c r="BS575" s="46" t="e">
        <f t="shared" si="748"/>
        <v>#DIV/0!</v>
      </c>
      <c r="BT575" s="46" t="e">
        <f t="shared" si="749"/>
        <v>#DIV/0!</v>
      </c>
      <c r="BU575" s="46" t="e">
        <f t="shared" si="750"/>
        <v>#DIV/0!</v>
      </c>
      <c r="BV575" s="46" t="e">
        <f t="shared" si="751"/>
        <v>#DIV/0!</v>
      </c>
      <c r="BW575" s="46" t="str">
        <f t="shared" si="752"/>
        <v xml:space="preserve"> </v>
      </c>
      <c r="BY575" s="52" t="e">
        <f t="shared" si="816"/>
        <v>#DIV/0!</v>
      </c>
      <c r="BZ575" s="293" t="e">
        <f t="shared" si="817"/>
        <v>#DIV/0!</v>
      </c>
      <c r="CA575" s="46" t="e">
        <f t="shared" si="753"/>
        <v>#DIV/0!</v>
      </c>
      <c r="CB575" s="46">
        <f t="shared" si="754"/>
        <v>5085.92</v>
      </c>
      <c r="CC575" s="46" t="e">
        <f t="shared" si="755"/>
        <v>#DIV/0!</v>
      </c>
    </row>
    <row r="576" spans="1:82" s="45" customFormat="1" ht="12" customHeight="1">
      <c r="A576" s="284">
        <v>197</v>
      </c>
      <c r="B576" s="335" t="s">
        <v>812</v>
      </c>
      <c r="C576" s="280">
        <v>909.2</v>
      </c>
      <c r="D576" s="295"/>
      <c r="E576" s="280"/>
      <c r="F576" s="280"/>
      <c r="G576" s="286">
        <f>ROUND(H576+U576+X576+Z576+AB576+AD576+AF576+AH576+AI576+AJ576+AK576+AL576,2)</f>
        <v>4339741.1500000004</v>
      </c>
      <c r="H576" s="280">
        <f>I576+K576+M576+O576+Q576+S576</f>
        <v>0</v>
      </c>
      <c r="I576" s="289">
        <v>0</v>
      </c>
      <c r="J576" s="289">
        <v>0</v>
      </c>
      <c r="K576" s="289">
        <v>0</v>
      </c>
      <c r="L576" s="289">
        <v>0</v>
      </c>
      <c r="M576" s="289">
        <v>0</v>
      </c>
      <c r="N576" s="280">
        <v>0</v>
      </c>
      <c r="O576" s="280">
        <v>0</v>
      </c>
      <c r="P576" s="280">
        <v>0</v>
      </c>
      <c r="Q576" s="280">
        <v>0</v>
      </c>
      <c r="R576" s="280">
        <v>0</v>
      </c>
      <c r="S576" s="280">
        <v>0</v>
      </c>
      <c r="T576" s="290">
        <v>0</v>
      </c>
      <c r="U576" s="280">
        <v>0</v>
      </c>
      <c r="V576" s="280" t="s">
        <v>106</v>
      </c>
      <c r="W576" s="57">
        <v>1074.5999999999999</v>
      </c>
      <c r="X576" s="280">
        <f t="shared" ref="X576" si="823">ROUND(IF(V576="СК",3856.74,3886.86)*W576,2)</f>
        <v>4144452.8</v>
      </c>
      <c r="Y576" s="57">
        <v>0</v>
      </c>
      <c r="Z576" s="57">
        <v>0</v>
      </c>
      <c r="AA576" s="57">
        <v>0</v>
      </c>
      <c r="AB576" s="57">
        <v>0</v>
      </c>
      <c r="AC576" s="57">
        <v>0</v>
      </c>
      <c r="AD576" s="57">
        <v>0</v>
      </c>
      <c r="AE576" s="57">
        <v>0</v>
      </c>
      <c r="AF576" s="57">
        <v>0</v>
      </c>
      <c r="AG576" s="57">
        <v>0</v>
      </c>
      <c r="AH576" s="57">
        <v>0</v>
      </c>
      <c r="AI576" s="57">
        <v>0</v>
      </c>
      <c r="AJ576" s="57">
        <f t="shared" ref="AJ576" si="824">ROUND(X576/95.5*3,2)</f>
        <v>130192.23</v>
      </c>
      <c r="AK576" s="57">
        <f t="shared" ref="AK576" si="825">ROUND(X576/95.5*1.5,2)</f>
        <v>65096.12</v>
      </c>
      <c r="AL576" s="57">
        <v>0</v>
      </c>
      <c r="AN576" s="46">
        <f>I576/'Приложение 1'!I574</f>
        <v>0</v>
      </c>
      <c r="AO576" s="46" t="e">
        <f t="shared" si="729"/>
        <v>#DIV/0!</v>
      </c>
      <c r="AP576" s="46" t="e">
        <f t="shared" si="730"/>
        <v>#DIV/0!</v>
      </c>
      <c r="AQ576" s="46" t="e">
        <f t="shared" si="731"/>
        <v>#DIV/0!</v>
      </c>
      <c r="AR576" s="46" t="e">
        <f t="shared" si="732"/>
        <v>#DIV/0!</v>
      </c>
      <c r="AS576" s="46" t="e">
        <f t="shared" si="733"/>
        <v>#DIV/0!</v>
      </c>
      <c r="AT576" s="46" t="e">
        <f t="shared" si="734"/>
        <v>#DIV/0!</v>
      </c>
      <c r="AU576" s="46">
        <f t="shared" si="735"/>
        <v>3856.7399962776849</v>
      </c>
      <c r="AV576" s="46" t="e">
        <f t="shared" si="736"/>
        <v>#DIV/0!</v>
      </c>
      <c r="AW576" s="46" t="e">
        <f t="shared" si="737"/>
        <v>#DIV/0!</v>
      </c>
      <c r="AX576" s="46" t="e">
        <f t="shared" si="738"/>
        <v>#DIV/0!</v>
      </c>
      <c r="AY576" s="52">
        <f t="shared" si="739"/>
        <v>0</v>
      </c>
      <c r="AZ576" s="46">
        <v>823.21</v>
      </c>
      <c r="BA576" s="46">
        <v>2105.13</v>
      </c>
      <c r="BB576" s="46">
        <v>2608.0100000000002</v>
      </c>
      <c r="BC576" s="46">
        <v>902.03</v>
      </c>
      <c r="BD576" s="46">
        <v>1781.42</v>
      </c>
      <c r="BE576" s="46">
        <v>1188.47</v>
      </c>
      <c r="BF576" s="46">
        <v>2445034.0299999998</v>
      </c>
      <c r="BG576" s="46">
        <f t="shared" si="740"/>
        <v>4866.91</v>
      </c>
      <c r="BH576" s="46">
        <v>1206.3800000000001</v>
      </c>
      <c r="BI576" s="46">
        <v>3444.44</v>
      </c>
      <c r="BJ576" s="46">
        <v>7006.73</v>
      </c>
      <c r="BK576" s="46">
        <f t="shared" si="728"/>
        <v>1689105.94</v>
      </c>
      <c r="BL576" s="46" t="str">
        <f t="shared" si="741"/>
        <v xml:space="preserve"> </v>
      </c>
      <c r="BM576" s="46" t="e">
        <f t="shared" si="742"/>
        <v>#DIV/0!</v>
      </c>
      <c r="BN576" s="46" t="e">
        <f t="shared" si="743"/>
        <v>#DIV/0!</v>
      </c>
      <c r="BO576" s="46" t="e">
        <f t="shared" si="744"/>
        <v>#DIV/0!</v>
      </c>
      <c r="BP576" s="46" t="e">
        <f t="shared" si="745"/>
        <v>#DIV/0!</v>
      </c>
      <c r="BQ576" s="46" t="e">
        <f t="shared" si="746"/>
        <v>#DIV/0!</v>
      </c>
      <c r="BR576" s="46" t="e">
        <f t="shared" si="747"/>
        <v>#DIV/0!</v>
      </c>
      <c r="BS576" s="46" t="str">
        <f t="shared" si="748"/>
        <v xml:space="preserve"> </v>
      </c>
      <c r="BT576" s="46" t="e">
        <f t="shared" si="749"/>
        <v>#DIV/0!</v>
      </c>
      <c r="BU576" s="46" t="e">
        <f t="shared" si="750"/>
        <v>#DIV/0!</v>
      </c>
      <c r="BV576" s="46" t="e">
        <f t="shared" si="751"/>
        <v>#DIV/0!</v>
      </c>
      <c r="BW576" s="46" t="str">
        <f t="shared" si="752"/>
        <v xml:space="preserve"> </v>
      </c>
      <c r="BY576" s="52">
        <f t="shared" si="816"/>
        <v>2.9999998963071794</v>
      </c>
      <c r="BZ576" s="293">
        <f t="shared" si="817"/>
        <v>1.5000000633678348</v>
      </c>
      <c r="CA576" s="46">
        <f t="shared" si="753"/>
        <v>4038.4711985855211</v>
      </c>
      <c r="CB576" s="46">
        <f t="shared" si="754"/>
        <v>5085.92</v>
      </c>
      <c r="CC576" s="46">
        <f t="shared" si="755"/>
        <v>-1047.448801414479</v>
      </c>
    </row>
    <row r="577" spans="1:81" s="45" customFormat="1" ht="43.5" customHeight="1">
      <c r="A577" s="308" t="s">
        <v>71</v>
      </c>
      <c r="B577" s="308"/>
      <c r="C577" s="280">
        <f>SUM(C576:C576)</f>
        <v>909.2</v>
      </c>
      <c r="D577" s="356"/>
      <c r="E577" s="294"/>
      <c r="F577" s="294"/>
      <c r="G577" s="280">
        <f>ROUND(SUM(G576:G576),2)</f>
        <v>4339741.1500000004</v>
      </c>
      <c r="H577" s="280">
        <f t="shared" ref="H577:U577" si="826">SUM(H576:H576)</f>
        <v>0</v>
      </c>
      <c r="I577" s="280">
        <f t="shared" si="826"/>
        <v>0</v>
      </c>
      <c r="J577" s="280">
        <f t="shared" si="826"/>
        <v>0</v>
      </c>
      <c r="K577" s="280">
        <f t="shared" si="826"/>
        <v>0</v>
      </c>
      <c r="L577" s="280">
        <f t="shared" si="826"/>
        <v>0</v>
      </c>
      <c r="M577" s="280">
        <f t="shared" si="826"/>
        <v>0</v>
      </c>
      <c r="N577" s="280">
        <f t="shared" si="826"/>
        <v>0</v>
      </c>
      <c r="O577" s="280">
        <f t="shared" si="826"/>
        <v>0</v>
      </c>
      <c r="P577" s="280">
        <f t="shared" si="826"/>
        <v>0</v>
      </c>
      <c r="Q577" s="280">
        <f t="shared" si="826"/>
        <v>0</v>
      </c>
      <c r="R577" s="280">
        <f t="shared" si="826"/>
        <v>0</v>
      </c>
      <c r="S577" s="280">
        <f t="shared" si="826"/>
        <v>0</v>
      </c>
      <c r="T577" s="290">
        <f t="shared" si="826"/>
        <v>0</v>
      </c>
      <c r="U577" s="280">
        <f t="shared" si="826"/>
        <v>0</v>
      </c>
      <c r="V577" s="294" t="s">
        <v>66</v>
      </c>
      <c r="W577" s="280">
        <f t="shared" ref="W577:AL577" si="827">SUM(W576:W576)</f>
        <v>1074.5999999999999</v>
      </c>
      <c r="X577" s="280">
        <f t="shared" si="827"/>
        <v>4144452.8</v>
      </c>
      <c r="Y577" s="280">
        <f t="shared" si="827"/>
        <v>0</v>
      </c>
      <c r="Z577" s="280">
        <f t="shared" si="827"/>
        <v>0</v>
      </c>
      <c r="AA577" s="280">
        <f t="shared" si="827"/>
        <v>0</v>
      </c>
      <c r="AB577" s="280">
        <f t="shared" si="827"/>
        <v>0</v>
      </c>
      <c r="AC577" s="280">
        <f t="shared" si="827"/>
        <v>0</v>
      </c>
      <c r="AD577" s="280">
        <f t="shared" si="827"/>
        <v>0</v>
      </c>
      <c r="AE577" s="280">
        <f t="shared" si="827"/>
        <v>0</v>
      </c>
      <c r="AF577" s="280">
        <f t="shared" si="827"/>
        <v>0</v>
      </c>
      <c r="AG577" s="280">
        <f t="shared" si="827"/>
        <v>0</v>
      </c>
      <c r="AH577" s="280">
        <f t="shared" si="827"/>
        <v>0</v>
      </c>
      <c r="AI577" s="280">
        <f t="shared" si="827"/>
        <v>0</v>
      </c>
      <c r="AJ577" s="280">
        <f t="shared" si="827"/>
        <v>130192.23</v>
      </c>
      <c r="AK577" s="280">
        <f t="shared" si="827"/>
        <v>65096.12</v>
      </c>
      <c r="AL577" s="280">
        <f t="shared" si="827"/>
        <v>0</v>
      </c>
      <c r="AN577" s="46" t="e">
        <f>I577/'Приложение 1'!I575</f>
        <v>#DIV/0!</v>
      </c>
      <c r="AO577" s="46" t="e">
        <f t="shared" si="729"/>
        <v>#DIV/0!</v>
      </c>
      <c r="AP577" s="46" t="e">
        <f t="shared" si="730"/>
        <v>#DIV/0!</v>
      </c>
      <c r="AQ577" s="46" t="e">
        <f t="shared" si="731"/>
        <v>#DIV/0!</v>
      </c>
      <c r="AR577" s="46" t="e">
        <f t="shared" si="732"/>
        <v>#DIV/0!</v>
      </c>
      <c r="AS577" s="46" t="e">
        <f t="shared" si="733"/>
        <v>#DIV/0!</v>
      </c>
      <c r="AT577" s="46" t="e">
        <f t="shared" si="734"/>
        <v>#DIV/0!</v>
      </c>
      <c r="AU577" s="46">
        <f t="shared" si="735"/>
        <v>3856.7399962776849</v>
      </c>
      <c r="AV577" s="46" t="e">
        <f t="shared" si="736"/>
        <v>#DIV/0!</v>
      </c>
      <c r="AW577" s="46" t="e">
        <f t="shared" si="737"/>
        <v>#DIV/0!</v>
      </c>
      <c r="AX577" s="46" t="e">
        <f t="shared" si="738"/>
        <v>#DIV/0!</v>
      </c>
      <c r="AY577" s="52">
        <f t="shared" si="739"/>
        <v>0</v>
      </c>
      <c r="AZ577" s="46">
        <v>823.21</v>
      </c>
      <c r="BA577" s="46">
        <v>2105.13</v>
      </c>
      <c r="BB577" s="46">
        <v>2608.0100000000002</v>
      </c>
      <c r="BC577" s="46">
        <v>902.03</v>
      </c>
      <c r="BD577" s="46">
        <v>1781.42</v>
      </c>
      <c r="BE577" s="46">
        <v>1188.47</v>
      </c>
      <c r="BF577" s="46">
        <v>2445034.0299999998</v>
      </c>
      <c r="BG577" s="46">
        <f t="shared" si="740"/>
        <v>4866.91</v>
      </c>
      <c r="BH577" s="46">
        <v>1206.3800000000001</v>
      </c>
      <c r="BI577" s="46">
        <v>3444.44</v>
      </c>
      <c r="BJ577" s="46">
        <v>7006.73</v>
      </c>
      <c r="BK577" s="46">
        <f t="shared" si="728"/>
        <v>1689105.94</v>
      </c>
      <c r="BL577" s="46" t="e">
        <f t="shared" si="741"/>
        <v>#DIV/0!</v>
      </c>
      <c r="BM577" s="46" t="e">
        <f t="shared" si="742"/>
        <v>#DIV/0!</v>
      </c>
      <c r="BN577" s="46" t="e">
        <f t="shared" si="743"/>
        <v>#DIV/0!</v>
      </c>
      <c r="BO577" s="46" t="e">
        <f t="shared" si="744"/>
        <v>#DIV/0!</v>
      </c>
      <c r="BP577" s="46" t="e">
        <f t="shared" si="745"/>
        <v>#DIV/0!</v>
      </c>
      <c r="BQ577" s="46" t="e">
        <f t="shared" si="746"/>
        <v>#DIV/0!</v>
      </c>
      <c r="BR577" s="46" t="e">
        <f t="shared" si="747"/>
        <v>#DIV/0!</v>
      </c>
      <c r="BS577" s="46" t="str">
        <f t="shared" si="748"/>
        <v xml:space="preserve"> </v>
      </c>
      <c r="BT577" s="46" t="e">
        <f t="shared" si="749"/>
        <v>#DIV/0!</v>
      </c>
      <c r="BU577" s="46" t="e">
        <f t="shared" si="750"/>
        <v>#DIV/0!</v>
      </c>
      <c r="BV577" s="46" t="e">
        <f t="shared" si="751"/>
        <v>#DIV/0!</v>
      </c>
      <c r="BW577" s="46" t="str">
        <f t="shared" si="752"/>
        <v xml:space="preserve"> </v>
      </c>
      <c r="BY577" s="52">
        <f t="shared" si="816"/>
        <v>2.9999998963071794</v>
      </c>
      <c r="BZ577" s="293">
        <f t="shared" si="817"/>
        <v>1.5000000633678348</v>
      </c>
      <c r="CA577" s="46">
        <f t="shared" si="753"/>
        <v>4038.4711985855211</v>
      </c>
      <c r="CB577" s="46">
        <f t="shared" si="754"/>
        <v>5085.92</v>
      </c>
      <c r="CC577" s="46">
        <f t="shared" si="755"/>
        <v>-1047.448801414479</v>
      </c>
    </row>
    <row r="578" spans="1:81" s="45" customFormat="1" ht="12" customHeight="1">
      <c r="A578" s="282" t="s">
        <v>59</v>
      </c>
      <c r="B578" s="283"/>
      <c r="C578" s="283"/>
      <c r="D578" s="283"/>
      <c r="E578" s="283"/>
      <c r="F578" s="283"/>
      <c r="G578" s="283"/>
      <c r="H578" s="283"/>
      <c r="I578" s="283"/>
      <c r="J578" s="283"/>
      <c r="K578" s="283"/>
      <c r="L578" s="283"/>
      <c r="M578" s="283"/>
      <c r="N578" s="283"/>
      <c r="O578" s="283"/>
      <c r="P578" s="283"/>
      <c r="Q578" s="283"/>
      <c r="R578" s="283"/>
      <c r="S578" s="283"/>
      <c r="T578" s="283"/>
      <c r="U578" s="283"/>
      <c r="V578" s="283"/>
      <c r="W578" s="283"/>
      <c r="X578" s="283"/>
      <c r="Y578" s="283"/>
      <c r="Z578" s="283"/>
      <c r="AA578" s="283"/>
      <c r="AB578" s="283"/>
      <c r="AC578" s="283"/>
      <c r="AD578" s="283"/>
      <c r="AE578" s="283"/>
      <c r="AF578" s="283"/>
      <c r="AG578" s="283"/>
      <c r="AH578" s="283"/>
      <c r="AI578" s="283"/>
      <c r="AJ578" s="283"/>
      <c r="AK578" s="283"/>
      <c r="AL578" s="375"/>
      <c r="AN578" s="46">
        <f>I578/'Приложение 1'!I576</f>
        <v>0</v>
      </c>
      <c r="AO578" s="46" t="e">
        <f t="shared" si="729"/>
        <v>#DIV/0!</v>
      </c>
      <c r="AP578" s="46" t="e">
        <f t="shared" si="730"/>
        <v>#DIV/0!</v>
      </c>
      <c r="AQ578" s="46" t="e">
        <f t="shared" si="731"/>
        <v>#DIV/0!</v>
      </c>
      <c r="AR578" s="46" t="e">
        <f t="shared" si="732"/>
        <v>#DIV/0!</v>
      </c>
      <c r="AS578" s="46" t="e">
        <f t="shared" si="733"/>
        <v>#DIV/0!</v>
      </c>
      <c r="AT578" s="46" t="e">
        <f t="shared" si="734"/>
        <v>#DIV/0!</v>
      </c>
      <c r="AU578" s="46" t="e">
        <f t="shared" si="735"/>
        <v>#DIV/0!</v>
      </c>
      <c r="AV578" s="46" t="e">
        <f t="shared" si="736"/>
        <v>#DIV/0!</v>
      </c>
      <c r="AW578" s="46" t="e">
        <f t="shared" si="737"/>
        <v>#DIV/0!</v>
      </c>
      <c r="AX578" s="46" t="e">
        <f t="shared" si="738"/>
        <v>#DIV/0!</v>
      </c>
      <c r="AY578" s="52">
        <f t="shared" si="739"/>
        <v>0</v>
      </c>
      <c r="AZ578" s="46">
        <v>823.21</v>
      </c>
      <c r="BA578" s="46">
        <v>2105.13</v>
      </c>
      <c r="BB578" s="46">
        <v>2608.0100000000002</v>
      </c>
      <c r="BC578" s="46">
        <v>902.03</v>
      </c>
      <c r="BD578" s="46">
        <v>1781.42</v>
      </c>
      <c r="BE578" s="46">
        <v>1188.47</v>
      </c>
      <c r="BF578" s="46">
        <v>2445034.0299999998</v>
      </c>
      <c r="BG578" s="46">
        <f t="shared" si="740"/>
        <v>4866.91</v>
      </c>
      <c r="BH578" s="46">
        <v>1206.3800000000001</v>
      </c>
      <c r="BI578" s="46">
        <v>3444.44</v>
      </c>
      <c r="BJ578" s="46">
        <v>7006.73</v>
      </c>
      <c r="BK578" s="46">
        <f t="shared" si="728"/>
        <v>1689105.94</v>
      </c>
      <c r="BL578" s="46" t="str">
        <f t="shared" si="741"/>
        <v xml:space="preserve"> </v>
      </c>
      <c r="BM578" s="46" t="e">
        <f t="shared" si="742"/>
        <v>#DIV/0!</v>
      </c>
      <c r="BN578" s="46" t="e">
        <f t="shared" si="743"/>
        <v>#DIV/0!</v>
      </c>
      <c r="BO578" s="46" t="e">
        <f t="shared" si="744"/>
        <v>#DIV/0!</v>
      </c>
      <c r="BP578" s="46" t="e">
        <f t="shared" si="745"/>
        <v>#DIV/0!</v>
      </c>
      <c r="BQ578" s="46" t="e">
        <f t="shared" si="746"/>
        <v>#DIV/0!</v>
      </c>
      <c r="BR578" s="46" t="e">
        <f t="shared" si="747"/>
        <v>#DIV/0!</v>
      </c>
      <c r="BS578" s="46" t="e">
        <f t="shared" si="748"/>
        <v>#DIV/0!</v>
      </c>
      <c r="BT578" s="46" t="e">
        <f t="shared" si="749"/>
        <v>#DIV/0!</v>
      </c>
      <c r="BU578" s="46" t="e">
        <f t="shared" si="750"/>
        <v>#DIV/0!</v>
      </c>
      <c r="BV578" s="46" t="e">
        <f t="shared" si="751"/>
        <v>#DIV/0!</v>
      </c>
      <c r="BW578" s="46" t="str">
        <f t="shared" si="752"/>
        <v xml:space="preserve"> </v>
      </c>
      <c r="BY578" s="52" t="e">
        <f t="shared" si="816"/>
        <v>#DIV/0!</v>
      </c>
      <c r="BZ578" s="293" t="e">
        <f t="shared" si="817"/>
        <v>#DIV/0!</v>
      </c>
      <c r="CA578" s="46" t="e">
        <f t="shared" si="753"/>
        <v>#DIV/0!</v>
      </c>
      <c r="CB578" s="46">
        <f t="shared" si="754"/>
        <v>5085.92</v>
      </c>
      <c r="CC578" s="46" t="e">
        <f t="shared" si="755"/>
        <v>#DIV/0!</v>
      </c>
    </row>
    <row r="579" spans="1:81" s="45" customFormat="1" ht="12" customHeight="1">
      <c r="A579" s="284">
        <v>198</v>
      </c>
      <c r="B579" s="64" t="s">
        <v>817</v>
      </c>
      <c r="C579" s="280">
        <v>909.2</v>
      </c>
      <c r="D579" s="295"/>
      <c r="E579" s="280"/>
      <c r="F579" s="280"/>
      <c r="G579" s="286">
        <f>ROUND(H579+U579+X579+Z579+AB579+AD579+AF579+AH579+AI579+AJ579+AK579+AL579,2)</f>
        <v>1138848.8799999999</v>
      </c>
      <c r="H579" s="280">
        <f>I579+K579+M579+O579+Q579+S579</f>
        <v>0</v>
      </c>
      <c r="I579" s="289">
        <v>0</v>
      </c>
      <c r="J579" s="289">
        <v>0</v>
      </c>
      <c r="K579" s="289">
        <v>0</v>
      </c>
      <c r="L579" s="289">
        <v>0</v>
      </c>
      <c r="M579" s="289">
        <v>0</v>
      </c>
      <c r="N579" s="280">
        <v>0</v>
      </c>
      <c r="O579" s="280">
        <v>0</v>
      </c>
      <c r="P579" s="280">
        <v>0</v>
      </c>
      <c r="Q579" s="280">
        <v>0</v>
      </c>
      <c r="R579" s="280">
        <v>0</v>
      </c>
      <c r="S579" s="280">
        <v>0</v>
      </c>
      <c r="T579" s="290">
        <v>0</v>
      </c>
      <c r="U579" s="280">
        <v>0</v>
      </c>
      <c r="V579" s="280" t="s">
        <v>106</v>
      </c>
      <c r="W579" s="57">
        <v>282</v>
      </c>
      <c r="X579" s="280">
        <f t="shared" ref="X579:X580" si="828">ROUND(IF(V579="СК",3856.74,3886.86)*W579,2)</f>
        <v>1087600.68</v>
      </c>
      <c r="Y579" s="57">
        <v>0</v>
      </c>
      <c r="Z579" s="57">
        <v>0</v>
      </c>
      <c r="AA579" s="57">
        <v>0</v>
      </c>
      <c r="AB579" s="57">
        <v>0</v>
      </c>
      <c r="AC579" s="57">
        <v>0</v>
      </c>
      <c r="AD579" s="57">
        <v>0</v>
      </c>
      <c r="AE579" s="57">
        <v>0</v>
      </c>
      <c r="AF579" s="57">
        <v>0</v>
      </c>
      <c r="AG579" s="57">
        <v>0</v>
      </c>
      <c r="AH579" s="57">
        <v>0</v>
      </c>
      <c r="AI579" s="57">
        <v>0</v>
      </c>
      <c r="AJ579" s="57">
        <f t="shared" ref="AJ579:AJ580" si="829">ROUND(X579/95.5*3,2)</f>
        <v>34165.47</v>
      </c>
      <c r="AK579" s="57">
        <f t="shared" ref="AK579:AK580" si="830">ROUND(X579/95.5*1.5,2)</f>
        <v>17082.73</v>
      </c>
      <c r="AL579" s="57">
        <v>0</v>
      </c>
      <c r="AN579" s="46">
        <f>I579/'Приложение 1'!I577</f>
        <v>0</v>
      </c>
      <c r="AO579" s="46" t="e">
        <f t="shared" si="729"/>
        <v>#DIV/0!</v>
      </c>
      <c r="AP579" s="46" t="e">
        <f t="shared" si="730"/>
        <v>#DIV/0!</v>
      </c>
      <c r="AQ579" s="46" t="e">
        <f t="shared" si="731"/>
        <v>#DIV/0!</v>
      </c>
      <c r="AR579" s="46" t="e">
        <f t="shared" si="732"/>
        <v>#DIV/0!</v>
      </c>
      <c r="AS579" s="46" t="e">
        <f t="shared" si="733"/>
        <v>#DIV/0!</v>
      </c>
      <c r="AT579" s="46" t="e">
        <f t="shared" si="734"/>
        <v>#DIV/0!</v>
      </c>
      <c r="AU579" s="46">
        <f t="shared" si="735"/>
        <v>3856.74</v>
      </c>
      <c r="AV579" s="46" t="e">
        <f t="shared" si="736"/>
        <v>#DIV/0!</v>
      </c>
      <c r="AW579" s="46" t="e">
        <f t="shared" si="737"/>
        <v>#DIV/0!</v>
      </c>
      <c r="AX579" s="46" t="e">
        <f t="shared" si="738"/>
        <v>#DIV/0!</v>
      </c>
      <c r="AY579" s="52">
        <f t="shared" si="739"/>
        <v>0</v>
      </c>
      <c r="AZ579" s="46">
        <v>823.21</v>
      </c>
      <c r="BA579" s="46">
        <v>2105.13</v>
      </c>
      <c r="BB579" s="46">
        <v>2608.0100000000002</v>
      </c>
      <c r="BC579" s="46">
        <v>902.03</v>
      </c>
      <c r="BD579" s="46">
        <v>1781.42</v>
      </c>
      <c r="BE579" s="46">
        <v>1188.47</v>
      </c>
      <c r="BF579" s="46">
        <v>2445034.0299999998</v>
      </c>
      <c r="BG579" s="46">
        <f t="shared" si="740"/>
        <v>4866.91</v>
      </c>
      <c r="BH579" s="46">
        <v>1206.3800000000001</v>
      </c>
      <c r="BI579" s="46">
        <v>3444.44</v>
      </c>
      <c r="BJ579" s="46">
        <v>7006.73</v>
      </c>
      <c r="BK579" s="46">
        <f t="shared" si="728"/>
        <v>1689105.94</v>
      </c>
      <c r="BL579" s="46" t="str">
        <f t="shared" si="741"/>
        <v xml:space="preserve"> </v>
      </c>
      <c r="BM579" s="46" t="e">
        <f t="shared" si="742"/>
        <v>#DIV/0!</v>
      </c>
      <c r="BN579" s="46" t="e">
        <f t="shared" si="743"/>
        <v>#DIV/0!</v>
      </c>
      <c r="BO579" s="46" t="e">
        <f t="shared" si="744"/>
        <v>#DIV/0!</v>
      </c>
      <c r="BP579" s="46" t="e">
        <f t="shared" si="745"/>
        <v>#DIV/0!</v>
      </c>
      <c r="BQ579" s="46" t="e">
        <f t="shared" si="746"/>
        <v>#DIV/0!</v>
      </c>
      <c r="BR579" s="46" t="e">
        <f t="shared" si="747"/>
        <v>#DIV/0!</v>
      </c>
      <c r="BS579" s="46" t="str">
        <f t="shared" si="748"/>
        <v xml:space="preserve"> </v>
      </c>
      <c r="BT579" s="46" t="e">
        <f t="shared" si="749"/>
        <v>#DIV/0!</v>
      </c>
      <c r="BU579" s="46" t="e">
        <f t="shared" si="750"/>
        <v>#DIV/0!</v>
      </c>
      <c r="BV579" s="46" t="e">
        <f t="shared" si="751"/>
        <v>#DIV/0!</v>
      </c>
      <c r="BW579" s="46" t="str">
        <f t="shared" si="752"/>
        <v xml:space="preserve"> </v>
      </c>
      <c r="BY579" s="52">
        <f t="shared" si="816"/>
        <v>3.0000003161086664</v>
      </c>
      <c r="BZ579" s="293">
        <f t="shared" si="817"/>
        <v>1.4999997190145193</v>
      </c>
      <c r="CA579" s="46">
        <f t="shared" si="753"/>
        <v>4038.4712056737585</v>
      </c>
      <c r="CB579" s="46">
        <f t="shared" si="754"/>
        <v>5085.92</v>
      </c>
      <c r="CC579" s="46">
        <f t="shared" si="755"/>
        <v>-1047.4487943262416</v>
      </c>
    </row>
    <row r="580" spans="1:81" s="45" customFormat="1" ht="12" customHeight="1">
      <c r="A580" s="284">
        <v>199</v>
      </c>
      <c r="B580" s="64" t="s">
        <v>818</v>
      </c>
      <c r="C580" s="280">
        <f>444.5+117.9</f>
        <v>562.4</v>
      </c>
      <c r="D580" s="295"/>
      <c r="E580" s="280"/>
      <c r="F580" s="280"/>
      <c r="G580" s="286">
        <f>ROUND(H580+U580+X580+Z580+AB580+AD580+AF580+AH580+AI580+AJ580+AK580+AL580,2)</f>
        <v>3549250.8</v>
      </c>
      <c r="H580" s="280">
        <f>I580+K580+M580+O580+Q580+S580</f>
        <v>0</v>
      </c>
      <c r="I580" s="289">
        <v>0</v>
      </c>
      <c r="J580" s="289">
        <v>0</v>
      </c>
      <c r="K580" s="289">
        <v>0</v>
      </c>
      <c r="L580" s="289">
        <v>0</v>
      </c>
      <c r="M580" s="289">
        <v>0</v>
      </c>
      <c r="N580" s="280">
        <v>0</v>
      </c>
      <c r="O580" s="280">
        <v>0</v>
      </c>
      <c r="P580" s="280">
        <v>0</v>
      </c>
      <c r="Q580" s="280">
        <v>0</v>
      </c>
      <c r="R580" s="280">
        <v>0</v>
      </c>
      <c r="S580" s="280">
        <v>0</v>
      </c>
      <c r="T580" s="290">
        <v>0</v>
      </c>
      <c r="U580" s="280">
        <v>0</v>
      </c>
      <c r="V580" s="280" t="s">
        <v>106</v>
      </c>
      <c r="W580" s="57">
        <v>878.86</v>
      </c>
      <c r="X580" s="280">
        <f t="shared" si="828"/>
        <v>3389534.52</v>
      </c>
      <c r="Y580" s="57">
        <v>0</v>
      </c>
      <c r="Z580" s="57">
        <v>0</v>
      </c>
      <c r="AA580" s="57">
        <v>0</v>
      </c>
      <c r="AB580" s="57">
        <v>0</v>
      </c>
      <c r="AC580" s="57">
        <v>0</v>
      </c>
      <c r="AD580" s="57">
        <v>0</v>
      </c>
      <c r="AE580" s="57">
        <v>0</v>
      </c>
      <c r="AF580" s="57">
        <v>0</v>
      </c>
      <c r="AG580" s="57">
        <v>0</v>
      </c>
      <c r="AH580" s="57">
        <v>0</v>
      </c>
      <c r="AI580" s="57">
        <v>0</v>
      </c>
      <c r="AJ580" s="57">
        <f t="shared" si="829"/>
        <v>106477.52</v>
      </c>
      <c r="AK580" s="57">
        <f t="shared" si="830"/>
        <v>53238.76</v>
      </c>
      <c r="AL580" s="57">
        <v>0</v>
      </c>
      <c r="AN580" s="46">
        <f>I580/'Приложение 1'!I578</f>
        <v>0</v>
      </c>
      <c r="AO580" s="46" t="e">
        <f t="shared" si="729"/>
        <v>#DIV/0!</v>
      </c>
      <c r="AP580" s="46" t="e">
        <f t="shared" si="730"/>
        <v>#DIV/0!</v>
      </c>
      <c r="AQ580" s="46" t="e">
        <f t="shared" si="731"/>
        <v>#DIV/0!</v>
      </c>
      <c r="AR580" s="46" t="e">
        <f t="shared" si="732"/>
        <v>#DIV/0!</v>
      </c>
      <c r="AS580" s="46" t="e">
        <f t="shared" si="733"/>
        <v>#DIV/0!</v>
      </c>
      <c r="AT580" s="46" t="e">
        <f t="shared" si="734"/>
        <v>#DIV/0!</v>
      </c>
      <c r="AU580" s="46">
        <f t="shared" si="735"/>
        <v>3856.7400040962157</v>
      </c>
      <c r="AV580" s="46" t="e">
        <f t="shared" si="736"/>
        <v>#DIV/0!</v>
      </c>
      <c r="AW580" s="46" t="e">
        <f t="shared" si="737"/>
        <v>#DIV/0!</v>
      </c>
      <c r="AX580" s="46" t="e">
        <f t="shared" si="738"/>
        <v>#DIV/0!</v>
      </c>
      <c r="AY580" s="52">
        <f t="shared" si="739"/>
        <v>0</v>
      </c>
      <c r="AZ580" s="46">
        <v>823.21</v>
      </c>
      <c r="BA580" s="46">
        <v>2105.13</v>
      </c>
      <c r="BB580" s="46">
        <v>2608.0100000000002</v>
      </c>
      <c r="BC580" s="46">
        <v>902.03</v>
      </c>
      <c r="BD580" s="46">
        <v>1781.42</v>
      </c>
      <c r="BE580" s="46">
        <v>1188.47</v>
      </c>
      <c r="BF580" s="46">
        <v>2445034.0299999998</v>
      </c>
      <c r="BG580" s="46">
        <f t="shared" si="740"/>
        <v>4866.91</v>
      </c>
      <c r="BH580" s="46">
        <v>1206.3800000000001</v>
      </c>
      <c r="BI580" s="46">
        <v>3444.44</v>
      </c>
      <c r="BJ580" s="46">
        <v>7006.73</v>
      </c>
      <c r="BK580" s="46">
        <f t="shared" si="728"/>
        <v>1689105.94</v>
      </c>
      <c r="BL580" s="46" t="str">
        <f t="shared" si="741"/>
        <v xml:space="preserve"> </v>
      </c>
      <c r="BM580" s="46" t="e">
        <f t="shared" si="742"/>
        <v>#DIV/0!</v>
      </c>
      <c r="BN580" s="46" t="e">
        <f t="shared" si="743"/>
        <v>#DIV/0!</v>
      </c>
      <c r="BO580" s="46" t="e">
        <f t="shared" si="744"/>
        <v>#DIV/0!</v>
      </c>
      <c r="BP580" s="46" t="e">
        <f t="shared" si="745"/>
        <v>#DIV/0!</v>
      </c>
      <c r="BQ580" s="46" t="e">
        <f t="shared" si="746"/>
        <v>#DIV/0!</v>
      </c>
      <c r="BR580" s="46" t="e">
        <f t="shared" si="747"/>
        <v>#DIV/0!</v>
      </c>
      <c r="BS580" s="46" t="str">
        <f t="shared" si="748"/>
        <v xml:space="preserve"> </v>
      </c>
      <c r="BT580" s="46" t="e">
        <f t="shared" si="749"/>
        <v>#DIV/0!</v>
      </c>
      <c r="BU580" s="46" t="e">
        <f t="shared" si="750"/>
        <v>#DIV/0!</v>
      </c>
      <c r="BV580" s="46" t="e">
        <f t="shared" si="751"/>
        <v>#DIV/0!</v>
      </c>
      <c r="BW580" s="46" t="str">
        <f t="shared" si="752"/>
        <v xml:space="preserve"> </v>
      </c>
      <c r="BY580" s="52">
        <f t="shared" si="816"/>
        <v>2.9999998873001594</v>
      </c>
      <c r="BZ580" s="293">
        <f t="shared" si="817"/>
        <v>1.4999999436500797</v>
      </c>
      <c r="CA580" s="46">
        <f t="shared" si="753"/>
        <v>4038.4712013289941</v>
      </c>
      <c r="CB580" s="46">
        <f t="shared" si="754"/>
        <v>5085.92</v>
      </c>
      <c r="CC580" s="46">
        <f t="shared" si="755"/>
        <v>-1047.448798671006</v>
      </c>
    </row>
    <row r="581" spans="1:81" s="45" customFormat="1" ht="43.5" customHeight="1">
      <c r="A581" s="308" t="s">
        <v>58</v>
      </c>
      <c r="B581" s="308"/>
      <c r="C581" s="280">
        <f>SUM(C579:C580)</f>
        <v>1471.6</v>
      </c>
      <c r="D581" s="356"/>
      <c r="E581" s="294"/>
      <c r="F581" s="294"/>
      <c r="G581" s="280">
        <f>ROUND(SUM(G579:G580),2)</f>
        <v>4688099.68</v>
      </c>
      <c r="H581" s="280">
        <f t="shared" ref="H581:U581" si="831">SUM(H579:H580)</f>
        <v>0</v>
      </c>
      <c r="I581" s="280">
        <f t="shared" si="831"/>
        <v>0</v>
      </c>
      <c r="J581" s="280">
        <f t="shared" si="831"/>
        <v>0</v>
      </c>
      <c r="K581" s="280">
        <f t="shared" si="831"/>
        <v>0</v>
      </c>
      <c r="L581" s="280">
        <f t="shared" si="831"/>
        <v>0</v>
      </c>
      <c r="M581" s="280">
        <f t="shared" si="831"/>
        <v>0</v>
      </c>
      <c r="N581" s="280">
        <f t="shared" si="831"/>
        <v>0</v>
      </c>
      <c r="O581" s="280">
        <f t="shared" si="831"/>
        <v>0</v>
      </c>
      <c r="P581" s="280">
        <f t="shared" si="831"/>
        <v>0</v>
      </c>
      <c r="Q581" s="280">
        <f t="shared" si="831"/>
        <v>0</v>
      </c>
      <c r="R581" s="280">
        <f t="shared" si="831"/>
        <v>0</v>
      </c>
      <c r="S581" s="280">
        <f t="shared" si="831"/>
        <v>0</v>
      </c>
      <c r="T581" s="290">
        <f t="shared" si="831"/>
        <v>0</v>
      </c>
      <c r="U581" s="280">
        <f t="shared" si="831"/>
        <v>0</v>
      </c>
      <c r="V581" s="294" t="s">
        <v>66</v>
      </c>
      <c r="W581" s="280">
        <f>SUM(W579:W580)</f>
        <v>1160.8600000000001</v>
      </c>
      <c r="X581" s="280">
        <f>SUM(X579:X580)</f>
        <v>4477135.2</v>
      </c>
      <c r="Y581" s="280">
        <f t="shared" ref="Y581:AL581" si="832">SUM(Y579:Y580)</f>
        <v>0</v>
      </c>
      <c r="Z581" s="280">
        <f t="shared" si="832"/>
        <v>0</v>
      </c>
      <c r="AA581" s="280">
        <f t="shared" si="832"/>
        <v>0</v>
      </c>
      <c r="AB581" s="280">
        <f t="shared" si="832"/>
        <v>0</v>
      </c>
      <c r="AC581" s="280">
        <f t="shared" si="832"/>
        <v>0</v>
      </c>
      <c r="AD581" s="280">
        <f t="shared" si="832"/>
        <v>0</v>
      </c>
      <c r="AE581" s="280">
        <f t="shared" si="832"/>
        <v>0</v>
      </c>
      <c r="AF581" s="280">
        <f t="shared" si="832"/>
        <v>0</v>
      </c>
      <c r="AG581" s="280">
        <f t="shared" si="832"/>
        <v>0</v>
      </c>
      <c r="AH581" s="280">
        <f t="shared" si="832"/>
        <v>0</v>
      </c>
      <c r="AI581" s="280">
        <f t="shared" si="832"/>
        <v>0</v>
      </c>
      <c r="AJ581" s="280">
        <f t="shared" si="832"/>
        <v>140642.99</v>
      </c>
      <c r="AK581" s="280">
        <f t="shared" si="832"/>
        <v>70321.490000000005</v>
      </c>
      <c r="AL581" s="280">
        <f t="shared" si="832"/>
        <v>0</v>
      </c>
      <c r="AN581" s="46" t="e">
        <f>I581/'Приложение 1'!I579</f>
        <v>#DIV/0!</v>
      </c>
      <c r="AO581" s="46" t="e">
        <f t="shared" si="729"/>
        <v>#DIV/0!</v>
      </c>
      <c r="AP581" s="46" t="e">
        <f t="shared" si="730"/>
        <v>#DIV/0!</v>
      </c>
      <c r="AQ581" s="46" t="e">
        <f t="shared" si="731"/>
        <v>#DIV/0!</v>
      </c>
      <c r="AR581" s="46" t="e">
        <f t="shared" si="732"/>
        <v>#DIV/0!</v>
      </c>
      <c r="AS581" s="46" t="e">
        <f t="shared" si="733"/>
        <v>#DIV/0!</v>
      </c>
      <c r="AT581" s="46" t="e">
        <f t="shared" si="734"/>
        <v>#DIV/0!</v>
      </c>
      <c r="AU581" s="46">
        <f t="shared" si="735"/>
        <v>3856.7400031011489</v>
      </c>
      <c r="AV581" s="46" t="e">
        <f t="shared" si="736"/>
        <v>#DIV/0!</v>
      </c>
      <c r="AW581" s="46" t="e">
        <f t="shared" si="737"/>
        <v>#DIV/0!</v>
      </c>
      <c r="AX581" s="46" t="e">
        <f t="shared" si="738"/>
        <v>#DIV/0!</v>
      </c>
      <c r="AY581" s="52">
        <f t="shared" si="739"/>
        <v>0</v>
      </c>
      <c r="AZ581" s="46">
        <v>823.21</v>
      </c>
      <c r="BA581" s="46">
        <v>2105.13</v>
      </c>
      <c r="BB581" s="46">
        <v>2608.0100000000002</v>
      </c>
      <c r="BC581" s="46">
        <v>902.03</v>
      </c>
      <c r="BD581" s="46">
        <v>1781.42</v>
      </c>
      <c r="BE581" s="46">
        <v>1188.47</v>
      </c>
      <c r="BF581" s="46">
        <v>2445034.0299999998</v>
      </c>
      <c r="BG581" s="46">
        <f t="shared" si="740"/>
        <v>4866.91</v>
      </c>
      <c r="BH581" s="46">
        <v>1206.3800000000001</v>
      </c>
      <c r="BI581" s="46">
        <v>3444.44</v>
      </c>
      <c r="BJ581" s="46">
        <v>7006.73</v>
      </c>
      <c r="BK581" s="46">
        <f t="shared" si="728"/>
        <v>1689105.94</v>
      </c>
      <c r="BL581" s="46" t="e">
        <f t="shared" si="741"/>
        <v>#DIV/0!</v>
      </c>
      <c r="BM581" s="46" t="e">
        <f t="shared" si="742"/>
        <v>#DIV/0!</v>
      </c>
      <c r="BN581" s="46" t="e">
        <f t="shared" si="743"/>
        <v>#DIV/0!</v>
      </c>
      <c r="BO581" s="46" t="e">
        <f t="shared" si="744"/>
        <v>#DIV/0!</v>
      </c>
      <c r="BP581" s="46" t="e">
        <f t="shared" si="745"/>
        <v>#DIV/0!</v>
      </c>
      <c r="BQ581" s="46" t="e">
        <f t="shared" si="746"/>
        <v>#DIV/0!</v>
      </c>
      <c r="BR581" s="46" t="e">
        <f t="shared" si="747"/>
        <v>#DIV/0!</v>
      </c>
      <c r="BS581" s="46" t="str">
        <f t="shared" si="748"/>
        <v xml:space="preserve"> </v>
      </c>
      <c r="BT581" s="46" t="e">
        <f t="shared" si="749"/>
        <v>#DIV/0!</v>
      </c>
      <c r="BU581" s="46" t="e">
        <f t="shared" si="750"/>
        <v>#DIV/0!</v>
      </c>
      <c r="BV581" s="46" t="e">
        <f t="shared" si="751"/>
        <v>#DIV/0!</v>
      </c>
      <c r="BW581" s="46" t="str">
        <f t="shared" si="752"/>
        <v xml:space="preserve"> </v>
      </c>
      <c r="BY581" s="52">
        <f t="shared" si="816"/>
        <v>2.9999999914677584</v>
      </c>
      <c r="BZ581" s="293">
        <f t="shared" si="817"/>
        <v>1.499999889080857</v>
      </c>
      <c r="CA581" s="46">
        <f t="shared" si="753"/>
        <v>4038.4712023844386</v>
      </c>
      <c r="CB581" s="46">
        <f t="shared" si="754"/>
        <v>5085.92</v>
      </c>
      <c r="CC581" s="46">
        <f t="shared" si="755"/>
        <v>-1047.4487976155615</v>
      </c>
    </row>
    <row r="582" spans="1:81" s="45" customFormat="1" ht="12" customHeight="1">
      <c r="A582" s="369" t="s">
        <v>78</v>
      </c>
      <c r="B582" s="370"/>
      <c r="C582" s="370"/>
      <c r="D582" s="370"/>
      <c r="E582" s="370"/>
      <c r="F582" s="370"/>
      <c r="G582" s="370"/>
      <c r="H582" s="370"/>
      <c r="I582" s="370"/>
      <c r="J582" s="370"/>
      <c r="K582" s="370"/>
      <c r="L582" s="370"/>
      <c r="M582" s="370"/>
      <c r="N582" s="370"/>
      <c r="O582" s="370"/>
      <c r="P582" s="370"/>
      <c r="Q582" s="370"/>
      <c r="R582" s="370"/>
      <c r="S582" s="370"/>
      <c r="T582" s="370"/>
      <c r="U582" s="370"/>
      <c r="V582" s="370"/>
      <c r="W582" s="370"/>
      <c r="X582" s="370"/>
      <c r="Y582" s="370"/>
      <c r="Z582" s="370"/>
      <c r="AA582" s="370"/>
      <c r="AB582" s="370"/>
      <c r="AC582" s="370"/>
      <c r="AD582" s="370"/>
      <c r="AE582" s="370"/>
      <c r="AF582" s="370"/>
      <c r="AG582" s="370"/>
      <c r="AH582" s="370"/>
      <c r="AI582" s="370"/>
      <c r="AJ582" s="370"/>
      <c r="AK582" s="370"/>
      <c r="AL582" s="371"/>
      <c r="AN582" s="46">
        <f>I582/'Приложение 1'!I580</f>
        <v>0</v>
      </c>
      <c r="AO582" s="46" t="e">
        <f t="shared" si="729"/>
        <v>#DIV/0!</v>
      </c>
      <c r="AP582" s="46" t="e">
        <f t="shared" si="730"/>
        <v>#DIV/0!</v>
      </c>
      <c r="AQ582" s="46" t="e">
        <f t="shared" si="731"/>
        <v>#DIV/0!</v>
      </c>
      <c r="AR582" s="46" t="e">
        <f t="shared" si="732"/>
        <v>#DIV/0!</v>
      </c>
      <c r="AS582" s="46" t="e">
        <f t="shared" si="733"/>
        <v>#DIV/0!</v>
      </c>
      <c r="AT582" s="46" t="e">
        <f t="shared" si="734"/>
        <v>#DIV/0!</v>
      </c>
      <c r="AU582" s="46" t="e">
        <f t="shared" si="735"/>
        <v>#DIV/0!</v>
      </c>
      <c r="AV582" s="46" t="e">
        <f t="shared" si="736"/>
        <v>#DIV/0!</v>
      </c>
      <c r="AW582" s="46" t="e">
        <f t="shared" si="737"/>
        <v>#DIV/0!</v>
      </c>
      <c r="AX582" s="46" t="e">
        <f t="shared" si="738"/>
        <v>#DIV/0!</v>
      </c>
      <c r="AY582" s="52">
        <f t="shared" si="739"/>
        <v>0</v>
      </c>
      <c r="AZ582" s="46">
        <v>823.21</v>
      </c>
      <c r="BA582" s="46">
        <v>2105.13</v>
      </c>
      <c r="BB582" s="46">
        <v>2608.0100000000002</v>
      </c>
      <c r="BC582" s="46">
        <v>902.03</v>
      </c>
      <c r="BD582" s="46">
        <v>1781.42</v>
      </c>
      <c r="BE582" s="46">
        <v>1188.47</v>
      </c>
      <c r="BF582" s="46">
        <v>2445034.0299999998</v>
      </c>
      <c r="BG582" s="46">
        <f t="shared" si="740"/>
        <v>4866.91</v>
      </c>
      <c r="BH582" s="46">
        <v>1206.3800000000001</v>
      </c>
      <c r="BI582" s="46">
        <v>3444.44</v>
      </c>
      <c r="BJ582" s="46">
        <v>7006.73</v>
      </c>
      <c r="BK582" s="46">
        <f t="shared" si="728"/>
        <v>1689105.94</v>
      </c>
      <c r="BL582" s="46" t="str">
        <f t="shared" si="741"/>
        <v xml:space="preserve"> </v>
      </c>
      <c r="BM582" s="46" t="e">
        <f t="shared" si="742"/>
        <v>#DIV/0!</v>
      </c>
      <c r="BN582" s="46" t="e">
        <f t="shared" si="743"/>
        <v>#DIV/0!</v>
      </c>
      <c r="BO582" s="46" t="e">
        <f t="shared" si="744"/>
        <v>#DIV/0!</v>
      </c>
      <c r="BP582" s="46" t="e">
        <f t="shared" si="745"/>
        <v>#DIV/0!</v>
      </c>
      <c r="BQ582" s="46" t="e">
        <f t="shared" si="746"/>
        <v>#DIV/0!</v>
      </c>
      <c r="BR582" s="46" t="e">
        <f t="shared" si="747"/>
        <v>#DIV/0!</v>
      </c>
      <c r="BS582" s="46" t="e">
        <f t="shared" si="748"/>
        <v>#DIV/0!</v>
      </c>
      <c r="BT582" s="46" t="e">
        <f t="shared" si="749"/>
        <v>#DIV/0!</v>
      </c>
      <c r="BU582" s="46" t="e">
        <f t="shared" si="750"/>
        <v>#DIV/0!</v>
      </c>
      <c r="BV582" s="46" t="e">
        <f t="shared" si="751"/>
        <v>#DIV/0!</v>
      </c>
      <c r="BW582" s="46" t="str">
        <f t="shared" si="752"/>
        <v xml:space="preserve"> </v>
      </c>
      <c r="BY582" s="52" t="e">
        <f t="shared" ref="BY582:BY584" si="833">AJ582/G582*100</f>
        <v>#DIV/0!</v>
      </c>
      <c r="BZ582" s="293" t="e">
        <f t="shared" ref="BZ582:BZ584" si="834">AK582/G582*100</f>
        <v>#DIV/0!</v>
      </c>
      <c r="CA582" s="46" t="e">
        <f t="shared" si="753"/>
        <v>#DIV/0!</v>
      </c>
      <c r="CB582" s="46">
        <f t="shared" si="754"/>
        <v>5085.92</v>
      </c>
      <c r="CC582" s="46" t="e">
        <f t="shared" si="755"/>
        <v>#DIV/0!</v>
      </c>
    </row>
    <row r="583" spans="1:81" s="45" customFormat="1" ht="12" customHeight="1">
      <c r="A583" s="376">
        <v>200</v>
      </c>
      <c r="B583" s="377" t="s">
        <v>828</v>
      </c>
      <c r="C583" s="280">
        <f>4576.57+103.1</f>
        <v>4679.67</v>
      </c>
      <c r="D583" s="295"/>
      <c r="E583" s="280"/>
      <c r="F583" s="280"/>
      <c r="G583" s="286">
        <f t="shared" ref="G583:G590" si="835">ROUND(H583+U583+X583+Z583+AB583+AD583+AF583+AH583+AI583+AJ583+AK583+AL583,2)</f>
        <v>111824.14</v>
      </c>
      <c r="H583" s="280">
        <f t="shared" ref="H583:H590" si="836">I583+K583+M583+O583+Q583+S583</f>
        <v>106792.06</v>
      </c>
      <c r="I583" s="289">
        <v>0</v>
      </c>
      <c r="J583" s="289">
        <v>0</v>
      </c>
      <c r="K583" s="289">
        <v>0</v>
      </c>
      <c r="L583" s="289">
        <v>124.8</v>
      </c>
      <c r="M583" s="286">
        <f t="shared" ref="M583:M590" si="837">ROUND(L583*891.36*0.96,2)</f>
        <v>106792.06</v>
      </c>
      <c r="N583" s="280">
        <v>0</v>
      </c>
      <c r="O583" s="280">
        <v>0</v>
      </c>
      <c r="P583" s="280">
        <v>0</v>
      </c>
      <c r="Q583" s="280">
        <v>0</v>
      </c>
      <c r="R583" s="280">
        <v>0</v>
      </c>
      <c r="S583" s="280">
        <v>0</v>
      </c>
      <c r="T583" s="290">
        <v>0</v>
      </c>
      <c r="U583" s="280">
        <v>0</v>
      </c>
      <c r="V583" s="280"/>
      <c r="W583" s="280">
        <v>0</v>
      </c>
      <c r="X583" s="280">
        <f t="shared" ref="X583:X590" si="838">ROUND(IF(V583="СК",3856.74,3886.86)*W583,2)</f>
        <v>0</v>
      </c>
      <c r="Y583" s="57">
        <v>0</v>
      </c>
      <c r="Z583" s="57">
        <v>0</v>
      </c>
      <c r="AA583" s="57">
        <v>0</v>
      </c>
      <c r="AB583" s="57">
        <v>0</v>
      </c>
      <c r="AC583" s="57">
        <v>0</v>
      </c>
      <c r="AD583" s="57">
        <v>0</v>
      </c>
      <c r="AE583" s="57">
        <v>0</v>
      </c>
      <c r="AF583" s="57">
        <v>0</v>
      </c>
      <c r="AG583" s="57">
        <v>0</v>
      </c>
      <c r="AH583" s="57">
        <v>0</v>
      </c>
      <c r="AI583" s="57">
        <v>0</v>
      </c>
      <c r="AJ583" s="57">
        <f>ROUND((X583+H583+AI583)/95.5*3,2)</f>
        <v>3354.72</v>
      </c>
      <c r="AK583" s="57">
        <f>ROUND((X583+H583+AI583)/95.5*1.5,2)</f>
        <v>1677.36</v>
      </c>
      <c r="AL583" s="57">
        <v>0</v>
      </c>
      <c r="AN583" s="46">
        <f>I583/'Приложение 1'!I581</f>
        <v>0</v>
      </c>
      <c r="AO583" s="46" t="e">
        <f t="shared" si="729"/>
        <v>#DIV/0!</v>
      </c>
      <c r="AP583" s="46">
        <f t="shared" si="730"/>
        <v>855.70560897435894</v>
      </c>
      <c r="AQ583" s="46" t="e">
        <f t="shared" si="731"/>
        <v>#DIV/0!</v>
      </c>
      <c r="AR583" s="46" t="e">
        <f t="shared" si="732"/>
        <v>#DIV/0!</v>
      </c>
      <c r="AS583" s="46" t="e">
        <f t="shared" si="733"/>
        <v>#DIV/0!</v>
      </c>
      <c r="AT583" s="46" t="e">
        <f t="shared" si="734"/>
        <v>#DIV/0!</v>
      </c>
      <c r="AU583" s="46" t="e">
        <f t="shared" si="735"/>
        <v>#DIV/0!</v>
      </c>
      <c r="AV583" s="46" t="e">
        <f t="shared" si="736"/>
        <v>#DIV/0!</v>
      </c>
      <c r="AW583" s="46" t="e">
        <f t="shared" si="737"/>
        <v>#DIV/0!</v>
      </c>
      <c r="AX583" s="46" t="e">
        <f t="shared" si="738"/>
        <v>#DIV/0!</v>
      </c>
      <c r="AY583" s="52">
        <f t="shared" si="739"/>
        <v>0</v>
      </c>
      <c r="AZ583" s="46">
        <v>823.21</v>
      </c>
      <c r="BA583" s="46">
        <v>2105.13</v>
      </c>
      <c r="BB583" s="46">
        <v>2608.0100000000002</v>
      </c>
      <c r="BC583" s="46">
        <v>902.03</v>
      </c>
      <c r="BD583" s="46">
        <v>1781.42</v>
      </c>
      <c r="BE583" s="46">
        <v>1188.47</v>
      </c>
      <c r="BF583" s="46">
        <v>2445034.0299999998</v>
      </c>
      <c r="BG583" s="46">
        <f t="shared" si="740"/>
        <v>4866.91</v>
      </c>
      <c r="BH583" s="46">
        <v>1206.3800000000001</v>
      </c>
      <c r="BI583" s="46">
        <v>3444.44</v>
      </c>
      <c r="BJ583" s="46">
        <v>7006.73</v>
      </c>
      <c r="BK583" s="46">
        <f t="shared" si="728"/>
        <v>1689105.94</v>
      </c>
      <c r="BL583" s="46" t="str">
        <f t="shared" si="741"/>
        <v xml:space="preserve"> </v>
      </c>
      <c r="BM583" s="46" t="e">
        <f t="shared" si="742"/>
        <v>#DIV/0!</v>
      </c>
      <c r="BN583" s="46" t="str">
        <f t="shared" si="743"/>
        <v xml:space="preserve"> </v>
      </c>
      <c r="BO583" s="46" t="e">
        <f t="shared" si="744"/>
        <v>#DIV/0!</v>
      </c>
      <c r="BP583" s="46" t="e">
        <f t="shared" si="745"/>
        <v>#DIV/0!</v>
      </c>
      <c r="BQ583" s="46" t="e">
        <f t="shared" si="746"/>
        <v>#DIV/0!</v>
      </c>
      <c r="BR583" s="46" t="e">
        <f t="shared" si="747"/>
        <v>#DIV/0!</v>
      </c>
      <c r="BS583" s="46" t="e">
        <f t="shared" si="748"/>
        <v>#DIV/0!</v>
      </c>
      <c r="BT583" s="46" t="e">
        <f t="shared" si="749"/>
        <v>#DIV/0!</v>
      </c>
      <c r="BU583" s="46" t="e">
        <f t="shared" si="750"/>
        <v>#DIV/0!</v>
      </c>
      <c r="BV583" s="46" t="e">
        <f t="shared" si="751"/>
        <v>#DIV/0!</v>
      </c>
      <c r="BW583" s="46" t="str">
        <f t="shared" si="752"/>
        <v xml:space="preserve"> </v>
      </c>
      <c r="BY583" s="52">
        <f t="shared" si="833"/>
        <v>2.99999624410257</v>
      </c>
      <c r="BZ583" s="293">
        <f t="shared" si="834"/>
        <v>1.499998122051285</v>
      </c>
      <c r="CA583" s="46" t="e">
        <f t="shared" si="753"/>
        <v>#DIV/0!</v>
      </c>
      <c r="CB583" s="46">
        <f t="shared" si="754"/>
        <v>5085.92</v>
      </c>
      <c r="CC583" s="46" t="e">
        <f t="shared" si="755"/>
        <v>#DIV/0!</v>
      </c>
    </row>
    <row r="584" spans="1:81" s="45" customFormat="1" ht="12" customHeight="1">
      <c r="A584" s="376">
        <v>201</v>
      </c>
      <c r="B584" s="377" t="s">
        <v>832</v>
      </c>
      <c r="C584" s="280">
        <v>3784</v>
      </c>
      <c r="D584" s="295"/>
      <c r="E584" s="280"/>
      <c r="F584" s="280"/>
      <c r="G584" s="286">
        <f t="shared" si="835"/>
        <v>95695.66</v>
      </c>
      <c r="H584" s="280">
        <f t="shared" si="836"/>
        <v>91389.36</v>
      </c>
      <c r="I584" s="289">
        <v>0</v>
      </c>
      <c r="J584" s="289">
        <v>0</v>
      </c>
      <c r="K584" s="289">
        <v>0</v>
      </c>
      <c r="L584" s="289">
        <v>106.8</v>
      </c>
      <c r="M584" s="286">
        <f t="shared" si="837"/>
        <v>91389.36</v>
      </c>
      <c r="N584" s="280">
        <v>0</v>
      </c>
      <c r="O584" s="280">
        <v>0</v>
      </c>
      <c r="P584" s="280">
        <v>0</v>
      </c>
      <c r="Q584" s="280">
        <v>0</v>
      </c>
      <c r="R584" s="280">
        <v>0</v>
      </c>
      <c r="S584" s="280">
        <v>0</v>
      </c>
      <c r="T584" s="290">
        <v>0</v>
      </c>
      <c r="U584" s="280">
        <v>0</v>
      </c>
      <c r="V584" s="280"/>
      <c r="W584" s="280">
        <v>0</v>
      </c>
      <c r="X584" s="280">
        <f t="shared" si="838"/>
        <v>0</v>
      </c>
      <c r="Y584" s="57">
        <v>0</v>
      </c>
      <c r="Z584" s="57">
        <v>0</v>
      </c>
      <c r="AA584" s="57">
        <v>0</v>
      </c>
      <c r="AB584" s="57">
        <v>0</v>
      </c>
      <c r="AC584" s="57">
        <v>0</v>
      </c>
      <c r="AD584" s="57">
        <v>0</v>
      </c>
      <c r="AE584" s="57">
        <v>0</v>
      </c>
      <c r="AF584" s="57">
        <v>0</v>
      </c>
      <c r="AG584" s="57">
        <v>0</v>
      </c>
      <c r="AH584" s="57">
        <v>0</v>
      </c>
      <c r="AI584" s="57">
        <v>0</v>
      </c>
      <c r="AJ584" s="57">
        <f>ROUND((X584+H584+AI584)/95.5*3,2)</f>
        <v>2870.87</v>
      </c>
      <c r="AK584" s="57">
        <f>ROUND((X584+H584+AI584)/95.5*1.5,2)</f>
        <v>1435.43</v>
      </c>
      <c r="AL584" s="57">
        <v>0</v>
      </c>
      <c r="AN584" s="46">
        <f>I584/'Приложение 1'!I582</f>
        <v>0</v>
      </c>
      <c r="AO584" s="46" t="e">
        <f t="shared" si="729"/>
        <v>#DIV/0!</v>
      </c>
      <c r="AP584" s="46">
        <f t="shared" si="730"/>
        <v>855.70561797752816</v>
      </c>
      <c r="AQ584" s="46" t="e">
        <f t="shared" si="731"/>
        <v>#DIV/0!</v>
      </c>
      <c r="AR584" s="46" t="e">
        <f t="shared" si="732"/>
        <v>#DIV/0!</v>
      </c>
      <c r="AS584" s="46" t="e">
        <f t="shared" si="733"/>
        <v>#DIV/0!</v>
      </c>
      <c r="AT584" s="46" t="e">
        <f t="shared" si="734"/>
        <v>#DIV/0!</v>
      </c>
      <c r="AU584" s="46" t="e">
        <f t="shared" si="735"/>
        <v>#DIV/0!</v>
      </c>
      <c r="AV584" s="46" t="e">
        <f t="shared" si="736"/>
        <v>#DIV/0!</v>
      </c>
      <c r="AW584" s="46" t="e">
        <f t="shared" si="737"/>
        <v>#DIV/0!</v>
      </c>
      <c r="AX584" s="46" t="e">
        <f t="shared" si="738"/>
        <v>#DIV/0!</v>
      </c>
      <c r="AY584" s="52">
        <f t="shared" si="739"/>
        <v>0</v>
      </c>
      <c r="AZ584" s="46">
        <v>823.21</v>
      </c>
      <c r="BA584" s="46">
        <v>2105.13</v>
      </c>
      <c r="BB584" s="46">
        <v>2608.0100000000002</v>
      </c>
      <c r="BC584" s="46">
        <v>902.03</v>
      </c>
      <c r="BD584" s="46">
        <v>1781.42</v>
      </c>
      <c r="BE584" s="46">
        <v>1188.47</v>
      </c>
      <c r="BF584" s="46">
        <v>2445034.0299999998</v>
      </c>
      <c r="BG584" s="46">
        <f t="shared" si="740"/>
        <v>4866.91</v>
      </c>
      <c r="BH584" s="46">
        <v>1206.3800000000001</v>
      </c>
      <c r="BI584" s="46">
        <v>3444.44</v>
      </c>
      <c r="BJ584" s="46">
        <v>7006.73</v>
      </c>
      <c r="BK584" s="46">
        <f t="shared" si="728"/>
        <v>1689105.94</v>
      </c>
      <c r="BL584" s="46" t="str">
        <f t="shared" si="741"/>
        <v xml:space="preserve"> </v>
      </c>
      <c r="BM584" s="46" t="e">
        <f t="shared" si="742"/>
        <v>#DIV/0!</v>
      </c>
      <c r="BN584" s="46" t="str">
        <f t="shared" si="743"/>
        <v xml:space="preserve"> </v>
      </c>
      <c r="BO584" s="46" t="e">
        <f t="shared" si="744"/>
        <v>#DIV/0!</v>
      </c>
      <c r="BP584" s="46" t="e">
        <f t="shared" si="745"/>
        <v>#DIV/0!</v>
      </c>
      <c r="BQ584" s="46" t="e">
        <f t="shared" si="746"/>
        <v>#DIV/0!</v>
      </c>
      <c r="BR584" s="46" t="e">
        <f t="shared" si="747"/>
        <v>#DIV/0!</v>
      </c>
      <c r="BS584" s="46" t="e">
        <f t="shared" si="748"/>
        <v>#DIV/0!</v>
      </c>
      <c r="BT584" s="46" t="e">
        <f t="shared" si="749"/>
        <v>#DIV/0!</v>
      </c>
      <c r="BU584" s="46" t="e">
        <f t="shared" si="750"/>
        <v>#DIV/0!</v>
      </c>
      <c r="BV584" s="46" t="e">
        <f t="shared" si="751"/>
        <v>#DIV/0!</v>
      </c>
      <c r="BW584" s="46" t="str">
        <f t="shared" si="752"/>
        <v xml:space="preserve"> </v>
      </c>
      <c r="BY584" s="52">
        <f t="shared" si="833"/>
        <v>3.0000002089958939</v>
      </c>
      <c r="BZ584" s="293">
        <f t="shared" si="834"/>
        <v>1.4999948796006004</v>
      </c>
      <c r="CA584" s="46" t="e">
        <f t="shared" si="753"/>
        <v>#DIV/0!</v>
      </c>
      <c r="CB584" s="46">
        <f t="shared" si="754"/>
        <v>5085.92</v>
      </c>
      <c r="CC584" s="46" t="e">
        <f t="shared" si="755"/>
        <v>#DIV/0!</v>
      </c>
    </row>
    <row r="585" spans="1:81" s="45" customFormat="1" ht="12" customHeight="1">
      <c r="A585" s="376">
        <v>202</v>
      </c>
      <c r="B585" s="377" t="s">
        <v>833</v>
      </c>
      <c r="C585" s="280"/>
      <c r="D585" s="295"/>
      <c r="E585" s="280"/>
      <c r="F585" s="280"/>
      <c r="G585" s="286">
        <f t="shared" si="835"/>
        <v>193313.8</v>
      </c>
      <c r="H585" s="280">
        <f t="shared" si="836"/>
        <v>184614.68</v>
      </c>
      <c r="I585" s="289">
        <v>0</v>
      </c>
      <c r="J585" s="289">
        <v>0</v>
      </c>
      <c r="K585" s="289">
        <v>0</v>
      </c>
      <c r="L585" s="289">
        <v>105.7</v>
      </c>
      <c r="M585" s="286">
        <f t="shared" si="837"/>
        <v>90448.08</v>
      </c>
      <c r="N585" s="280">
        <v>0</v>
      </c>
      <c r="O585" s="280">
        <v>0</v>
      </c>
      <c r="P585" s="280">
        <v>0</v>
      </c>
      <c r="Q585" s="280">
        <v>0</v>
      </c>
      <c r="R585" s="280">
        <v>110</v>
      </c>
      <c r="S585" s="280">
        <f>ROUND(R585*856.06,2)</f>
        <v>94166.6</v>
      </c>
      <c r="T585" s="290">
        <v>0</v>
      </c>
      <c r="U585" s="280">
        <v>0</v>
      </c>
      <c r="V585" s="280"/>
      <c r="W585" s="280">
        <v>0</v>
      </c>
      <c r="X585" s="280">
        <f t="shared" si="838"/>
        <v>0</v>
      </c>
      <c r="Y585" s="57">
        <v>0</v>
      </c>
      <c r="Z585" s="57">
        <v>0</v>
      </c>
      <c r="AA585" s="57">
        <v>0</v>
      </c>
      <c r="AB585" s="57">
        <v>0</v>
      </c>
      <c r="AC585" s="57">
        <v>0</v>
      </c>
      <c r="AD585" s="57">
        <v>0</v>
      </c>
      <c r="AE585" s="57">
        <v>0</v>
      </c>
      <c r="AF585" s="57">
        <v>0</v>
      </c>
      <c r="AG585" s="57">
        <v>0</v>
      </c>
      <c r="AH585" s="57">
        <v>0</v>
      </c>
      <c r="AI585" s="57">
        <v>0</v>
      </c>
      <c r="AJ585" s="57">
        <f>ROUND((X585+H585+AI585)/95.5*3,2)</f>
        <v>5799.41</v>
      </c>
      <c r="AK585" s="57">
        <f>ROUND((X585+H585+AI585)/95.5*1.5,2)</f>
        <v>2899.71</v>
      </c>
      <c r="AL585" s="57">
        <v>0</v>
      </c>
      <c r="AN585" s="46">
        <f>I585/'Приложение 1'!I583</f>
        <v>0</v>
      </c>
      <c r="AO585" s="46" t="e">
        <f t="shared" si="729"/>
        <v>#DIV/0!</v>
      </c>
      <c r="AP585" s="46">
        <f t="shared" si="730"/>
        <v>855.7055818353831</v>
      </c>
      <c r="AQ585" s="46" t="e">
        <f t="shared" si="731"/>
        <v>#DIV/0!</v>
      </c>
      <c r="AR585" s="46" t="e">
        <f t="shared" si="732"/>
        <v>#DIV/0!</v>
      </c>
      <c r="AS585" s="46">
        <f t="shared" si="733"/>
        <v>856.06000000000006</v>
      </c>
      <c r="AT585" s="46" t="e">
        <f t="shared" si="734"/>
        <v>#DIV/0!</v>
      </c>
      <c r="AU585" s="46" t="e">
        <f t="shared" si="735"/>
        <v>#DIV/0!</v>
      </c>
      <c r="AV585" s="46" t="e">
        <f t="shared" si="736"/>
        <v>#DIV/0!</v>
      </c>
      <c r="AW585" s="46" t="e">
        <f t="shared" si="737"/>
        <v>#DIV/0!</v>
      </c>
      <c r="AX585" s="46" t="e">
        <f t="shared" si="738"/>
        <v>#DIV/0!</v>
      </c>
      <c r="AY585" s="52">
        <f t="shared" si="739"/>
        <v>0</v>
      </c>
      <c r="AZ585" s="46">
        <v>823.21</v>
      </c>
      <c r="BA585" s="46">
        <v>2105.13</v>
      </c>
      <c r="BB585" s="46">
        <v>2608.0100000000002</v>
      </c>
      <c r="BC585" s="46">
        <v>902.03</v>
      </c>
      <c r="BD585" s="46">
        <v>1781.42</v>
      </c>
      <c r="BE585" s="46">
        <v>1188.47</v>
      </c>
      <c r="BF585" s="46">
        <v>2445034.0299999998</v>
      </c>
      <c r="BG585" s="46">
        <f t="shared" si="740"/>
        <v>4866.91</v>
      </c>
      <c r="BH585" s="46">
        <v>1206.3800000000001</v>
      </c>
      <c r="BI585" s="46">
        <v>3444.44</v>
      </c>
      <c r="BJ585" s="46">
        <v>7006.73</v>
      </c>
      <c r="BK585" s="46">
        <f t="shared" si="728"/>
        <v>1689105.94</v>
      </c>
      <c r="BL585" s="46" t="str">
        <f t="shared" si="741"/>
        <v xml:space="preserve"> </v>
      </c>
      <c r="BM585" s="46" t="e">
        <f t="shared" si="742"/>
        <v>#DIV/0!</v>
      </c>
      <c r="BN585" s="46" t="str">
        <f t="shared" si="743"/>
        <v xml:space="preserve"> </v>
      </c>
      <c r="BO585" s="46" t="e">
        <f t="shared" si="744"/>
        <v>#DIV/0!</v>
      </c>
      <c r="BP585" s="46" t="e">
        <f t="shared" si="745"/>
        <v>#DIV/0!</v>
      </c>
      <c r="BQ585" s="46" t="str">
        <f t="shared" si="746"/>
        <v xml:space="preserve"> </v>
      </c>
      <c r="BR585" s="46" t="e">
        <f t="shared" si="747"/>
        <v>#DIV/0!</v>
      </c>
      <c r="BS585" s="46" t="e">
        <f t="shared" si="748"/>
        <v>#DIV/0!</v>
      </c>
      <c r="BT585" s="46" t="e">
        <f t="shared" si="749"/>
        <v>#DIV/0!</v>
      </c>
      <c r="BU585" s="46" t="e">
        <f t="shared" si="750"/>
        <v>#DIV/0!</v>
      </c>
      <c r="BV585" s="46" t="e">
        <f t="shared" si="751"/>
        <v>#DIV/0!</v>
      </c>
      <c r="BW585" s="46" t="str">
        <f t="shared" si="752"/>
        <v xml:space="preserve"> </v>
      </c>
      <c r="BY585" s="52"/>
      <c r="BZ585" s="293"/>
      <c r="CA585" s="46" t="e">
        <f t="shared" si="753"/>
        <v>#DIV/0!</v>
      </c>
      <c r="CB585" s="46">
        <f t="shared" si="754"/>
        <v>5085.92</v>
      </c>
      <c r="CC585" s="46" t="e">
        <f t="shared" si="755"/>
        <v>#DIV/0!</v>
      </c>
    </row>
    <row r="586" spans="1:81" s="45" customFormat="1" ht="12" customHeight="1">
      <c r="A586" s="376">
        <v>203</v>
      </c>
      <c r="B586" s="377" t="s">
        <v>834</v>
      </c>
      <c r="C586" s="280"/>
      <c r="D586" s="295"/>
      <c r="E586" s="280"/>
      <c r="F586" s="280"/>
      <c r="G586" s="286">
        <f t="shared" si="835"/>
        <v>105731.16</v>
      </c>
      <c r="H586" s="280">
        <f t="shared" si="836"/>
        <v>100973.26</v>
      </c>
      <c r="I586" s="289">
        <v>0</v>
      </c>
      <c r="J586" s="289">
        <v>0</v>
      </c>
      <c r="K586" s="289">
        <v>0</v>
      </c>
      <c r="L586" s="289">
        <v>118</v>
      </c>
      <c r="M586" s="286">
        <f t="shared" si="837"/>
        <v>100973.26</v>
      </c>
      <c r="N586" s="280">
        <v>0</v>
      </c>
      <c r="O586" s="280">
        <v>0</v>
      </c>
      <c r="P586" s="280">
        <v>0</v>
      </c>
      <c r="Q586" s="280">
        <v>0</v>
      </c>
      <c r="R586" s="280">
        <v>0</v>
      </c>
      <c r="S586" s="280">
        <v>0</v>
      </c>
      <c r="T586" s="290">
        <v>0</v>
      </c>
      <c r="U586" s="280">
        <v>0</v>
      </c>
      <c r="V586" s="280"/>
      <c r="W586" s="280">
        <v>0</v>
      </c>
      <c r="X586" s="280">
        <f t="shared" si="838"/>
        <v>0</v>
      </c>
      <c r="Y586" s="57">
        <v>0</v>
      </c>
      <c r="Z586" s="57">
        <v>0</v>
      </c>
      <c r="AA586" s="57">
        <v>0</v>
      </c>
      <c r="AB586" s="57">
        <v>0</v>
      </c>
      <c r="AC586" s="57">
        <v>0</v>
      </c>
      <c r="AD586" s="57">
        <v>0</v>
      </c>
      <c r="AE586" s="57">
        <v>0</v>
      </c>
      <c r="AF586" s="57">
        <v>0</v>
      </c>
      <c r="AG586" s="57">
        <v>0</v>
      </c>
      <c r="AH586" s="57">
        <v>0</v>
      </c>
      <c r="AI586" s="57">
        <v>0</v>
      </c>
      <c r="AJ586" s="57">
        <f t="shared" ref="AJ586:AJ590" si="839">ROUND((X586+H586+AI586)/95.5*3,2)</f>
        <v>3171.93</v>
      </c>
      <c r="AK586" s="57">
        <f t="shared" ref="AK586:AK590" si="840">ROUND((X586+H586+AI586)/95.5*1.5,2)</f>
        <v>1585.97</v>
      </c>
      <c r="AL586" s="57">
        <v>0</v>
      </c>
      <c r="AN586" s="46">
        <f>I586/'Приложение 1'!I584</f>
        <v>0</v>
      </c>
      <c r="AO586" s="46" t="e">
        <f t="shared" si="729"/>
        <v>#DIV/0!</v>
      </c>
      <c r="AP586" s="46">
        <f t="shared" si="730"/>
        <v>855.70559322033898</v>
      </c>
      <c r="AQ586" s="46" t="e">
        <f t="shared" si="731"/>
        <v>#DIV/0!</v>
      </c>
      <c r="AR586" s="46" t="e">
        <f t="shared" si="732"/>
        <v>#DIV/0!</v>
      </c>
      <c r="AS586" s="46" t="e">
        <f t="shared" si="733"/>
        <v>#DIV/0!</v>
      </c>
      <c r="AT586" s="46" t="e">
        <f t="shared" si="734"/>
        <v>#DIV/0!</v>
      </c>
      <c r="AU586" s="46" t="e">
        <f t="shared" si="735"/>
        <v>#DIV/0!</v>
      </c>
      <c r="AV586" s="46" t="e">
        <f t="shared" si="736"/>
        <v>#DIV/0!</v>
      </c>
      <c r="AW586" s="46" t="e">
        <f t="shared" si="737"/>
        <v>#DIV/0!</v>
      </c>
      <c r="AX586" s="46" t="e">
        <f t="shared" si="738"/>
        <v>#DIV/0!</v>
      </c>
      <c r="AY586" s="52">
        <f t="shared" si="739"/>
        <v>0</v>
      </c>
      <c r="AZ586" s="46">
        <v>823.21</v>
      </c>
      <c r="BA586" s="46">
        <v>2105.13</v>
      </c>
      <c r="BB586" s="46">
        <v>2608.0100000000002</v>
      </c>
      <c r="BC586" s="46">
        <v>902.03</v>
      </c>
      <c r="BD586" s="46">
        <v>1781.42</v>
      </c>
      <c r="BE586" s="46">
        <v>1188.47</v>
      </c>
      <c r="BF586" s="46">
        <v>2445034.0299999998</v>
      </c>
      <c r="BG586" s="46">
        <f t="shared" si="740"/>
        <v>4866.91</v>
      </c>
      <c r="BH586" s="46">
        <v>1206.3800000000001</v>
      </c>
      <c r="BI586" s="46">
        <v>3444.44</v>
      </c>
      <c r="BJ586" s="46">
        <v>7006.73</v>
      </c>
      <c r="BK586" s="46">
        <f t="shared" si="728"/>
        <v>1689105.94</v>
      </c>
      <c r="BL586" s="46" t="str">
        <f t="shared" si="741"/>
        <v xml:space="preserve"> </v>
      </c>
      <c r="BM586" s="46" t="e">
        <f t="shared" si="742"/>
        <v>#DIV/0!</v>
      </c>
      <c r="BN586" s="46" t="str">
        <f t="shared" si="743"/>
        <v xml:space="preserve"> </v>
      </c>
      <c r="BO586" s="46" t="e">
        <f t="shared" si="744"/>
        <v>#DIV/0!</v>
      </c>
      <c r="BP586" s="46" t="e">
        <f t="shared" si="745"/>
        <v>#DIV/0!</v>
      </c>
      <c r="BQ586" s="46" t="e">
        <f t="shared" si="746"/>
        <v>#DIV/0!</v>
      </c>
      <c r="BR586" s="46" t="e">
        <f t="shared" si="747"/>
        <v>#DIV/0!</v>
      </c>
      <c r="BS586" s="46" t="e">
        <f t="shared" si="748"/>
        <v>#DIV/0!</v>
      </c>
      <c r="BT586" s="46" t="e">
        <f t="shared" si="749"/>
        <v>#DIV/0!</v>
      </c>
      <c r="BU586" s="46" t="e">
        <f t="shared" si="750"/>
        <v>#DIV/0!</v>
      </c>
      <c r="BV586" s="46" t="e">
        <f t="shared" si="751"/>
        <v>#DIV/0!</v>
      </c>
      <c r="BW586" s="46" t="str">
        <f t="shared" si="752"/>
        <v xml:space="preserve"> </v>
      </c>
      <c r="BY586" s="52"/>
      <c r="BZ586" s="293"/>
      <c r="CA586" s="46" t="e">
        <f t="shared" si="753"/>
        <v>#DIV/0!</v>
      </c>
      <c r="CB586" s="46">
        <f t="shared" si="754"/>
        <v>5085.92</v>
      </c>
      <c r="CC586" s="46" t="e">
        <f t="shared" si="755"/>
        <v>#DIV/0!</v>
      </c>
    </row>
    <row r="587" spans="1:81" s="45" customFormat="1" ht="12" customHeight="1">
      <c r="A587" s="376">
        <v>204</v>
      </c>
      <c r="B587" s="377" t="s">
        <v>835</v>
      </c>
      <c r="C587" s="280"/>
      <c r="D587" s="295"/>
      <c r="E587" s="280"/>
      <c r="F587" s="280"/>
      <c r="G587" s="286">
        <f t="shared" si="835"/>
        <v>106322.55</v>
      </c>
      <c r="H587" s="280">
        <f t="shared" si="836"/>
        <v>101538.03</v>
      </c>
      <c r="I587" s="289">
        <v>0</v>
      </c>
      <c r="J587" s="289">
        <v>0</v>
      </c>
      <c r="K587" s="289">
        <v>0</v>
      </c>
      <c r="L587" s="289">
        <v>118.66</v>
      </c>
      <c r="M587" s="286">
        <f t="shared" si="837"/>
        <v>101538.03</v>
      </c>
      <c r="N587" s="280">
        <v>0</v>
      </c>
      <c r="O587" s="280">
        <v>0</v>
      </c>
      <c r="P587" s="280">
        <v>0</v>
      </c>
      <c r="Q587" s="280">
        <v>0</v>
      </c>
      <c r="R587" s="280">
        <v>0</v>
      </c>
      <c r="S587" s="280">
        <v>0</v>
      </c>
      <c r="T587" s="290">
        <v>0</v>
      </c>
      <c r="U587" s="280">
        <v>0</v>
      </c>
      <c r="V587" s="280"/>
      <c r="W587" s="280">
        <v>0</v>
      </c>
      <c r="X587" s="280">
        <f t="shared" si="838"/>
        <v>0</v>
      </c>
      <c r="Y587" s="57">
        <v>0</v>
      </c>
      <c r="Z587" s="57">
        <v>0</v>
      </c>
      <c r="AA587" s="57">
        <v>0</v>
      </c>
      <c r="AB587" s="57">
        <v>0</v>
      </c>
      <c r="AC587" s="57">
        <v>0</v>
      </c>
      <c r="AD587" s="57">
        <v>0</v>
      </c>
      <c r="AE587" s="57">
        <v>0</v>
      </c>
      <c r="AF587" s="57">
        <v>0</v>
      </c>
      <c r="AG587" s="57">
        <v>0</v>
      </c>
      <c r="AH587" s="57">
        <v>0</v>
      </c>
      <c r="AI587" s="57">
        <v>0</v>
      </c>
      <c r="AJ587" s="57">
        <f t="shared" si="839"/>
        <v>3189.68</v>
      </c>
      <c r="AK587" s="57">
        <f t="shared" si="840"/>
        <v>1594.84</v>
      </c>
      <c r="AL587" s="57">
        <v>0</v>
      </c>
      <c r="AN587" s="46">
        <f>I587/'Приложение 1'!I585</f>
        <v>0</v>
      </c>
      <c r="AO587" s="46" t="e">
        <f t="shared" si="729"/>
        <v>#DIV/0!</v>
      </c>
      <c r="AP587" s="46">
        <f t="shared" si="730"/>
        <v>855.70562952974888</v>
      </c>
      <c r="AQ587" s="46" t="e">
        <f t="shared" si="731"/>
        <v>#DIV/0!</v>
      </c>
      <c r="AR587" s="46" t="e">
        <f t="shared" si="732"/>
        <v>#DIV/0!</v>
      </c>
      <c r="AS587" s="46" t="e">
        <f t="shared" si="733"/>
        <v>#DIV/0!</v>
      </c>
      <c r="AT587" s="46" t="e">
        <f t="shared" si="734"/>
        <v>#DIV/0!</v>
      </c>
      <c r="AU587" s="46" t="e">
        <f t="shared" si="735"/>
        <v>#DIV/0!</v>
      </c>
      <c r="AV587" s="46" t="e">
        <f t="shared" si="736"/>
        <v>#DIV/0!</v>
      </c>
      <c r="AW587" s="46" t="e">
        <f t="shared" si="737"/>
        <v>#DIV/0!</v>
      </c>
      <c r="AX587" s="46" t="e">
        <f t="shared" si="738"/>
        <v>#DIV/0!</v>
      </c>
      <c r="AY587" s="52">
        <f t="shared" si="739"/>
        <v>0</v>
      </c>
      <c r="AZ587" s="46">
        <v>823.21</v>
      </c>
      <c r="BA587" s="46">
        <v>2105.13</v>
      </c>
      <c r="BB587" s="46">
        <v>2608.0100000000002</v>
      </c>
      <c r="BC587" s="46">
        <v>902.03</v>
      </c>
      <c r="BD587" s="46">
        <v>1781.42</v>
      </c>
      <c r="BE587" s="46">
        <v>1188.47</v>
      </c>
      <c r="BF587" s="46">
        <v>2445034.0299999998</v>
      </c>
      <c r="BG587" s="46">
        <f t="shared" si="740"/>
        <v>4866.91</v>
      </c>
      <c r="BH587" s="46">
        <v>1206.3800000000001</v>
      </c>
      <c r="BI587" s="46">
        <v>3444.44</v>
      </c>
      <c r="BJ587" s="46">
        <v>7006.73</v>
      </c>
      <c r="BK587" s="46">
        <f t="shared" si="728"/>
        <v>1689105.94</v>
      </c>
      <c r="BL587" s="46" t="str">
        <f t="shared" si="741"/>
        <v xml:space="preserve"> </v>
      </c>
      <c r="BM587" s="46" t="e">
        <f t="shared" si="742"/>
        <v>#DIV/0!</v>
      </c>
      <c r="BN587" s="46" t="str">
        <f t="shared" si="743"/>
        <v xml:space="preserve"> </v>
      </c>
      <c r="BO587" s="46" t="e">
        <f t="shared" si="744"/>
        <v>#DIV/0!</v>
      </c>
      <c r="BP587" s="46" t="e">
        <f t="shared" si="745"/>
        <v>#DIV/0!</v>
      </c>
      <c r="BQ587" s="46" t="e">
        <f t="shared" si="746"/>
        <v>#DIV/0!</v>
      </c>
      <c r="BR587" s="46" t="e">
        <f t="shared" si="747"/>
        <v>#DIV/0!</v>
      </c>
      <c r="BS587" s="46" t="e">
        <f t="shared" si="748"/>
        <v>#DIV/0!</v>
      </c>
      <c r="BT587" s="46" t="e">
        <f t="shared" si="749"/>
        <v>#DIV/0!</v>
      </c>
      <c r="BU587" s="46" t="e">
        <f t="shared" si="750"/>
        <v>#DIV/0!</v>
      </c>
      <c r="BV587" s="46" t="e">
        <f t="shared" si="751"/>
        <v>#DIV/0!</v>
      </c>
      <c r="BW587" s="46" t="str">
        <f t="shared" si="752"/>
        <v xml:space="preserve"> </v>
      </c>
      <c r="BY587" s="52"/>
      <c r="BZ587" s="293"/>
      <c r="CA587" s="46" t="e">
        <f t="shared" si="753"/>
        <v>#DIV/0!</v>
      </c>
      <c r="CB587" s="46">
        <f t="shared" si="754"/>
        <v>5085.92</v>
      </c>
      <c r="CC587" s="46" t="e">
        <f t="shared" si="755"/>
        <v>#DIV/0!</v>
      </c>
    </row>
    <row r="588" spans="1:81" s="45" customFormat="1" ht="12" customHeight="1">
      <c r="A588" s="376">
        <v>205</v>
      </c>
      <c r="B588" s="377" t="s">
        <v>836</v>
      </c>
      <c r="C588" s="280"/>
      <c r="D588" s="295"/>
      <c r="E588" s="280"/>
      <c r="F588" s="280"/>
      <c r="G588" s="286">
        <f t="shared" si="835"/>
        <v>122576.47</v>
      </c>
      <c r="H588" s="280">
        <f t="shared" si="836"/>
        <v>117060.53</v>
      </c>
      <c r="I588" s="289">
        <v>0</v>
      </c>
      <c r="J588" s="289">
        <v>0</v>
      </c>
      <c r="K588" s="289">
        <v>0</v>
      </c>
      <c r="L588" s="289">
        <v>136.80000000000001</v>
      </c>
      <c r="M588" s="286">
        <f t="shared" si="837"/>
        <v>117060.53</v>
      </c>
      <c r="N588" s="280">
        <v>0</v>
      </c>
      <c r="O588" s="280">
        <v>0</v>
      </c>
      <c r="P588" s="280">
        <v>0</v>
      </c>
      <c r="Q588" s="280">
        <v>0</v>
      </c>
      <c r="R588" s="280">
        <v>0</v>
      </c>
      <c r="S588" s="280">
        <v>0</v>
      </c>
      <c r="T588" s="290">
        <v>0</v>
      </c>
      <c r="U588" s="280">
        <v>0</v>
      </c>
      <c r="V588" s="280"/>
      <c r="W588" s="280">
        <v>0</v>
      </c>
      <c r="X588" s="280">
        <f t="shared" si="838"/>
        <v>0</v>
      </c>
      <c r="Y588" s="57">
        <v>0</v>
      </c>
      <c r="Z588" s="57">
        <v>0</v>
      </c>
      <c r="AA588" s="57">
        <v>0</v>
      </c>
      <c r="AB588" s="57">
        <v>0</v>
      </c>
      <c r="AC588" s="57">
        <v>0</v>
      </c>
      <c r="AD588" s="57">
        <v>0</v>
      </c>
      <c r="AE588" s="57">
        <v>0</v>
      </c>
      <c r="AF588" s="57">
        <v>0</v>
      </c>
      <c r="AG588" s="57">
        <v>0</v>
      </c>
      <c r="AH588" s="57">
        <v>0</v>
      </c>
      <c r="AI588" s="57">
        <v>0</v>
      </c>
      <c r="AJ588" s="57">
        <f t="shared" si="839"/>
        <v>3677.29</v>
      </c>
      <c r="AK588" s="57">
        <f t="shared" si="840"/>
        <v>1838.65</v>
      </c>
      <c r="AL588" s="57">
        <v>0</v>
      </c>
      <c r="AN588" s="46">
        <f>I588/'Приложение 1'!I586</f>
        <v>0</v>
      </c>
      <c r="AO588" s="46" t="e">
        <f t="shared" si="729"/>
        <v>#DIV/0!</v>
      </c>
      <c r="AP588" s="46">
        <f t="shared" si="730"/>
        <v>855.70562865497072</v>
      </c>
      <c r="AQ588" s="46" t="e">
        <f t="shared" si="731"/>
        <v>#DIV/0!</v>
      </c>
      <c r="AR588" s="46" t="e">
        <f t="shared" si="732"/>
        <v>#DIV/0!</v>
      </c>
      <c r="AS588" s="46" t="e">
        <f t="shared" si="733"/>
        <v>#DIV/0!</v>
      </c>
      <c r="AT588" s="46" t="e">
        <f t="shared" si="734"/>
        <v>#DIV/0!</v>
      </c>
      <c r="AU588" s="46" t="e">
        <f t="shared" si="735"/>
        <v>#DIV/0!</v>
      </c>
      <c r="AV588" s="46" t="e">
        <f t="shared" si="736"/>
        <v>#DIV/0!</v>
      </c>
      <c r="AW588" s="46" t="e">
        <f t="shared" si="737"/>
        <v>#DIV/0!</v>
      </c>
      <c r="AX588" s="46" t="e">
        <f t="shared" si="738"/>
        <v>#DIV/0!</v>
      </c>
      <c r="AY588" s="52">
        <f t="shared" si="739"/>
        <v>0</v>
      </c>
      <c r="AZ588" s="46">
        <v>823.21</v>
      </c>
      <c r="BA588" s="46">
        <v>2105.13</v>
      </c>
      <c r="BB588" s="46">
        <v>2608.0100000000002</v>
      </c>
      <c r="BC588" s="46">
        <v>902.03</v>
      </c>
      <c r="BD588" s="46">
        <v>1781.42</v>
      </c>
      <c r="BE588" s="46">
        <v>1188.47</v>
      </c>
      <c r="BF588" s="46">
        <v>2445034.0299999998</v>
      </c>
      <c r="BG588" s="46">
        <f t="shared" si="740"/>
        <v>4866.91</v>
      </c>
      <c r="BH588" s="46">
        <v>1206.3800000000001</v>
      </c>
      <c r="BI588" s="46">
        <v>3444.44</v>
      </c>
      <c r="BJ588" s="46">
        <v>7006.73</v>
      </c>
      <c r="BK588" s="46">
        <f t="shared" si="728"/>
        <v>1689105.94</v>
      </c>
      <c r="BL588" s="46" t="str">
        <f t="shared" si="741"/>
        <v xml:space="preserve"> </v>
      </c>
      <c r="BM588" s="46" t="e">
        <f t="shared" si="742"/>
        <v>#DIV/0!</v>
      </c>
      <c r="BN588" s="46" t="str">
        <f t="shared" si="743"/>
        <v xml:space="preserve"> </v>
      </c>
      <c r="BO588" s="46" t="e">
        <f t="shared" si="744"/>
        <v>#DIV/0!</v>
      </c>
      <c r="BP588" s="46" t="e">
        <f t="shared" si="745"/>
        <v>#DIV/0!</v>
      </c>
      <c r="BQ588" s="46" t="e">
        <f t="shared" si="746"/>
        <v>#DIV/0!</v>
      </c>
      <c r="BR588" s="46" t="e">
        <f t="shared" si="747"/>
        <v>#DIV/0!</v>
      </c>
      <c r="BS588" s="46" t="e">
        <f t="shared" si="748"/>
        <v>#DIV/0!</v>
      </c>
      <c r="BT588" s="46" t="e">
        <f t="shared" si="749"/>
        <v>#DIV/0!</v>
      </c>
      <c r="BU588" s="46" t="e">
        <f t="shared" si="750"/>
        <v>#DIV/0!</v>
      </c>
      <c r="BV588" s="46" t="e">
        <f t="shared" si="751"/>
        <v>#DIV/0!</v>
      </c>
      <c r="BW588" s="46" t="str">
        <f t="shared" si="752"/>
        <v xml:space="preserve"> </v>
      </c>
      <c r="BY588" s="52"/>
      <c r="BZ588" s="293"/>
      <c r="CA588" s="46" t="e">
        <f t="shared" si="753"/>
        <v>#DIV/0!</v>
      </c>
      <c r="CB588" s="46">
        <f t="shared" si="754"/>
        <v>5085.92</v>
      </c>
      <c r="CC588" s="46" t="e">
        <f t="shared" si="755"/>
        <v>#DIV/0!</v>
      </c>
    </row>
    <row r="589" spans="1:81" s="45" customFormat="1" ht="12" customHeight="1">
      <c r="A589" s="376">
        <v>206</v>
      </c>
      <c r="B589" s="377" t="s">
        <v>837</v>
      </c>
      <c r="C589" s="280"/>
      <c r="D589" s="295"/>
      <c r="E589" s="280"/>
      <c r="F589" s="280"/>
      <c r="G589" s="286">
        <f t="shared" si="835"/>
        <v>113974.61</v>
      </c>
      <c r="H589" s="280">
        <f t="shared" si="836"/>
        <v>108845.75</v>
      </c>
      <c r="I589" s="289">
        <v>0</v>
      </c>
      <c r="J589" s="289">
        <v>0</v>
      </c>
      <c r="K589" s="289">
        <v>0</v>
      </c>
      <c r="L589" s="289">
        <v>127.2</v>
      </c>
      <c r="M589" s="286">
        <f t="shared" si="837"/>
        <v>108845.75</v>
      </c>
      <c r="N589" s="280">
        <v>0</v>
      </c>
      <c r="O589" s="280">
        <v>0</v>
      </c>
      <c r="P589" s="280">
        <v>0</v>
      </c>
      <c r="Q589" s="280">
        <v>0</v>
      </c>
      <c r="R589" s="280">
        <v>0</v>
      </c>
      <c r="S589" s="280">
        <v>0</v>
      </c>
      <c r="T589" s="290">
        <v>0</v>
      </c>
      <c r="U589" s="280">
        <v>0</v>
      </c>
      <c r="V589" s="280"/>
      <c r="W589" s="280">
        <v>0</v>
      </c>
      <c r="X589" s="280">
        <f t="shared" si="838"/>
        <v>0</v>
      </c>
      <c r="Y589" s="57">
        <v>0</v>
      </c>
      <c r="Z589" s="57">
        <v>0</v>
      </c>
      <c r="AA589" s="57">
        <v>0</v>
      </c>
      <c r="AB589" s="57">
        <v>0</v>
      </c>
      <c r="AC589" s="57">
        <v>0</v>
      </c>
      <c r="AD589" s="57">
        <v>0</v>
      </c>
      <c r="AE589" s="57">
        <v>0</v>
      </c>
      <c r="AF589" s="57">
        <v>0</v>
      </c>
      <c r="AG589" s="57">
        <v>0</v>
      </c>
      <c r="AH589" s="57">
        <v>0</v>
      </c>
      <c r="AI589" s="57">
        <v>0</v>
      </c>
      <c r="AJ589" s="57">
        <f t="shared" si="839"/>
        <v>3419.24</v>
      </c>
      <c r="AK589" s="57">
        <f t="shared" si="840"/>
        <v>1709.62</v>
      </c>
      <c r="AL589" s="57">
        <v>0</v>
      </c>
      <c r="AN589" s="46">
        <f>I589/'Приложение 1'!I587</f>
        <v>0</v>
      </c>
      <c r="AO589" s="46" t="e">
        <f t="shared" si="729"/>
        <v>#DIV/0!</v>
      </c>
      <c r="AP589" s="46">
        <f t="shared" si="730"/>
        <v>855.70558176100621</v>
      </c>
      <c r="AQ589" s="46" t="e">
        <f t="shared" si="731"/>
        <v>#DIV/0!</v>
      </c>
      <c r="AR589" s="46" t="e">
        <f t="shared" si="732"/>
        <v>#DIV/0!</v>
      </c>
      <c r="AS589" s="46" t="e">
        <f t="shared" si="733"/>
        <v>#DIV/0!</v>
      </c>
      <c r="AT589" s="46" t="e">
        <f t="shared" si="734"/>
        <v>#DIV/0!</v>
      </c>
      <c r="AU589" s="46" t="e">
        <f t="shared" si="735"/>
        <v>#DIV/0!</v>
      </c>
      <c r="AV589" s="46" t="e">
        <f t="shared" si="736"/>
        <v>#DIV/0!</v>
      </c>
      <c r="AW589" s="46" t="e">
        <f t="shared" si="737"/>
        <v>#DIV/0!</v>
      </c>
      <c r="AX589" s="46" t="e">
        <f t="shared" si="738"/>
        <v>#DIV/0!</v>
      </c>
      <c r="AY589" s="52">
        <f t="shared" si="739"/>
        <v>0</v>
      </c>
      <c r="AZ589" s="46">
        <v>823.21</v>
      </c>
      <c r="BA589" s="46">
        <v>2105.13</v>
      </c>
      <c r="BB589" s="46">
        <v>2608.0100000000002</v>
      </c>
      <c r="BC589" s="46">
        <v>902.03</v>
      </c>
      <c r="BD589" s="46">
        <v>1781.42</v>
      </c>
      <c r="BE589" s="46">
        <v>1188.47</v>
      </c>
      <c r="BF589" s="46">
        <v>2445034.0299999998</v>
      </c>
      <c r="BG589" s="46">
        <f t="shared" si="740"/>
        <v>4866.91</v>
      </c>
      <c r="BH589" s="46">
        <v>1206.3800000000001</v>
      </c>
      <c r="BI589" s="46">
        <v>3444.44</v>
      </c>
      <c r="BJ589" s="46">
        <v>7006.73</v>
      </c>
      <c r="BK589" s="46">
        <f t="shared" si="728"/>
        <v>1689105.94</v>
      </c>
      <c r="BL589" s="46" t="str">
        <f t="shared" si="741"/>
        <v xml:space="preserve"> </v>
      </c>
      <c r="BM589" s="46" t="e">
        <f t="shared" si="742"/>
        <v>#DIV/0!</v>
      </c>
      <c r="BN589" s="46" t="str">
        <f t="shared" si="743"/>
        <v xml:space="preserve"> </v>
      </c>
      <c r="BO589" s="46" t="e">
        <f t="shared" si="744"/>
        <v>#DIV/0!</v>
      </c>
      <c r="BP589" s="46" t="e">
        <f t="shared" si="745"/>
        <v>#DIV/0!</v>
      </c>
      <c r="BQ589" s="46" t="e">
        <f t="shared" si="746"/>
        <v>#DIV/0!</v>
      </c>
      <c r="BR589" s="46" t="e">
        <f t="shared" si="747"/>
        <v>#DIV/0!</v>
      </c>
      <c r="BS589" s="46" t="e">
        <f t="shared" si="748"/>
        <v>#DIV/0!</v>
      </c>
      <c r="BT589" s="46" t="e">
        <f t="shared" si="749"/>
        <v>#DIV/0!</v>
      </c>
      <c r="BU589" s="46" t="e">
        <f t="shared" si="750"/>
        <v>#DIV/0!</v>
      </c>
      <c r="BV589" s="46" t="e">
        <f t="shared" si="751"/>
        <v>#DIV/0!</v>
      </c>
      <c r="BW589" s="46" t="str">
        <f t="shared" si="752"/>
        <v xml:space="preserve"> </v>
      </c>
      <c r="BY589" s="52"/>
      <c r="BZ589" s="293"/>
      <c r="CA589" s="46" t="e">
        <f t="shared" si="753"/>
        <v>#DIV/0!</v>
      </c>
      <c r="CB589" s="46">
        <f t="shared" si="754"/>
        <v>5085.92</v>
      </c>
      <c r="CC589" s="46" t="e">
        <f t="shared" si="755"/>
        <v>#DIV/0!</v>
      </c>
    </row>
    <row r="590" spans="1:81" s="45" customFormat="1" ht="12" customHeight="1">
      <c r="A590" s="376">
        <v>207</v>
      </c>
      <c r="B590" s="377" t="s">
        <v>838</v>
      </c>
      <c r="C590" s="280"/>
      <c r="D590" s="295"/>
      <c r="E590" s="280"/>
      <c r="F590" s="280"/>
      <c r="G590" s="286">
        <f t="shared" si="835"/>
        <v>110265.06</v>
      </c>
      <c r="H590" s="280">
        <f t="shared" si="836"/>
        <v>105303.13</v>
      </c>
      <c r="I590" s="289">
        <v>0</v>
      </c>
      <c r="J590" s="289">
        <v>0</v>
      </c>
      <c r="K590" s="289">
        <v>0</v>
      </c>
      <c r="L590" s="289">
        <v>123.06</v>
      </c>
      <c r="M590" s="286">
        <f t="shared" si="837"/>
        <v>105303.13</v>
      </c>
      <c r="N590" s="280">
        <v>0</v>
      </c>
      <c r="O590" s="280">
        <v>0</v>
      </c>
      <c r="P590" s="280">
        <v>0</v>
      </c>
      <c r="Q590" s="280">
        <v>0</v>
      </c>
      <c r="R590" s="280">
        <v>0</v>
      </c>
      <c r="S590" s="280">
        <v>0</v>
      </c>
      <c r="T590" s="290">
        <v>0</v>
      </c>
      <c r="U590" s="280">
        <v>0</v>
      </c>
      <c r="V590" s="280"/>
      <c r="W590" s="280">
        <v>0</v>
      </c>
      <c r="X590" s="280">
        <f t="shared" si="838"/>
        <v>0</v>
      </c>
      <c r="Y590" s="57">
        <v>0</v>
      </c>
      <c r="Z590" s="57">
        <v>0</v>
      </c>
      <c r="AA590" s="57">
        <v>0</v>
      </c>
      <c r="AB590" s="57">
        <v>0</v>
      </c>
      <c r="AC590" s="57">
        <v>0</v>
      </c>
      <c r="AD590" s="57">
        <v>0</v>
      </c>
      <c r="AE590" s="57">
        <v>0</v>
      </c>
      <c r="AF590" s="57">
        <v>0</v>
      </c>
      <c r="AG590" s="57">
        <v>0</v>
      </c>
      <c r="AH590" s="57">
        <v>0</v>
      </c>
      <c r="AI590" s="57">
        <v>0</v>
      </c>
      <c r="AJ590" s="57">
        <f t="shared" si="839"/>
        <v>3307.95</v>
      </c>
      <c r="AK590" s="57">
        <f t="shared" si="840"/>
        <v>1653.98</v>
      </c>
      <c r="AL590" s="57">
        <v>0</v>
      </c>
      <c r="AN590" s="46">
        <f>I590/'Приложение 1'!I588</f>
        <v>0</v>
      </c>
      <c r="AO590" s="46" t="e">
        <f t="shared" si="729"/>
        <v>#DIV/0!</v>
      </c>
      <c r="AP590" s="46">
        <f t="shared" si="730"/>
        <v>855.70559076873076</v>
      </c>
      <c r="AQ590" s="46" t="e">
        <f t="shared" si="731"/>
        <v>#DIV/0!</v>
      </c>
      <c r="AR590" s="46" t="e">
        <f t="shared" si="732"/>
        <v>#DIV/0!</v>
      </c>
      <c r="AS590" s="46" t="e">
        <f t="shared" si="733"/>
        <v>#DIV/0!</v>
      </c>
      <c r="AT590" s="46" t="e">
        <f t="shared" si="734"/>
        <v>#DIV/0!</v>
      </c>
      <c r="AU590" s="46" t="e">
        <f t="shared" si="735"/>
        <v>#DIV/0!</v>
      </c>
      <c r="AV590" s="46" t="e">
        <f t="shared" si="736"/>
        <v>#DIV/0!</v>
      </c>
      <c r="AW590" s="46" t="e">
        <f t="shared" si="737"/>
        <v>#DIV/0!</v>
      </c>
      <c r="AX590" s="46" t="e">
        <f t="shared" si="738"/>
        <v>#DIV/0!</v>
      </c>
      <c r="AY590" s="52">
        <f t="shared" si="739"/>
        <v>0</v>
      </c>
      <c r="AZ590" s="46">
        <v>823.21</v>
      </c>
      <c r="BA590" s="46">
        <v>2105.13</v>
      </c>
      <c r="BB590" s="46">
        <v>2608.0100000000002</v>
      </c>
      <c r="BC590" s="46">
        <v>902.03</v>
      </c>
      <c r="BD590" s="46">
        <v>1781.42</v>
      </c>
      <c r="BE590" s="46">
        <v>1188.47</v>
      </c>
      <c r="BF590" s="46">
        <v>2445034.0299999998</v>
      </c>
      <c r="BG590" s="46">
        <f t="shared" si="740"/>
        <v>4866.91</v>
      </c>
      <c r="BH590" s="46">
        <v>1206.3800000000001</v>
      </c>
      <c r="BI590" s="46">
        <v>3444.44</v>
      </c>
      <c r="BJ590" s="46">
        <v>7006.73</v>
      </c>
      <c r="BK590" s="46">
        <f t="shared" si="728"/>
        <v>1689105.94</v>
      </c>
      <c r="BL590" s="46" t="str">
        <f t="shared" si="741"/>
        <v xml:space="preserve"> </v>
      </c>
      <c r="BM590" s="46" t="e">
        <f t="shared" si="742"/>
        <v>#DIV/0!</v>
      </c>
      <c r="BN590" s="46" t="str">
        <f t="shared" si="743"/>
        <v xml:space="preserve"> </v>
      </c>
      <c r="BO590" s="46" t="e">
        <f t="shared" si="744"/>
        <v>#DIV/0!</v>
      </c>
      <c r="BP590" s="46" t="e">
        <f t="shared" si="745"/>
        <v>#DIV/0!</v>
      </c>
      <c r="BQ590" s="46" t="e">
        <f t="shared" si="746"/>
        <v>#DIV/0!</v>
      </c>
      <c r="BR590" s="46" t="e">
        <f t="shared" si="747"/>
        <v>#DIV/0!</v>
      </c>
      <c r="BS590" s="46" t="e">
        <f t="shared" si="748"/>
        <v>#DIV/0!</v>
      </c>
      <c r="BT590" s="46" t="e">
        <f t="shared" si="749"/>
        <v>#DIV/0!</v>
      </c>
      <c r="BU590" s="46" t="e">
        <f t="shared" si="750"/>
        <v>#DIV/0!</v>
      </c>
      <c r="BV590" s="46" t="e">
        <f t="shared" si="751"/>
        <v>#DIV/0!</v>
      </c>
      <c r="BW590" s="46" t="str">
        <f t="shared" si="752"/>
        <v xml:space="preserve"> </v>
      </c>
      <c r="BY590" s="52"/>
      <c r="BZ590" s="293"/>
      <c r="CA590" s="46" t="e">
        <f t="shared" si="753"/>
        <v>#DIV/0!</v>
      </c>
      <c r="CB590" s="46">
        <f t="shared" si="754"/>
        <v>5085.92</v>
      </c>
      <c r="CC590" s="46" t="e">
        <f t="shared" si="755"/>
        <v>#DIV/0!</v>
      </c>
    </row>
    <row r="591" spans="1:81" s="45" customFormat="1" ht="43.5" customHeight="1">
      <c r="A591" s="372" t="s">
        <v>79</v>
      </c>
      <c r="B591" s="372"/>
      <c r="C591" s="373">
        <f>SUM(C583:C590)</f>
        <v>8463.67</v>
      </c>
      <c r="D591" s="373"/>
      <c r="E591" s="280"/>
      <c r="F591" s="280"/>
      <c r="G591" s="373">
        <f>ROUND(SUM(G583:G590),2)</f>
        <v>959703.45</v>
      </c>
      <c r="H591" s="373">
        <f t="shared" ref="H591:U591" si="841">SUM(H583:H590)</f>
        <v>916516.8</v>
      </c>
      <c r="I591" s="373">
        <f t="shared" si="841"/>
        <v>0</v>
      </c>
      <c r="J591" s="373">
        <f t="shared" si="841"/>
        <v>0</v>
      </c>
      <c r="K591" s="373">
        <f t="shared" si="841"/>
        <v>0</v>
      </c>
      <c r="L591" s="373">
        <f t="shared" si="841"/>
        <v>961.02</v>
      </c>
      <c r="M591" s="373">
        <f t="shared" si="841"/>
        <v>822350.20000000007</v>
      </c>
      <c r="N591" s="373">
        <f t="shared" si="841"/>
        <v>0</v>
      </c>
      <c r="O591" s="373">
        <f t="shared" si="841"/>
        <v>0</v>
      </c>
      <c r="P591" s="373">
        <f t="shared" si="841"/>
        <v>0</v>
      </c>
      <c r="Q591" s="373">
        <f t="shared" si="841"/>
        <v>0</v>
      </c>
      <c r="R591" s="373">
        <f t="shared" si="841"/>
        <v>110</v>
      </c>
      <c r="S591" s="373">
        <f t="shared" si="841"/>
        <v>94166.6</v>
      </c>
      <c r="T591" s="374">
        <f t="shared" si="841"/>
        <v>0</v>
      </c>
      <c r="U591" s="373">
        <f t="shared" si="841"/>
        <v>0</v>
      </c>
      <c r="V591" s="280" t="s">
        <v>66</v>
      </c>
      <c r="W591" s="373">
        <f t="shared" ref="W591:AL591" si="842">SUM(W583:W590)</f>
        <v>0</v>
      </c>
      <c r="X591" s="373">
        <f t="shared" si="842"/>
        <v>0</v>
      </c>
      <c r="Y591" s="373">
        <f t="shared" si="842"/>
        <v>0</v>
      </c>
      <c r="Z591" s="373">
        <f t="shared" si="842"/>
        <v>0</v>
      </c>
      <c r="AA591" s="373">
        <f t="shared" si="842"/>
        <v>0</v>
      </c>
      <c r="AB591" s="373">
        <f t="shared" si="842"/>
        <v>0</v>
      </c>
      <c r="AC591" s="373">
        <f t="shared" si="842"/>
        <v>0</v>
      </c>
      <c r="AD591" s="373">
        <f t="shared" si="842"/>
        <v>0</v>
      </c>
      <c r="AE591" s="373">
        <f t="shared" si="842"/>
        <v>0</v>
      </c>
      <c r="AF591" s="373">
        <f t="shared" si="842"/>
        <v>0</v>
      </c>
      <c r="AG591" s="373">
        <f t="shared" si="842"/>
        <v>0</v>
      </c>
      <c r="AH591" s="373">
        <f t="shared" si="842"/>
        <v>0</v>
      </c>
      <c r="AI591" s="373">
        <f t="shared" si="842"/>
        <v>0</v>
      </c>
      <c r="AJ591" s="373">
        <f t="shared" si="842"/>
        <v>28791.09</v>
      </c>
      <c r="AK591" s="373">
        <f t="shared" si="842"/>
        <v>14395.559999999998</v>
      </c>
      <c r="AL591" s="373">
        <f t="shared" si="842"/>
        <v>0</v>
      </c>
      <c r="AN591" s="46" t="e">
        <f>I591/'Приложение 1'!I589</f>
        <v>#DIV/0!</v>
      </c>
      <c r="AO591" s="46" t="e">
        <f t="shared" si="729"/>
        <v>#DIV/0!</v>
      </c>
      <c r="AP591" s="46">
        <f t="shared" si="730"/>
        <v>855.70560446192599</v>
      </c>
      <c r="AQ591" s="46" t="e">
        <f t="shared" si="731"/>
        <v>#DIV/0!</v>
      </c>
      <c r="AR591" s="46" t="e">
        <f t="shared" si="732"/>
        <v>#DIV/0!</v>
      </c>
      <c r="AS591" s="46">
        <f t="shared" si="733"/>
        <v>856.06000000000006</v>
      </c>
      <c r="AT591" s="46" t="e">
        <f t="shared" si="734"/>
        <v>#DIV/0!</v>
      </c>
      <c r="AU591" s="46" t="e">
        <f t="shared" si="735"/>
        <v>#DIV/0!</v>
      </c>
      <c r="AV591" s="46" t="e">
        <f t="shared" si="736"/>
        <v>#DIV/0!</v>
      </c>
      <c r="AW591" s="46" t="e">
        <f t="shared" si="737"/>
        <v>#DIV/0!</v>
      </c>
      <c r="AX591" s="46" t="e">
        <f t="shared" si="738"/>
        <v>#DIV/0!</v>
      </c>
      <c r="AY591" s="52">
        <f t="shared" si="739"/>
        <v>0</v>
      </c>
      <c r="AZ591" s="46">
        <v>823.21</v>
      </c>
      <c r="BA591" s="46">
        <v>2105.13</v>
      </c>
      <c r="BB591" s="46">
        <v>2608.0100000000002</v>
      </c>
      <c r="BC591" s="46">
        <v>902.03</v>
      </c>
      <c r="BD591" s="46">
        <v>1781.42</v>
      </c>
      <c r="BE591" s="46">
        <v>1188.47</v>
      </c>
      <c r="BF591" s="46">
        <v>2445034.0299999998</v>
      </c>
      <c r="BG591" s="46">
        <f t="shared" si="740"/>
        <v>4866.91</v>
      </c>
      <c r="BH591" s="46">
        <v>1206.3800000000001</v>
      </c>
      <c r="BI591" s="46">
        <v>3444.44</v>
      </c>
      <c r="BJ591" s="46">
        <v>7006.73</v>
      </c>
      <c r="BK591" s="46">
        <f t="shared" si="728"/>
        <v>1689105.94</v>
      </c>
      <c r="BL591" s="46" t="e">
        <f t="shared" si="741"/>
        <v>#DIV/0!</v>
      </c>
      <c r="BM591" s="46" t="e">
        <f t="shared" si="742"/>
        <v>#DIV/0!</v>
      </c>
      <c r="BN591" s="46" t="str">
        <f t="shared" si="743"/>
        <v xml:space="preserve"> </v>
      </c>
      <c r="BO591" s="46" t="e">
        <f t="shared" si="744"/>
        <v>#DIV/0!</v>
      </c>
      <c r="BP591" s="46" t="e">
        <f t="shared" si="745"/>
        <v>#DIV/0!</v>
      </c>
      <c r="BQ591" s="46" t="str">
        <f t="shared" si="746"/>
        <v xml:space="preserve"> </v>
      </c>
      <c r="BR591" s="46" t="e">
        <f t="shared" si="747"/>
        <v>#DIV/0!</v>
      </c>
      <c r="BS591" s="46" t="e">
        <f t="shared" si="748"/>
        <v>#DIV/0!</v>
      </c>
      <c r="BT591" s="46" t="e">
        <f t="shared" si="749"/>
        <v>#DIV/0!</v>
      </c>
      <c r="BU591" s="46" t="e">
        <f t="shared" si="750"/>
        <v>#DIV/0!</v>
      </c>
      <c r="BV591" s="46" t="e">
        <f t="shared" si="751"/>
        <v>#DIV/0!</v>
      </c>
      <c r="BW591" s="46" t="str">
        <f t="shared" si="752"/>
        <v xml:space="preserve"> </v>
      </c>
      <c r="BY591" s="52">
        <f t="shared" ref="BY591" si="843">AJ591/G591*100</f>
        <v>2.9999985933154663</v>
      </c>
      <c r="BZ591" s="293">
        <f t="shared" ref="BZ591" si="844">AK591/G591*100</f>
        <v>1.5000008596405481</v>
      </c>
      <c r="CA591" s="46" t="e">
        <f t="shared" si="753"/>
        <v>#DIV/0!</v>
      </c>
      <c r="CB591" s="46">
        <f t="shared" si="754"/>
        <v>5085.92</v>
      </c>
      <c r="CC591" s="46" t="e">
        <f t="shared" si="755"/>
        <v>#DIV/0!</v>
      </c>
    </row>
    <row r="592" spans="1:81" s="45" customFormat="1" ht="12" customHeight="1">
      <c r="A592" s="341" t="s">
        <v>931</v>
      </c>
      <c r="B592" s="342"/>
      <c r="C592" s="342"/>
      <c r="D592" s="342"/>
      <c r="E592" s="342"/>
      <c r="F592" s="342"/>
      <c r="G592" s="342"/>
      <c r="H592" s="342"/>
      <c r="I592" s="342"/>
      <c r="J592" s="342"/>
      <c r="K592" s="342"/>
      <c r="L592" s="342"/>
      <c r="M592" s="342"/>
      <c r="N592" s="342"/>
      <c r="O592" s="342"/>
      <c r="P592" s="342"/>
      <c r="Q592" s="342"/>
      <c r="R592" s="342"/>
      <c r="S592" s="342"/>
      <c r="T592" s="342"/>
      <c r="U592" s="342"/>
      <c r="V592" s="342"/>
      <c r="W592" s="342"/>
      <c r="X592" s="342"/>
      <c r="Y592" s="342"/>
      <c r="Z592" s="342"/>
      <c r="AA592" s="342"/>
      <c r="AB592" s="342"/>
      <c r="AC592" s="342"/>
      <c r="AD592" s="342"/>
      <c r="AE592" s="342"/>
      <c r="AF592" s="342"/>
      <c r="AG592" s="342"/>
      <c r="AH592" s="342"/>
      <c r="AI592" s="342"/>
      <c r="AJ592" s="342"/>
      <c r="AK592" s="342"/>
      <c r="AL592" s="360"/>
      <c r="AN592" s="46">
        <f>I592/'Приложение 1'!I590</f>
        <v>0</v>
      </c>
      <c r="AO592" s="46" t="e">
        <f t="shared" si="729"/>
        <v>#DIV/0!</v>
      </c>
      <c r="AP592" s="46" t="e">
        <f t="shared" si="730"/>
        <v>#DIV/0!</v>
      </c>
      <c r="AQ592" s="46" t="e">
        <f t="shared" si="731"/>
        <v>#DIV/0!</v>
      </c>
      <c r="AR592" s="46" t="e">
        <f t="shared" si="732"/>
        <v>#DIV/0!</v>
      </c>
      <c r="AS592" s="46" t="e">
        <f t="shared" si="733"/>
        <v>#DIV/0!</v>
      </c>
      <c r="AT592" s="46" t="e">
        <f t="shared" si="734"/>
        <v>#DIV/0!</v>
      </c>
      <c r="AU592" s="46" t="e">
        <f t="shared" si="735"/>
        <v>#DIV/0!</v>
      </c>
      <c r="AV592" s="46" t="e">
        <f t="shared" si="736"/>
        <v>#DIV/0!</v>
      </c>
      <c r="AW592" s="46" t="e">
        <f t="shared" si="737"/>
        <v>#DIV/0!</v>
      </c>
      <c r="AX592" s="46" t="e">
        <f t="shared" si="738"/>
        <v>#DIV/0!</v>
      </c>
      <c r="AY592" s="52">
        <f t="shared" si="739"/>
        <v>0</v>
      </c>
      <c r="AZ592" s="46">
        <v>823.21</v>
      </c>
      <c r="BA592" s="46">
        <v>2105.13</v>
      </c>
      <c r="BB592" s="46">
        <v>2608.0100000000002</v>
      </c>
      <c r="BC592" s="46">
        <v>902.03</v>
      </c>
      <c r="BD592" s="46">
        <v>1781.42</v>
      </c>
      <c r="BE592" s="46">
        <v>1188.47</v>
      </c>
      <c r="BF592" s="46">
        <v>2445034.0299999998</v>
      </c>
      <c r="BG592" s="46">
        <f t="shared" si="740"/>
        <v>4866.91</v>
      </c>
      <c r="BH592" s="46">
        <v>1206.3800000000001</v>
      </c>
      <c r="BI592" s="46">
        <v>3444.44</v>
      </c>
      <c r="BJ592" s="46">
        <v>7006.73</v>
      </c>
      <c r="BK592" s="46">
        <f t="shared" si="728"/>
        <v>1689105.94</v>
      </c>
      <c r="BL592" s="46" t="str">
        <f t="shared" si="741"/>
        <v xml:space="preserve"> </v>
      </c>
      <c r="BM592" s="46" t="e">
        <f t="shared" si="742"/>
        <v>#DIV/0!</v>
      </c>
      <c r="BN592" s="46" t="e">
        <f t="shared" si="743"/>
        <v>#DIV/0!</v>
      </c>
      <c r="BO592" s="46" t="e">
        <f t="shared" si="744"/>
        <v>#DIV/0!</v>
      </c>
      <c r="BP592" s="46" t="e">
        <f t="shared" si="745"/>
        <v>#DIV/0!</v>
      </c>
      <c r="BQ592" s="46" t="e">
        <f t="shared" si="746"/>
        <v>#DIV/0!</v>
      </c>
      <c r="BR592" s="46" t="e">
        <f t="shared" si="747"/>
        <v>#DIV/0!</v>
      </c>
      <c r="BS592" s="46" t="e">
        <f t="shared" si="748"/>
        <v>#DIV/0!</v>
      </c>
      <c r="BT592" s="46" t="e">
        <f t="shared" si="749"/>
        <v>#DIV/0!</v>
      </c>
      <c r="BU592" s="46" t="e">
        <f t="shared" si="750"/>
        <v>#DIV/0!</v>
      </c>
      <c r="BV592" s="46" t="e">
        <f t="shared" si="751"/>
        <v>#DIV/0!</v>
      </c>
      <c r="BW592" s="46" t="str">
        <f t="shared" si="752"/>
        <v xml:space="preserve"> </v>
      </c>
      <c r="BY592" s="52" t="e">
        <f t="shared" ref="BY592:BY600" si="845">AJ592/G592*100</f>
        <v>#DIV/0!</v>
      </c>
      <c r="BZ592" s="293" t="e">
        <f t="shared" ref="BZ592:BZ600" si="846">AK592/G592*100</f>
        <v>#DIV/0!</v>
      </c>
      <c r="CA592" s="46" t="e">
        <f t="shared" si="753"/>
        <v>#DIV/0!</v>
      </c>
      <c r="CB592" s="46">
        <f t="shared" si="754"/>
        <v>5085.92</v>
      </c>
      <c r="CC592" s="46" t="e">
        <f t="shared" si="755"/>
        <v>#DIV/0!</v>
      </c>
    </row>
    <row r="593" spans="1:81" s="45" customFormat="1" ht="12" customHeight="1">
      <c r="A593" s="376">
        <v>208</v>
      </c>
      <c r="B593" s="380" t="s">
        <v>233</v>
      </c>
      <c r="C593" s="336">
        <v>862.8</v>
      </c>
      <c r="D593" s="295"/>
      <c r="E593" s="336"/>
      <c r="F593" s="336"/>
      <c r="G593" s="286">
        <f>ROUND(H593+U593+X593+Z593+AB593+AD593+AF593+AH593+AI593+AJ593+AK593+AL593,2)</f>
        <v>5233858.68</v>
      </c>
      <c r="H593" s="280">
        <f>I593+K593+M593+O593+Q593+S593</f>
        <v>0</v>
      </c>
      <c r="I593" s="289">
        <v>0</v>
      </c>
      <c r="J593" s="289">
        <v>0</v>
      </c>
      <c r="K593" s="289">
        <v>0</v>
      </c>
      <c r="L593" s="289">
        <v>0</v>
      </c>
      <c r="M593" s="289">
        <v>0</v>
      </c>
      <c r="N593" s="280">
        <v>0</v>
      </c>
      <c r="O593" s="280">
        <v>0</v>
      </c>
      <c r="P593" s="280">
        <v>0</v>
      </c>
      <c r="Q593" s="280">
        <v>0</v>
      </c>
      <c r="R593" s="280">
        <v>0</v>
      </c>
      <c r="S593" s="280">
        <v>0</v>
      </c>
      <c r="T593" s="290">
        <v>0</v>
      </c>
      <c r="U593" s="280">
        <v>0</v>
      </c>
      <c r="V593" s="336" t="s">
        <v>106</v>
      </c>
      <c r="W593" s="337">
        <v>1296</v>
      </c>
      <c r="X593" s="280">
        <f t="shared" ref="X593" si="847">ROUND(IF(V593="СК",3856.74,3886.86)*W593,2)</f>
        <v>4998335.04</v>
      </c>
      <c r="Y593" s="57">
        <v>0</v>
      </c>
      <c r="Z593" s="57">
        <v>0</v>
      </c>
      <c r="AA593" s="57">
        <v>0</v>
      </c>
      <c r="AB593" s="57">
        <v>0</v>
      </c>
      <c r="AC593" s="57">
        <v>0</v>
      </c>
      <c r="AD593" s="57">
        <v>0</v>
      </c>
      <c r="AE593" s="57">
        <v>0</v>
      </c>
      <c r="AF593" s="57">
        <v>0</v>
      </c>
      <c r="AG593" s="57">
        <v>0</v>
      </c>
      <c r="AH593" s="57">
        <v>0</v>
      </c>
      <c r="AI593" s="57">
        <v>0</v>
      </c>
      <c r="AJ593" s="57">
        <f t="shared" ref="AJ593" si="848">ROUND(X593/95.5*3,2)</f>
        <v>157015.76</v>
      </c>
      <c r="AK593" s="57">
        <f t="shared" ref="AK593" si="849">ROUND(X593/95.5*1.5,2)</f>
        <v>78507.88</v>
      </c>
      <c r="AL593" s="57">
        <v>0</v>
      </c>
      <c r="AN593" s="46">
        <f>I593/'Приложение 1'!I591</f>
        <v>0</v>
      </c>
      <c r="AO593" s="46" t="e">
        <f t="shared" si="729"/>
        <v>#DIV/0!</v>
      </c>
      <c r="AP593" s="46" t="e">
        <f t="shared" si="730"/>
        <v>#DIV/0!</v>
      </c>
      <c r="AQ593" s="46" t="e">
        <f t="shared" si="731"/>
        <v>#DIV/0!</v>
      </c>
      <c r="AR593" s="46" t="e">
        <f t="shared" si="732"/>
        <v>#DIV/0!</v>
      </c>
      <c r="AS593" s="46" t="e">
        <f t="shared" si="733"/>
        <v>#DIV/0!</v>
      </c>
      <c r="AT593" s="46" t="e">
        <f t="shared" si="734"/>
        <v>#DIV/0!</v>
      </c>
      <c r="AU593" s="46">
        <f t="shared" si="735"/>
        <v>3856.7400000000002</v>
      </c>
      <c r="AV593" s="46" t="e">
        <f t="shared" si="736"/>
        <v>#DIV/0!</v>
      </c>
      <c r="AW593" s="46" t="e">
        <f t="shared" si="737"/>
        <v>#DIV/0!</v>
      </c>
      <c r="AX593" s="46" t="e">
        <f t="shared" si="738"/>
        <v>#DIV/0!</v>
      </c>
      <c r="AY593" s="52">
        <f t="shared" si="739"/>
        <v>0</v>
      </c>
      <c r="AZ593" s="46">
        <v>823.21</v>
      </c>
      <c r="BA593" s="46">
        <v>2105.13</v>
      </c>
      <c r="BB593" s="46">
        <v>2608.0100000000002</v>
      </c>
      <c r="BC593" s="46">
        <v>902.03</v>
      </c>
      <c r="BD593" s="46">
        <v>1781.42</v>
      </c>
      <c r="BE593" s="46">
        <v>1188.47</v>
      </c>
      <c r="BF593" s="46">
        <v>2445034.0299999998</v>
      </c>
      <c r="BG593" s="46">
        <f t="shared" si="740"/>
        <v>4866.91</v>
      </c>
      <c r="BH593" s="46">
        <v>1206.3800000000001</v>
      </c>
      <c r="BI593" s="46">
        <v>3444.44</v>
      </c>
      <c r="BJ593" s="46">
        <v>7006.73</v>
      </c>
      <c r="BK593" s="46">
        <f t="shared" si="728"/>
        <v>1689105.94</v>
      </c>
      <c r="BL593" s="46" t="str">
        <f t="shared" si="741"/>
        <v xml:space="preserve"> </v>
      </c>
      <c r="BM593" s="46" t="e">
        <f t="shared" si="742"/>
        <v>#DIV/0!</v>
      </c>
      <c r="BN593" s="46" t="e">
        <f t="shared" si="743"/>
        <v>#DIV/0!</v>
      </c>
      <c r="BO593" s="46" t="e">
        <f t="shared" si="744"/>
        <v>#DIV/0!</v>
      </c>
      <c r="BP593" s="46" t="e">
        <f t="shared" si="745"/>
        <v>#DIV/0!</v>
      </c>
      <c r="BQ593" s="46" t="e">
        <f t="shared" si="746"/>
        <v>#DIV/0!</v>
      </c>
      <c r="BR593" s="46" t="e">
        <f t="shared" si="747"/>
        <v>#DIV/0!</v>
      </c>
      <c r="BS593" s="46" t="str">
        <f t="shared" si="748"/>
        <v xml:space="preserve"> </v>
      </c>
      <c r="BT593" s="46" t="e">
        <f t="shared" si="749"/>
        <v>#DIV/0!</v>
      </c>
      <c r="BU593" s="46" t="e">
        <f t="shared" si="750"/>
        <v>#DIV/0!</v>
      </c>
      <c r="BV593" s="46" t="e">
        <f t="shared" si="751"/>
        <v>#DIV/0!</v>
      </c>
      <c r="BW593" s="46" t="str">
        <f t="shared" si="752"/>
        <v xml:space="preserve"> </v>
      </c>
      <c r="BY593" s="52">
        <f t="shared" si="845"/>
        <v>2.9999999923574552</v>
      </c>
      <c r="BZ593" s="293">
        <f t="shared" si="846"/>
        <v>1.4999999961787276</v>
      </c>
      <c r="CA593" s="46">
        <f t="shared" si="753"/>
        <v>4038.4712037037034</v>
      </c>
      <c r="CB593" s="46">
        <f t="shared" si="754"/>
        <v>5085.92</v>
      </c>
      <c r="CC593" s="46">
        <f t="shared" si="755"/>
        <v>-1047.4487962962967</v>
      </c>
    </row>
    <row r="594" spans="1:81" s="45" customFormat="1" ht="43.5" customHeight="1">
      <c r="A594" s="361" t="s">
        <v>109</v>
      </c>
      <c r="B594" s="361"/>
      <c r="C594" s="336">
        <f>SUM(C593:C593)</f>
        <v>862.8</v>
      </c>
      <c r="D594" s="362"/>
      <c r="E594" s="336"/>
      <c r="F594" s="336"/>
      <c r="G594" s="336">
        <f>ROUND(SUM(G593:G593),2)</f>
        <v>5233858.68</v>
      </c>
      <c r="H594" s="336">
        <f t="shared" ref="H594:U594" si="850">SUM(H593:H593)</f>
        <v>0</v>
      </c>
      <c r="I594" s="336">
        <f t="shared" si="850"/>
        <v>0</v>
      </c>
      <c r="J594" s="336">
        <f t="shared" si="850"/>
        <v>0</v>
      </c>
      <c r="K594" s="336">
        <f t="shared" si="850"/>
        <v>0</v>
      </c>
      <c r="L594" s="336">
        <f t="shared" si="850"/>
        <v>0</v>
      </c>
      <c r="M594" s="336">
        <f t="shared" si="850"/>
        <v>0</v>
      </c>
      <c r="N594" s="336">
        <f t="shared" si="850"/>
        <v>0</v>
      </c>
      <c r="O594" s="336">
        <f t="shared" si="850"/>
        <v>0</v>
      </c>
      <c r="P594" s="336">
        <f t="shared" si="850"/>
        <v>0</v>
      </c>
      <c r="Q594" s="336">
        <f t="shared" si="850"/>
        <v>0</v>
      </c>
      <c r="R594" s="336">
        <f t="shared" si="850"/>
        <v>0</v>
      </c>
      <c r="S594" s="336">
        <f t="shared" si="850"/>
        <v>0</v>
      </c>
      <c r="T594" s="367">
        <f t="shared" si="850"/>
        <v>0</v>
      </c>
      <c r="U594" s="336">
        <f t="shared" si="850"/>
        <v>0</v>
      </c>
      <c r="V594" s="336" t="s">
        <v>66</v>
      </c>
      <c r="W594" s="336">
        <f t="shared" ref="W594:AL594" si="851">SUM(W593:W593)</f>
        <v>1296</v>
      </c>
      <c r="X594" s="336">
        <f t="shared" si="851"/>
        <v>4998335.04</v>
      </c>
      <c r="Y594" s="336">
        <f t="shared" si="851"/>
        <v>0</v>
      </c>
      <c r="Z594" s="336">
        <f t="shared" si="851"/>
        <v>0</v>
      </c>
      <c r="AA594" s="336">
        <f t="shared" si="851"/>
        <v>0</v>
      </c>
      <c r="AB594" s="336">
        <f t="shared" si="851"/>
        <v>0</v>
      </c>
      <c r="AC594" s="336">
        <f t="shared" si="851"/>
        <v>0</v>
      </c>
      <c r="AD594" s="336">
        <f t="shared" si="851"/>
        <v>0</v>
      </c>
      <c r="AE594" s="336">
        <f t="shared" si="851"/>
        <v>0</v>
      </c>
      <c r="AF594" s="336">
        <f t="shared" si="851"/>
        <v>0</v>
      </c>
      <c r="AG594" s="336">
        <f t="shared" si="851"/>
        <v>0</v>
      </c>
      <c r="AH594" s="336">
        <f t="shared" si="851"/>
        <v>0</v>
      </c>
      <c r="AI594" s="336">
        <f t="shared" si="851"/>
        <v>0</v>
      </c>
      <c r="AJ594" s="336">
        <f t="shared" si="851"/>
        <v>157015.76</v>
      </c>
      <c r="AK594" s="336">
        <f t="shared" si="851"/>
        <v>78507.88</v>
      </c>
      <c r="AL594" s="336">
        <f t="shared" si="851"/>
        <v>0</v>
      </c>
      <c r="AN594" s="46" t="e">
        <f>I594/'Приложение 1'!I592</f>
        <v>#DIV/0!</v>
      </c>
      <c r="AO594" s="46" t="e">
        <f t="shared" si="729"/>
        <v>#DIV/0!</v>
      </c>
      <c r="AP594" s="46" t="e">
        <f t="shared" si="730"/>
        <v>#DIV/0!</v>
      </c>
      <c r="AQ594" s="46" t="e">
        <f t="shared" si="731"/>
        <v>#DIV/0!</v>
      </c>
      <c r="AR594" s="46" t="e">
        <f t="shared" si="732"/>
        <v>#DIV/0!</v>
      </c>
      <c r="AS594" s="46" t="e">
        <f t="shared" si="733"/>
        <v>#DIV/0!</v>
      </c>
      <c r="AT594" s="46" t="e">
        <f t="shared" si="734"/>
        <v>#DIV/0!</v>
      </c>
      <c r="AU594" s="46">
        <f t="shared" si="735"/>
        <v>3856.7400000000002</v>
      </c>
      <c r="AV594" s="46" t="e">
        <f t="shared" si="736"/>
        <v>#DIV/0!</v>
      </c>
      <c r="AW594" s="46" t="e">
        <f t="shared" si="737"/>
        <v>#DIV/0!</v>
      </c>
      <c r="AX594" s="46" t="e">
        <f t="shared" si="738"/>
        <v>#DIV/0!</v>
      </c>
      <c r="AY594" s="52">
        <f t="shared" si="739"/>
        <v>0</v>
      </c>
      <c r="AZ594" s="46">
        <v>823.21</v>
      </c>
      <c r="BA594" s="46">
        <v>2105.13</v>
      </c>
      <c r="BB594" s="46">
        <v>2608.0100000000002</v>
      </c>
      <c r="BC594" s="46">
        <v>902.03</v>
      </c>
      <c r="BD594" s="46">
        <v>1781.42</v>
      </c>
      <c r="BE594" s="46">
        <v>1188.47</v>
      </c>
      <c r="BF594" s="46">
        <v>2445034.0299999998</v>
      </c>
      <c r="BG594" s="46">
        <f t="shared" si="740"/>
        <v>4866.91</v>
      </c>
      <c r="BH594" s="46">
        <v>1206.3800000000001</v>
      </c>
      <c r="BI594" s="46">
        <v>3444.44</v>
      </c>
      <c r="BJ594" s="46">
        <v>7006.73</v>
      </c>
      <c r="BK594" s="46">
        <f t="shared" si="728"/>
        <v>1689105.94</v>
      </c>
      <c r="BL594" s="46" t="e">
        <f t="shared" si="741"/>
        <v>#DIV/0!</v>
      </c>
      <c r="BM594" s="46" t="e">
        <f t="shared" si="742"/>
        <v>#DIV/0!</v>
      </c>
      <c r="BN594" s="46" t="e">
        <f t="shared" si="743"/>
        <v>#DIV/0!</v>
      </c>
      <c r="BO594" s="46" t="e">
        <f t="shared" si="744"/>
        <v>#DIV/0!</v>
      </c>
      <c r="BP594" s="46" t="e">
        <f t="shared" si="745"/>
        <v>#DIV/0!</v>
      </c>
      <c r="BQ594" s="46" t="e">
        <f t="shared" si="746"/>
        <v>#DIV/0!</v>
      </c>
      <c r="BR594" s="46" t="e">
        <f t="shared" si="747"/>
        <v>#DIV/0!</v>
      </c>
      <c r="BS594" s="46" t="str">
        <f t="shared" si="748"/>
        <v xml:space="preserve"> </v>
      </c>
      <c r="BT594" s="46" t="e">
        <f t="shared" si="749"/>
        <v>#DIV/0!</v>
      </c>
      <c r="BU594" s="46" t="e">
        <f t="shared" si="750"/>
        <v>#DIV/0!</v>
      </c>
      <c r="BV594" s="46" t="e">
        <f t="shared" si="751"/>
        <v>#DIV/0!</v>
      </c>
      <c r="BW594" s="46" t="str">
        <f t="shared" si="752"/>
        <v xml:space="preserve"> </v>
      </c>
      <c r="BY594" s="52">
        <f t="shared" si="845"/>
        <v>2.9999999923574552</v>
      </c>
      <c r="BZ594" s="293">
        <f t="shared" si="846"/>
        <v>1.4999999961787276</v>
      </c>
      <c r="CA594" s="46">
        <f t="shared" si="753"/>
        <v>4038.4712037037034</v>
      </c>
      <c r="CB594" s="46">
        <f t="shared" si="754"/>
        <v>5085.92</v>
      </c>
      <c r="CC594" s="46">
        <f t="shared" si="755"/>
        <v>-1047.4487962962967</v>
      </c>
    </row>
    <row r="595" spans="1:81" s="45" customFormat="1" ht="12" customHeight="1">
      <c r="A595" s="282" t="s">
        <v>0</v>
      </c>
      <c r="B595" s="283"/>
      <c r="C595" s="283"/>
      <c r="D595" s="283"/>
      <c r="E595" s="283"/>
      <c r="F595" s="283"/>
      <c r="G595" s="283"/>
      <c r="H595" s="283"/>
      <c r="I595" s="283"/>
      <c r="J595" s="283"/>
      <c r="K595" s="283"/>
      <c r="L595" s="283"/>
      <c r="M595" s="283"/>
      <c r="N595" s="283"/>
      <c r="O595" s="283"/>
      <c r="P595" s="283"/>
      <c r="Q595" s="283"/>
      <c r="R595" s="283"/>
      <c r="S595" s="283"/>
      <c r="T595" s="283"/>
      <c r="U595" s="283"/>
      <c r="V595" s="283"/>
      <c r="W595" s="283"/>
      <c r="X595" s="283"/>
      <c r="Y595" s="283"/>
      <c r="Z595" s="283"/>
      <c r="AA595" s="283"/>
      <c r="AB595" s="283"/>
      <c r="AC595" s="283"/>
      <c r="AD595" s="283"/>
      <c r="AE595" s="283"/>
      <c r="AF595" s="283"/>
      <c r="AG595" s="283"/>
      <c r="AH595" s="283"/>
      <c r="AI595" s="283"/>
      <c r="AJ595" s="283"/>
      <c r="AK595" s="283"/>
      <c r="AL595" s="375"/>
      <c r="AN595" s="46">
        <f>I595/'Приложение 1'!I593</f>
        <v>0</v>
      </c>
      <c r="AO595" s="46" t="e">
        <f t="shared" si="729"/>
        <v>#DIV/0!</v>
      </c>
      <c r="AP595" s="46" t="e">
        <f t="shared" si="730"/>
        <v>#DIV/0!</v>
      </c>
      <c r="AQ595" s="46" t="e">
        <f t="shared" si="731"/>
        <v>#DIV/0!</v>
      </c>
      <c r="AR595" s="46" t="e">
        <f t="shared" si="732"/>
        <v>#DIV/0!</v>
      </c>
      <c r="AS595" s="46" t="e">
        <f t="shared" si="733"/>
        <v>#DIV/0!</v>
      </c>
      <c r="AT595" s="46" t="e">
        <f t="shared" si="734"/>
        <v>#DIV/0!</v>
      </c>
      <c r="AU595" s="46" t="e">
        <f t="shared" si="735"/>
        <v>#DIV/0!</v>
      </c>
      <c r="AV595" s="46" t="e">
        <f t="shared" si="736"/>
        <v>#DIV/0!</v>
      </c>
      <c r="AW595" s="46" t="e">
        <f t="shared" si="737"/>
        <v>#DIV/0!</v>
      </c>
      <c r="AX595" s="46" t="e">
        <f t="shared" si="738"/>
        <v>#DIV/0!</v>
      </c>
      <c r="AY595" s="52">
        <f t="shared" si="739"/>
        <v>0</v>
      </c>
      <c r="AZ595" s="46">
        <v>823.21</v>
      </c>
      <c r="BA595" s="46">
        <v>2105.13</v>
      </c>
      <c r="BB595" s="46">
        <v>2608.0100000000002</v>
      </c>
      <c r="BC595" s="46">
        <v>902.03</v>
      </c>
      <c r="BD595" s="46">
        <v>1781.42</v>
      </c>
      <c r="BE595" s="46">
        <v>1188.47</v>
      </c>
      <c r="BF595" s="46">
        <v>2445034.0299999998</v>
      </c>
      <c r="BG595" s="46">
        <f t="shared" si="740"/>
        <v>4866.91</v>
      </c>
      <c r="BH595" s="46">
        <v>1206.3800000000001</v>
      </c>
      <c r="BI595" s="46">
        <v>3444.44</v>
      </c>
      <c r="BJ595" s="46">
        <v>7006.73</v>
      </c>
      <c r="BK595" s="46">
        <f t="shared" ref="BK595:BK658" si="852">111247.63+851785.34+726072.97</f>
        <v>1689105.94</v>
      </c>
      <c r="BL595" s="46" t="str">
        <f t="shared" si="741"/>
        <v xml:space="preserve"> </v>
      </c>
      <c r="BM595" s="46" t="e">
        <f t="shared" si="742"/>
        <v>#DIV/0!</v>
      </c>
      <c r="BN595" s="46" t="e">
        <f t="shared" si="743"/>
        <v>#DIV/0!</v>
      </c>
      <c r="BO595" s="46" t="e">
        <f t="shared" si="744"/>
        <v>#DIV/0!</v>
      </c>
      <c r="BP595" s="46" t="e">
        <f t="shared" si="745"/>
        <v>#DIV/0!</v>
      </c>
      <c r="BQ595" s="46" t="e">
        <f t="shared" si="746"/>
        <v>#DIV/0!</v>
      </c>
      <c r="BR595" s="46" t="e">
        <f t="shared" si="747"/>
        <v>#DIV/0!</v>
      </c>
      <c r="BS595" s="46" t="e">
        <f t="shared" si="748"/>
        <v>#DIV/0!</v>
      </c>
      <c r="BT595" s="46" t="e">
        <f t="shared" si="749"/>
        <v>#DIV/0!</v>
      </c>
      <c r="BU595" s="46" t="e">
        <f t="shared" si="750"/>
        <v>#DIV/0!</v>
      </c>
      <c r="BV595" s="46" t="e">
        <f t="shared" si="751"/>
        <v>#DIV/0!</v>
      </c>
      <c r="BW595" s="46" t="str">
        <f t="shared" si="752"/>
        <v xml:space="preserve"> </v>
      </c>
      <c r="BY595" s="52" t="e">
        <f t="shared" si="845"/>
        <v>#DIV/0!</v>
      </c>
      <c r="BZ595" s="293" t="e">
        <f t="shared" si="846"/>
        <v>#DIV/0!</v>
      </c>
      <c r="CA595" s="46" t="e">
        <f t="shared" si="753"/>
        <v>#DIV/0!</v>
      </c>
      <c r="CB595" s="46">
        <f t="shared" si="754"/>
        <v>5085.92</v>
      </c>
      <c r="CC595" s="46" t="e">
        <f t="shared" si="755"/>
        <v>#DIV/0!</v>
      </c>
    </row>
    <row r="596" spans="1:81" s="45" customFormat="1" ht="12" customHeight="1">
      <c r="A596" s="381">
        <v>209</v>
      </c>
      <c r="B596" s="382" t="s">
        <v>845</v>
      </c>
      <c r="C596" s="280">
        <v>909.2</v>
      </c>
      <c r="D596" s="295"/>
      <c r="E596" s="280"/>
      <c r="F596" s="280"/>
      <c r="G596" s="286">
        <f>ROUND(H596+U596+X596+Z596+AB596+AD596+AF596+AH596+AI596+AJ596+AK596+AL596,2)</f>
        <v>2226813.0299999998</v>
      </c>
      <c r="H596" s="280">
        <f>I596+K596+M596+O596+Q596+S596</f>
        <v>0</v>
      </c>
      <c r="I596" s="289">
        <v>0</v>
      </c>
      <c r="J596" s="289">
        <v>0</v>
      </c>
      <c r="K596" s="289">
        <v>0</v>
      </c>
      <c r="L596" s="289">
        <v>0</v>
      </c>
      <c r="M596" s="289">
        <v>0</v>
      </c>
      <c r="N596" s="280">
        <v>0</v>
      </c>
      <c r="O596" s="280">
        <v>0</v>
      </c>
      <c r="P596" s="280">
        <v>0</v>
      </c>
      <c r="Q596" s="280">
        <v>0</v>
      </c>
      <c r="R596" s="280">
        <v>0</v>
      </c>
      <c r="S596" s="280">
        <v>0</v>
      </c>
      <c r="T596" s="290">
        <v>0</v>
      </c>
      <c r="U596" s="280">
        <v>0</v>
      </c>
      <c r="V596" s="280" t="s">
        <v>106</v>
      </c>
      <c r="W596" s="57">
        <v>551.4</v>
      </c>
      <c r="X596" s="280">
        <f t="shared" ref="X596:X597" si="853">ROUND(IF(V596="СК",3856.74,3886.86)*W596,2)</f>
        <v>2126606.44</v>
      </c>
      <c r="Y596" s="57">
        <v>0</v>
      </c>
      <c r="Z596" s="57">
        <v>0</v>
      </c>
      <c r="AA596" s="57">
        <v>0</v>
      </c>
      <c r="AB596" s="57">
        <v>0</v>
      </c>
      <c r="AC596" s="57">
        <v>0</v>
      </c>
      <c r="AD596" s="57">
        <v>0</v>
      </c>
      <c r="AE596" s="57">
        <v>0</v>
      </c>
      <c r="AF596" s="57">
        <v>0</v>
      </c>
      <c r="AG596" s="57">
        <v>0</v>
      </c>
      <c r="AH596" s="57">
        <v>0</v>
      </c>
      <c r="AI596" s="57">
        <v>0</v>
      </c>
      <c r="AJ596" s="57">
        <f t="shared" ref="AJ596:AJ597" si="854">ROUND(X596/95.5*3,2)</f>
        <v>66804.39</v>
      </c>
      <c r="AK596" s="57">
        <f t="shared" ref="AK596:AK597" si="855">ROUND(X596/95.5*1.5,2)</f>
        <v>33402.199999999997</v>
      </c>
      <c r="AL596" s="57">
        <v>0</v>
      </c>
      <c r="AN596" s="46">
        <f>I596/'Приложение 1'!I594</f>
        <v>0</v>
      </c>
      <c r="AO596" s="46" t="e">
        <f t="shared" ref="AO596:AO659" si="856">K596/J596</f>
        <v>#DIV/0!</v>
      </c>
      <c r="AP596" s="46" t="e">
        <f t="shared" ref="AP596:AP659" si="857">M596/L596</f>
        <v>#DIV/0!</v>
      </c>
      <c r="AQ596" s="46" t="e">
        <f t="shared" ref="AQ596:AQ659" si="858">O596/N596</f>
        <v>#DIV/0!</v>
      </c>
      <c r="AR596" s="46" t="e">
        <f t="shared" ref="AR596:AR659" si="859">Q596/P596</f>
        <v>#DIV/0!</v>
      </c>
      <c r="AS596" s="46" t="e">
        <f t="shared" ref="AS596:AS659" si="860">S596/R596</f>
        <v>#DIV/0!</v>
      </c>
      <c r="AT596" s="46" t="e">
        <f t="shared" ref="AT596:AT659" si="861">U596/T596</f>
        <v>#DIV/0!</v>
      </c>
      <c r="AU596" s="46">
        <f t="shared" ref="AU596:AU659" si="862">X596/W596</f>
        <v>3856.7400072542619</v>
      </c>
      <c r="AV596" s="46" t="e">
        <f t="shared" ref="AV596:AV659" si="863">Z596/Y596</f>
        <v>#DIV/0!</v>
      </c>
      <c r="AW596" s="46" t="e">
        <f t="shared" ref="AW596:AW659" si="864">AB596/AA596</f>
        <v>#DIV/0!</v>
      </c>
      <c r="AX596" s="46" t="e">
        <f t="shared" ref="AX596:AX659" si="865">AH596/AG596</f>
        <v>#DIV/0!</v>
      </c>
      <c r="AY596" s="52">
        <f t="shared" ref="AY596:AY659" si="866">AI596</f>
        <v>0</v>
      </c>
      <c r="AZ596" s="46">
        <v>823.21</v>
      </c>
      <c r="BA596" s="46">
        <v>2105.13</v>
      </c>
      <c r="BB596" s="46">
        <v>2608.0100000000002</v>
      </c>
      <c r="BC596" s="46">
        <v>902.03</v>
      </c>
      <c r="BD596" s="46">
        <v>1781.42</v>
      </c>
      <c r="BE596" s="46">
        <v>1188.47</v>
      </c>
      <c r="BF596" s="46">
        <v>2445034.0299999998</v>
      </c>
      <c r="BG596" s="46">
        <f t="shared" ref="BG596:BG659" si="867">IF(V596="ПК", 5070.2, 4866.91)</f>
        <v>4866.91</v>
      </c>
      <c r="BH596" s="46">
        <v>1206.3800000000001</v>
      </c>
      <c r="BI596" s="46">
        <v>3444.44</v>
      </c>
      <c r="BJ596" s="46">
        <v>7006.73</v>
      </c>
      <c r="BK596" s="46">
        <f t="shared" si="852"/>
        <v>1689105.94</v>
      </c>
      <c r="BL596" s="46" t="str">
        <f t="shared" ref="BL596:BL659" si="868">IF(AN596&gt;AZ596, "+", " ")</f>
        <v xml:space="preserve"> </v>
      </c>
      <c r="BM596" s="46" t="e">
        <f t="shared" ref="BM596:BM659" si="869">IF(AO596&gt;BA596, "+", " ")</f>
        <v>#DIV/0!</v>
      </c>
      <c r="BN596" s="46" t="e">
        <f t="shared" ref="BN596:BN659" si="870">IF(AP596&gt;BB596, "+", " ")</f>
        <v>#DIV/0!</v>
      </c>
      <c r="BO596" s="46" t="e">
        <f t="shared" ref="BO596:BO659" si="871">IF(AQ596&gt;BC596, "+", " ")</f>
        <v>#DIV/0!</v>
      </c>
      <c r="BP596" s="46" t="e">
        <f t="shared" ref="BP596:BP659" si="872">IF(AR596&gt;BD596, "+", " ")</f>
        <v>#DIV/0!</v>
      </c>
      <c r="BQ596" s="46" t="e">
        <f t="shared" ref="BQ596:BQ659" si="873">IF(AS596&gt;BE596, "+", " ")</f>
        <v>#DIV/0!</v>
      </c>
      <c r="BR596" s="46" t="e">
        <f t="shared" ref="BR596:BR659" si="874">IF(AT596&gt;BF596, "+", " ")</f>
        <v>#DIV/0!</v>
      </c>
      <c r="BS596" s="46" t="str">
        <f t="shared" ref="BS596:BS659" si="875">IF(AU596&gt;BG596, "+", " ")</f>
        <v xml:space="preserve"> </v>
      </c>
      <c r="BT596" s="46" t="e">
        <f t="shared" ref="BT596:BT659" si="876">IF(AV596&gt;BH596, "+", " ")</f>
        <v>#DIV/0!</v>
      </c>
      <c r="BU596" s="46" t="e">
        <f t="shared" ref="BU596:BU659" si="877">IF(AW596&gt;BI596, "+", " ")</f>
        <v>#DIV/0!</v>
      </c>
      <c r="BV596" s="46" t="e">
        <f t="shared" ref="BV596:BV659" si="878">IF(AX596&gt;BJ596, "+", " ")</f>
        <v>#DIV/0!</v>
      </c>
      <c r="BW596" s="46" t="str">
        <f t="shared" ref="BW596:BW659" si="879">IF(AY596&gt;BK596, "+", " ")</f>
        <v xml:space="preserve"> </v>
      </c>
      <c r="BY596" s="52">
        <f t="shared" si="845"/>
        <v>2.9999999595834952</v>
      </c>
      <c r="BZ596" s="293">
        <f t="shared" si="846"/>
        <v>1.5000002043278866</v>
      </c>
      <c r="CA596" s="46">
        <f t="shared" ref="CA596:CA659" si="880">G596/W596</f>
        <v>4038.4712187159953</v>
      </c>
      <c r="CB596" s="46">
        <f t="shared" ref="CB596:CB659" si="881">IF(V596="ПК",5298.36,5085.92)</f>
        <v>5085.92</v>
      </c>
      <c r="CC596" s="46">
        <f t="shared" ref="CC596:CC659" si="882">CA596-CB596</f>
        <v>-1047.4487812840048</v>
      </c>
    </row>
    <row r="597" spans="1:81" s="45" customFormat="1" ht="12" customHeight="1">
      <c r="A597" s="381">
        <v>210</v>
      </c>
      <c r="B597" s="382" t="s">
        <v>846</v>
      </c>
      <c r="C597" s="280">
        <f>444.5+117.9</f>
        <v>562.4</v>
      </c>
      <c r="D597" s="295"/>
      <c r="E597" s="280"/>
      <c r="F597" s="280"/>
      <c r="G597" s="286">
        <f>ROUND(H597+U597+X597+Z597+AB597+AD597+AF597+AH597+AI597+AJ597+AK597+AL597,2)</f>
        <v>2281736.23</v>
      </c>
      <c r="H597" s="280">
        <f>I597+K597+M597+O597+Q597+S597</f>
        <v>0</v>
      </c>
      <c r="I597" s="289">
        <v>0</v>
      </c>
      <c r="J597" s="289">
        <v>0</v>
      </c>
      <c r="K597" s="289">
        <v>0</v>
      </c>
      <c r="L597" s="289">
        <v>0</v>
      </c>
      <c r="M597" s="289">
        <v>0</v>
      </c>
      <c r="N597" s="280">
        <v>0</v>
      </c>
      <c r="O597" s="280">
        <v>0</v>
      </c>
      <c r="P597" s="280">
        <v>0</v>
      </c>
      <c r="Q597" s="280">
        <v>0</v>
      </c>
      <c r="R597" s="280">
        <v>0</v>
      </c>
      <c r="S597" s="280">
        <v>0</v>
      </c>
      <c r="T597" s="290">
        <v>0</v>
      </c>
      <c r="U597" s="280">
        <v>0</v>
      </c>
      <c r="V597" s="280" t="s">
        <v>106</v>
      </c>
      <c r="W597" s="57">
        <v>565</v>
      </c>
      <c r="X597" s="280">
        <f t="shared" si="853"/>
        <v>2179058.1</v>
      </c>
      <c r="Y597" s="57">
        <v>0</v>
      </c>
      <c r="Z597" s="57">
        <v>0</v>
      </c>
      <c r="AA597" s="57">
        <v>0</v>
      </c>
      <c r="AB597" s="57">
        <v>0</v>
      </c>
      <c r="AC597" s="57">
        <v>0</v>
      </c>
      <c r="AD597" s="57">
        <v>0</v>
      </c>
      <c r="AE597" s="57">
        <v>0</v>
      </c>
      <c r="AF597" s="57">
        <v>0</v>
      </c>
      <c r="AG597" s="57">
        <v>0</v>
      </c>
      <c r="AH597" s="57">
        <v>0</v>
      </c>
      <c r="AI597" s="57">
        <v>0</v>
      </c>
      <c r="AJ597" s="57">
        <f t="shared" si="854"/>
        <v>68452.09</v>
      </c>
      <c r="AK597" s="57">
        <f t="shared" si="855"/>
        <v>34226.04</v>
      </c>
      <c r="AL597" s="57">
        <v>0</v>
      </c>
      <c r="AN597" s="46">
        <f>I597/'Приложение 1'!I595</f>
        <v>0</v>
      </c>
      <c r="AO597" s="46" t="e">
        <f t="shared" si="856"/>
        <v>#DIV/0!</v>
      </c>
      <c r="AP597" s="46" t="e">
        <f t="shared" si="857"/>
        <v>#DIV/0!</v>
      </c>
      <c r="AQ597" s="46" t="e">
        <f t="shared" si="858"/>
        <v>#DIV/0!</v>
      </c>
      <c r="AR597" s="46" t="e">
        <f t="shared" si="859"/>
        <v>#DIV/0!</v>
      </c>
      <c r="AS597" s="46" t="e">
        <f t="shared" si="860"/>
        <v>#DIV/0!</v>
      </c>
      <c r="AT597" s="46" t="e">
        <f t="shared" si="861"/>
        <v>#DIV/0!</v>
      </c>
      <c r="AU597" s="46">
        <f t="shared" si="862"/>
        <v>3856.7400000000002</v>
      </c>
      <c r="AV597" s="46" t="e">
        <f t="shared" si="863"/>
        <v>#DIV/0!</v>
      </c>
      <c r="AW597" s="46" t="e">
        <f t="shared" si="864"/>
        <v>#DIV/0!</v>
      </c>
      <c r="AX597" s="46" t="e">
        <f t="shared" si="865"/>
        <v>#DIV/0!</v>
      </c>
      <c r="AY597" s="52">
        <f t="shared" si="866"/>
        <v>0</v>
      </c>
      <c r="AZ597" s="46">
        <v>823.21</v>
      </c>
      <c r="BA597" s="46">
        <v>2105.13</v>
      </c>
      <c r="BB597" s="46">
        <v>2608.0100000000002</v>
      </c>
      <c r="BC597" s="46">
        <v>902.03</v>
      </c>
      <c r="BD597" s="46">
        <v>1781.42</v>
      </c>
      <c r="BE597" s="46">
        <v>1188.47</v>
      </c>
      <c r="BF597" s="46">
        <v>2445034.0299999998</v>
      </c>
      <c r="BG597" s="46">
        <f t="shared" si="867"/>
        <v>4866.91</v>
      </c>
      <c r="BH597" s="46">
        <v>1206.3800000000001</v>
      </c>
      <c r="BI597" s="46">
        <v>3444.44</v>
      </c>
      <c r="BJ597" s="46">
        <v>7006.73</v>
      </c>
      <c r="BK597" s="46">
        <f t="shared" si="852"/>
        <v>1689105.94</v>
      </c>
      <c r="BL597" s="46" t="str">
        <f t="shared" si="868"/>
        <v xml:space="preserve"> </v>
      </c>
      <c r="BM597" s="46" t="e">
        <f t="shared" si="869"/>
        <v>#DIV/0!</v>
      </c>
      <c r="BN597" s="46" t="e">
        <f t="shared" si="870"/>
        <v>#DIV/0!</v>
      </c>
      <c r="BO597" s="46" t="e">
        <f t="shared" si="871"/>
        <v>#DIV/0!</v>
      </c>
      <c r="BP597" s="46" t="e">
        <f t="shared" si="872"/>
        <v>#DIV/0!</v>
      </c>
      <c r="BQ597" s="46" t="e">
        <f t="shared" si="873"/>
        <v>#DIV/0!</v>
      </c>
      <c r="BR597" s="46" t="e">
        <f t="shared" si="874"/>
        <v>#DIV/0!</v>
      </c>
      <c r="BS597" s="46" t="str">
        <f t="shared" si="875"/>
        <v xml:space="preserve"> </v>
      </c>
      <c r="BT597" s="46" t="e">
        <f t="shared" si="876"/>
        <v>#DIV/0!</v>
      </c>
      <c r="BU597" s="46" t="e">
        <f t="shared" si="877"/>
        <v>#DIV/0!</v>
      </c>
      <c r="BV597" s="46" t="e">
        <f t="shared" si="878"/>
        <v>#DIV/0!</v>
      </c>
      <c r="BW597" s="46" t="str">
        <f t="shared" si="879"/>
        <v xml:space="preserve"> </v>
      </c>
      <c r="BY597" s="52">
        <f t="shared" si="845"/>
        <v>3.0000001358614532</v>
      </c>
      <c r="BZ597" s="293">
        <f t="shared" si="846"/>
        <v>1.4999998487993504</v>
      </c>
      <c r="CA597" s="46">
        <f t="shared" si="880"/>
        <v>4038.4712035398229</v>
      </c>
      <c r="CB597" s="46">
        <f t="shared" si="881"/>
        <v>5085.92</v>
      </c>
      <c r="CC597" s="46">
        <f t="shared" si="882"/>
        <v>-1047.4487964601772</v>
      </c>
    </row>
    <row r="598" spans="1:81" s="45" customFormat="1" ht="43.5" customHeight="1">
      <c r="A598" s="308" t="s">
        <v>1</v>
      </c>
      <c r="B598" s="308"/>
      <c r="C598" s="280">
        <f>SUM(C596:C597)</f>
        <v>1471.6</v>
      </c>
      <c r="D598" s="356"/>
      <c r="E598" s="294"/>
      <c r="F598" s="294"/>
      <c r="G598" s="280">
        <f>ROUND(SUM(G596:G597),2)</f>
        <v>4508549.26</v>
      </c>
      <c r="H598" s="280">
        <f t="shared" ref="H598:U598" si="883">SUM(H596:H597)</f>
        <v>0</v>
      </c>
      <c r="I598" s="280">
        <f t="shared" si="883"/>
        <v>0</v>
      </c>
      <c r="J598" s="280">
        <f t="shared" si="883"/>
        <v>0</v>
      </c>
      <c r="K598" s="280">
        <f t="shared" si="883"/>
        <v>0</v>
      </c>
      <c r="L598" s="280">
        <f t="shared" si="883"/>
        <v>0</v>
      </c>
      <c r="M598" s="280">
        <f t="shared" si="883"/>
        <v>0</v>
      </c>
      <c r="N598" s="280">
        <f t="shared" si="883"/>
        <v>0</v>
      </c>
      <c r="O598" s="280">
        <f t="shared" si="883"/>
        <v>0</v>
      </c>
      <c r="P598" s="280">
        <f t="shared" si="883"/>
        <v>0</v>
      </c>
      <c r="Q598" s="280">
        <f t="shared" si="883"/>
        <v>0</v>
      </c>
      <c r="R598" s="280">
        <f t="shared" si="883"/>
        <v>0</v>
      </c>
      <c r="S598" s="280">
        <f t="shared" si="883"/>
        <v>0</v>
      </c>
      <c r="T598" s="290">
        <f t="shared" si="883"/>
        <v>0</v>
      </c>
      <c r="U598" s="280">
        <f t="shared" si="883"/>
        <v>0</v>
      </c>
      <c r="V598" s="294" t="s">
        <v>66</v>
      </c>
      <c r="W598" s="280">
        <f>SUM(W596:W597)</f>
        <v>1116.4000000000001</v>
      </c>
      <c r="X598" s="280">
        <f>SUM(X596:X597)</f>
        <v>4305664.54</v>
      </c>
      <c r="Y598" s="280">
        <f t="shared" ref="Y598:AL598" si="884">SUM(Y596:Y597)</f>
        <v>0</v>
      </c>
      <c r="Z598" s="280">
        <f t="shared" si="884"/>
        <v>0</v>
      </c>
      <c r="AA598" s="280">
        <f t="shared" si="884"/>
        <v>0</v>
      </c>
      <c r="AB598" s="280">
        <f t="shared" si="884"/>
        <v>0</v>
      </c>
      <c r="AC598" s="280">
        <f t="shared" si="884"/>
        <v>0</v>
      </c>
      <c r="AD598" s="280">
        <f t="shared" si="884"/>
        <v>0</v>
      </c>
      <c r="AE598" s="280">
        <f t="shared" si="884"/>
        <v>0</v>
      </c>
      <c r="AF598" s="280">
        <f t="shared" si="884"/>
        <v>0</v>
      </c>
      <c r="AG598" s="280">
        <f t="shared" si="884"/>
        <v>0</v>
      </c>
      <c r="AH598" s="280">
        <f t="shared" si="884"/>
        <v>0</v>
      </c>
      <c r="AI598" s="280">
        <f t="shared" si="884"/>
        <v>0</v>
      </c>
      <c r="AJ598" s="280">
        <f t="shared" si="884"/>
        <v>135256.47999999998</v>
      </c>
      <c r="AK598" s="280">
        <f t="shared" si="884"/>
        <v>67628.239999999991</v>
      </c>
      <c r="AL598" s="280">
        <f t="shared" si="884"/>
        <v>0</v>
      </c>
      <c r="AN598" s="46" t="e">
        <f>I598/'Приложение 1'!I596</f>
        <v>#DIV/0!</v>
      </c>
      <c r="AO598" s="46" t="e">
        <f t="shared" si="856"/>
        <v>#DIV/0!</v>
      </c>
      <c r="AP598" s="46" t="e">
        <f t="shared" si="857"/>
        <v>#DIV/0!</v>
      </c>
      <c r="AQ598" s="46" t="e">
        <f t="shared" si="858"/>
        <v>#DIV/0!</v>
      </c>
      <c r="AR598" s="46" t="e">
        <f t="shared" si="859"/>
        <v>#DIV/0!</v>
      </c>
      <c r="AS598" s="46" t="e">
        <f t="shared" si="860"/>
        <v>#DIV/0!</v>
      </c>
      <c r="AT598" s="46" t="e">
        <f t="shared" si="861"/>
        <v>#DIV/0!</v>
      </c>
      <c r="AU598" s="46">
        <f t="shared" si="862"/>
        <v>3856.7400035829451</v>
      </c>
      <c r="AV598" s="46" t="e">
        <f t="shared" si="863"/>
        <v>#DIV/0!</v>
      </c>
      <c r="AW598" s="46" t="e">
        <f t="shared" si="864"/>
        <v>#DIV/0!</v>
      </c>
      <c r="AX598" s="46" t="e">
        <f t="shared" si="865"/>
        <v>#DIV/0!</v>
      </c>
      <c r="AY598" s="52">
        <f t="shared" si="866"/>
        <v>0</v>
      </c>
      <c r="AZ598" s="46">
        <v>823.21</v>
      </c>
      <c r="BA598" s="46">
        <v>2105.13</v>
      </c>
      <c r="BB598" s="46">
        <v>2608.0100000000002</v>
      </c>
      <c r="BC598" s="46">
        <v>902.03</v>
      </c>
      <c r="BD598" s="46">
        <v>1781.42</v>
      </c>
      <c r="BE598" s="46">
        <v>1188.47</v>
      </c>
      <c r="BF598" s="46">
        <v>2445034.0299999998</v>
      </c>
      <c r="BG598" s="46">
        <f t="shared" si="867"/>
        <v>4866.91</v>
      </c>
      <c r="BH598" s="46">
        <v>1206.3800000000001</v>
      </c>
      <c r="BI598" s="46">
        <v>3444.44</v>
      </c>
      <c r="BJ598" s="46">
        <v>7006.73</v>
      </c>
      <c r="BK598" s="46">
        <f t="shared" si="852"/>
        <v>1689105.94</v>
      </c>
      <c r="BL598" s="46" t="e">
        <f t="shared" si="868"/>
        <v>#DIV/0!</v>
      </c>
      <c r="BM598" s="46" t="e">
        <f t="shared" si="869"/>
        <v>#DIV/0!</v>
      </c>
      <c r="BN598" s="46" t="e">
        <f t="shared" si="870"/>
        <v>#DIV/0!</v>
      </c>
      <c r="BO598" s="46" t="e">
        <f t="shared" si="871"/>
        <v>#DIV/0!</v>
      </c>
      <c r="BP598" s="46" t="e">
        <f t="shared" si="872"/>
        <v>#DIV/0!</v>
      </c>
      <c r="BQ598" s="46" t="e">
        <f t="shared" si="873"/>
        <v>#DIV/0!</v>
      </c>
      <c r="BR598" s="46" t="e">
        <f t="shared" si="874"/>
        <v>#DIV/0!</v>
      </c>
      <c r="BS598" s="46" t="str">
        <f t="shared" si="875"/>
        <v xml:space="preserve"> </v>
      </c>
      <c r="BT598" s="46" t="e">
        <f t="shared" si="876"/>
        <v>#DIV/0!</v>
      </c>
      <c r="BU598" s="46" t="e">
        <f t="shared" si="877"/>
        <v>#DIV/0!</v>
      </c>
      <c r="BV598" s="46" t="e">
        <f t="shared" si="878"/>
        <v>#DIV/0!</v>
      </c>
      <c r="BW598" s="46" t="str">
        <f t="shared" si="879"/>
        <v xml:space="preserve"> </v>
      </c>
      <c r="BY598" s="52">
        <f t="shared" si="845"/>
        <v>3.000000048796184</v>
      </c>
      <c r="BZ598" s="293">
        <f t="shared" si="846"/>
        <v>1.500000024398092</v>
      </c>
      <c r="CA598" s="46">
        <f t="shared" si="880"/>
        <v>4038.4712110354708</v>
      </c>
      <c r="CB598" s="46">
        <f t="shared" si="881"/>
        <v>5085.92</v>
      </c>
      <c r="CC598" s="46">
        <f t="shared" si="882"/>
        <v>-1047.4487889645293</v>
      </c>
    </row>
    <row r="599" spans="1:81" s="45" customFormat="1" ht="12" customHeight="1">
      <c r="A599" s="282" t="s">
        <v>934</v>
      </c>
      <c r="B599" s="283"/>
      <c r="C599" s="283"/>
      <c r="D599" s="283"/>
      <c r="E599" s="283"/>
      <c r="F599" s="283"/>
      <c r="G599" s="283"/>
      <c r="H599" s="283"/>
      <c r="I599" s="283"/>
      <c r="J599" s="283"/>
      <c r="K599" s="283"/>
      <c r="L599" s="283"/>
      <c r="M599" s="283"/>
      <c r="N599" s="283"/>
      <c r="O599" s="283"/>
      <c r="P599" s="283"/>
      <c r="Q599" s="283"/>
      <c r="R599" s="283"/>
      <c r="S599" s="283"/>
      <c r="T599" s="283"/>
      <c r="U599" s="283"/>
      <c r="V599" s="283"/>
      <c r="W599" s="283"/>
      <c r="X599" s="283"/>
      <c r="Y599" s="283"/>
      <c r="Z599" s="283"/>
      <c r="AA599" s="283"/>
      <c r="AB599" s="283"/>
      <c r="AC599" s="283"/>
      <c r="AD599" s="283"/>
      <c r="AE599" s="283"/>
      <c r="AF599" s="283"/>
      <c r="AG599" s="283"/>
      <c r="AH599" s="283"/>
      <c r="AI599" s="283"/>
      <c r="AJ599" s="283"/>
      <c r="AK599" s="283"/>
      <c r="AL599" s="375"/>
      <c r="AN599" s="46">
        <f>I599/'Приложение 1'!I597</f>
        <v>0</v>
      </c>
      <c r="AO599" s="46" t="e">
        <f t="shared" si="856"/>
        <v>#DIV/0!</v>
      </c>
      <c r="AP599" s="46" t="e">
        <f t="shared" si="857"/>
        <v>#DIV/0!</v>
      </c>
      <c r="AQ599" s="46" t="e">
        <f t="shared" si="858"/>
        <v>#DIV/0!</v>
      </c>
      <c r="AR599" s="46" t="e">
        <f t="shared" si="859"/>
        <v>#DIV/0!</v>
      </c>
      <c r="AS599" s="46" t="e">
        <f t="shared" si="860"/>
        <v>#DIV/0!</v>
      </c>
      <c r="AT599" s="46" t="e">
        <f t="shared" si="861"/>
        <v>#DIV/0!</v>
      </c>
      <c r="AU599" s="46" t="e">
        <f t="shared" si="862"/>
        <v>#DIV/0!</v>
      </c>
      <c r="AV599" s="46" t="e">
        <f t="shared" si="863"/>
        <v>#DIV/0!</v>
      </c>
      <c r="AW599" s="46" t="e">
        <f t="shared" si="864"/>
        <v>#DIV/0!</v>
      </c>
      <c r="AX599" s="46" t="e">
        <f t="shared" si="865"/>
        <v>#DIV/0!</v>
      </c>
      <c r="AY599" s="52">
        <f t="shared" si="866"/>
        <v>0</v>
      </c>
      <c r="AZ599" s="46">
        <v>823.21</v>
      </c>
      <c r="BA599" s="46">
        <v>2105.13</v>
      </c>
      <c r="BB599" s="46">
        <v>2608.0100000000002</v>
      </c>
      <c r="BC599" s="46">
        <v>902.03</v>
      </c>
      <c r="BD599" s="46">
        <v>1781.42</v>
      </c>
      <c r="BE599" s="46">
        <v>1188.47</v>
      </c>
      <c r="BF599" s="46">
        <v>2445034.0299999998</v>
      </c>
      <c r="BG599" s="46">
        <f t="shared" si="867"/>
        <v>4866.91</v>
      </c>
      <c r="BH599" s="46">
        <v>1206.3800000000001</v>
      </c>
      <c r="BI599" s="46">
        <v>3444.44</v>
      </c>
      <c r="BJ599" s="46">
        <v>7006.73</v>
      </c>
      <c r="BK599" s="46">
        <f t="shared" si="852"/>
        <v>1689105.94</v>
      </c>
      <c r="BL599" s="46" t="str">
        <f t="shared" si="868"/>
        <v xml:space="preserve"> </v>
      </c>
      <c r="BM599" s="46" t="e">
        <f t="shared" si="869"/>
        <v>#DIV/0!</v>
      </c>
      <c r="BN599" s="46" t="e">
        <f t="shared" si="870"/>
        <v>#DIV/0!</v>
      </c>
      <c r="BO599" s="46" t="e">
        <f t="shared" si="871"/>
        <v>#DIV/0!</v>
      </c>
      <c r="BP599" s="46" t="e">
        <f t="shared" si="872"/>
        <v>#DIV/0!</v>
      </c>
      <c r="BQ599" s="46" t="e">
        <f t="shared" si="873"/>
        <v>#DIV/0!</v>
      </c>
      <c r="BR599" s="46" t="e">
        <f t="shared" si="874"/>
        <v>#DIV/0!</v>
      </c>
      <c r="BS599" s="46" t="e">
        <f t="shared" si="875"/>
        <v>#DIV/0!</v>
      </c>
      <c r="BT599" s="46" t="e">
        <f t="shared" si="876"/>
        <v>#DIV/0!</v>
      </c>
      <c r="BU599" s="46" t="e">
        <f t="shared" si="877"/>
        <v>#DIV/0!</v>
      </c>
      <c r="BV599" s="46" t="e">
        <f t="shared" si="878"/>
        <v>#DIV/0!</v>
      </c>
      <c r="BW599" s="46" t="str">
        <f t="shared" si="879"/>
        <v xml:space="preserve"> </v>
      </c>
      <c r="BY599" s="52" t="e">
        <f t="shared" si="845"/>
        <v>#DIV/0!</v>
      </c>
      <c r="BZ599" s="293" t="e">
        <f t="shared" si="846"/>
        <v>#DIV/0!</v>
      </c>
      <c r="CA599" s="46" t="e">
        <f t="shared" si="880"/>
        <v>#DIV/0!</v>
      </c>
      <c r="CB599" s="46">
        <f t="shared" si="881"/>
        <v>5085.92</v>
      </c>
      <c r="CC599" s="46" t="e">
        <f t="shared" si="882"/>
        <v>#DIV/0!</v>
      </c>
    </row>
    <row r="600" spans="1:81" s="45" customFormat="1" ht="12" customHeight="1">
      <c r="A600" s="343">
        <v>211</v>
      </c>
      <c r="B600" s="383" t="s">
        <v>857</v>
      </c>
      <c r="C600" s="280">
        <v>909.2</v>
      </c>
      <c r="D600" s="295"/>
      <c r="E600" s="280"/>
      <c r="F600" s="280"/>
      <c r="G600" s="286">
        <f>ROUND(H600+U600+X600+Z600+AB600+AD600+AF600+AH600+AI600+AJ600+AK600+AL600,2)</f>
        <v>2625006.2799999998</v>
      </c>
      <c r="H600" s="280">
        <f>I600+K600+M600+O600+Q600+S600</f>
        <v>0</v>
      </c>
      <c r="I600" s="289">
        <v>0</v>
      </c>
      <c r="J600" s="289">
        <v>0</v>
      </c>
      <c r="K600" s="289">
        <v>0</v>
      </c>
      <c r="L600" s="289">
        <v>0</v>
      </c>
      <c r="M600" s="289">
        <v>0</v>
      </c>
      <c r="N600" s="280">
        <v>0</v>
      </c>
      <c r="O600" s="280">
        <v>0</v>
      </c>
      <c r="P600" s="280">
        <v>0</v>
      </c>
      <c r="Q600" s="280">
        <v>0</v>
      </c>
      <c r="R600" s="280">
        <v>0</v>
      </c>
      <c r="S600" s="280">
        <v>0</v>
      </c>
      <c r="T600" s="290">
        <v>0</v>
      </c>
      <c r="U600" s="280">
        <v>0</v>
      </c>
      <c r="V600" s="280" t="s">
        <v>106</v>
      </c>
      <c r="W600" s="57">
        <v>650</v>
      </c>
      <c r="X600" s="280">
        <f t="shared" ref="X600:X602" si="885">ROUND(IF(V600="СК",3856.74,3886.86)*W600,2)</f>
        <v>2506881</v>
      </c>
      <c r="Y600" s="57">
        <v>0</v>
      </c>
      <c r="Z600" s="57">
        <v>0</v>
      </c>
      <c r="AA600" s="57">
        <v>0</v>
      </c>
      <c r="AB600" s="57">
        <v>0</v>
      </c>
      <c r="AC600" s="57">
        <v>0</v>
      </c>
      <c r="AD600" s="57">
        <v>0</v>
      </c>
      <c r="AE600" s="57">
        <v>0</v>
      </c>
      <c r="AF600" s="57">
        <v>0</v>
      </c>
      <c r="AG600" s="57">
        <v>0</v>
      </c>
      <c r="AH600" s="57">
        <v>0</v>
      </c>
      <c r="AI600" s="57">
        <v>0</v>
      </c>
      <c r="AJ600" s="57">
        <f t="shared" ref="AJ600:AJ602" si="886">ROUND(X600/95.5*3,2)</f>
        <v>78750.19</v>
      </c>
      <c r="AK600" s="57">
        <f t="shared" ref="AK600:AK602" si="887">ROUND(X600/95.5*1.5,2)</f>
        <v>39375.089999999997</v>
      </c>
      <c r="AL600" s="57">
        <v>0</v>
      </c>
      <c r="AN600" s="46">
        <f>I600/'Приложение 1'!I598</f>
        <v>0</v>
      </c>
      <c r="AO600" s="46" t="e">
        <f t="shared" si="856"/>
        <v>#DIV/0!</v>
      </c>
      <c r="AP600" s="46" t="e">
        <f t="shared" si="857"/>
        <v>#DIV/0!</v>
      </c>
      <c r="AQ600" s="46" t="e">
        <f t="shared" si="858"/>
        <v>#DIV/0!</v>
      </c>
      <c r="AR600" s="46" t="e">
        <f t="shared" si="859"/>
        <v>#DIV/0!</v>
      </c>
      <c r="AS600" s="46" t="e">
        <f t="shared" si="860"/>
        <v>#DIV/0!</v>
      </c>
      <c r="AT600" s="46" t="e">
        <f t="shared" si="861"/>
        <v>#DIV/0!</v>
      </c>
      <c r="AU600" s="46">
        <f t="shared" si="862"/>
        <v>3856.74</v>
      </c>
      <c r="AV600" s="46" t="e">
        <f t="shared" si="863"/>
        <v>#DIV/0!</v>
      </c>
      <c r="AW600" s="46" t="e">
        <f t="shared" si="864"/>
        <v>#DIV/0!</v>
      </c>
      <c r="AX600" s="46" t="e">
        <f t="shared" si="865"/>
        <v>#DIV/0!</v>
      </c>
      <c r="AY600" s="52">
        <f t="shared" si="866"/>
        <v>0</v>
      </c>
      <c r="AZ600" s="46">
        <v>823.21</v>
      </c>
      <c r="BA600" s="46">
        <v>2105.13</v>
      </c>
      <c r="BB600" s="46">
        <v>2608.0100000000002</v>
      </c>
      <c r="BC600" s="46">
        <v>902.03</v>
      </c>
      <c r="BD600" s="46">
        <v>1781.42</v>
      </c>
      <c r="BE600" s="46">
        <v>1188.47</v>
      </c>
      <c r="BF600" s="46">
        <v>2445034.0299999998</v>
      </c>
      <c r="BG600" s="46">
        <f t="shared" si="867"/>
        <v>4866.91</v>
      </c>
      <c r="BH600" s="46">
        <v>1206.3800000000001</v>
      </c>
      <c r="BI600" s="46">
        <v>3444.44</v>
      </c>
      <c r="BJ600" s="46">
        <v>7006.73</v>
      </c>
      <c r="BK600" s="46">
        <f t="shared" si="852"/>
        <v>1689105.94</v>
      </c>
      <c r="BL600" s="46" t="str">
        <f t="shared" si="868"/>
        <v xml:space="preserve"> </v>
      </c>
      <c r="BM600" s="46" t="e">
        <f t="shared" si="869"/>
        <v>#DIV/0!</v>
      </c>
      <c r="BN600" s="46" t="e">
        <f t="shared" si="870"/>
        <v>#DIV/0!</v>
      </c>
      <c r="BO600" s="46" t="e">
        <f t="shared" si="871"/>
        <v>#DIV/0!</v>
      </c>
      <c r="BP600" s="46" t="e">
        <f t="shared" si="872"/>
        <v>#DIV/0!</v>
      </c>
      <c r="BQ600" s="46" t="e">
        <f t="shared" si="873"/>
        <v>#DIV/0!</v>
      </c>
      <c r="BR600" s="46" t="e">
        <f t="shared" si="874"/>
        <v>#DIV/0!</v>
      </c>
      <c r="BS600" s="46" t="str">
        <f t="shared" si="875"/>
        <v xml:space="preserve"> </v>
      </c>
      <c r="BT600" s="46" t="e">
        <f t="shared" si="876"/>
        <v>#DIV/0!</v>
      </c>
      <c r="BU600" s="46" t="e">
        <f t="shared" si="877"/>
        <v>#DIV/0!</v>
      </c>
      <c r="BV600" s="46" t="e">
        <f t="shared" si="878"/>
        <v>#DIV/0!</v>
      </c>
      <c r="BW600" s="46" t="str">
        <f t="shared" si="879"/>
        <v xml:space="preserve"> </v>
      </c>
      <c r="BY600" s="52">
        <f t="shared" si="845"/>
        <v>3.0000000609522357</v>
      </c>
      <c r="BZ600" s="293">
        <f t="shared" si="846"/>
        <v>1.4999998400003827</v>
      </c>
      <c r="CA600" s="46">
        <f t="shared" si="880"/>
        <v>4038.4711999999995</v>
      </c>
      <c r="CB600" s="46">
        <f t="shared" si="881"/>
        <v>5085.92</v>
      </c>
      <c r="CC600" s="46">
        <f t="shared" si="882"/>
        <v>-1047.4488000000006</v>
      </c>
    </row>
    <row r="601" spans="1:81" s="45" customFormat="1" ht="12" customHeight="1">
      <c r="A601" s="343">
        <v>212</v>
      </c>
      <c r="B601" s="383" t="s">
        <v>858</v>
      </c>
      <c r="C601" s="280"/>
      <c r="D601" s="295"/>
      <c r="E601" s="280"/>
      <c r="F601" s="280"/>
      <c r="G601" s="286">
        <f>ROUND(H601+U601+X601+Z601+AB601+AD601+AF601+AH601+AI601+AJ601+AK601+AL601,2)</f>
        <v>2826929.85</v>
      </c>
      <c r="H601" s="280">
        <f>I601+K601+M601+O601+Q601+S601</f>
        <v>0</v>
      </c>
      <c r="I601" s="289">
        <v>0</v>
      </c>
      <c r="J601" s="289">
        <v>0</v>
      </c>
      <c r="K601" s="289">
        <v>0</v>
      </c>
      <c r="L601" s="289">
        <v>0</v>
      </c>
      <c r="M601" s="289">
        <v>0</v>
      </c>
      <c r="N601" s="280">
        <v>0</v>
      </c>
      <c r="O601" s="280">
        <v>0</v>
      </c>
      <c r="P601" s="280">
        <v>0</v>
      </c>
      <c r="Q601" s="280">
        <v>0</v>
      </c>
      <c r="R601" s="280">
        <v>0</v>
      </c>
      <c r="S601" s="280">
        <v>0</v>
      </c>
      <c r="T601" s="290">
        <v>0</v>
      </c>
      <c r="U601" s="280">
        <v>0</v>
      </c>
      <c r="V601" s="280" t="s">
        <v>106</v>
      </c>
      <c r="W601" s="57">
        <v>700</v>
      </c>
      <c r="X601" s="280">
        <f t="shared" si="885"/>
        <v>2699718</v>
      </c>
      <c r="Y601" s="57">
        <v>0</v>
      </c>
      <c r="Z601" s="57">
        <v>0</v>
      </c>
      <c r="AA601" s="57">
        <v>0</v>
      </c>
      <c r="AB601" s="57">
        <v>0</v>
      </c>
      <c r="AC601" s="57">
        <v>0</v>
      </c>
      <c r="AD601" s="57">
        <v>0</v>
      </c>
      <c r="AE601" s="57">
        <v>0</v>
      </c>
      <c r="AF601" s="57">
        <v>0</v>
      </c>
      <c r="AG601" s="57">
        <v>0</v>
      </c>
      <c r="AH601" s="57">
        <v>0</v>
      </c>
      <c r="AI601" s="57">
        <v>0</v>
      </c>
      <c r="AJ601" s="57">
        <f t="shared" si="886"/>
        <v>84807.9</v>
      </c>
      <c r="AK601" s="57">
        <f t="shared" si="887"/>
        <v>42403.95</v>
      </c>
      <c r="AL601" s="57">
        <v>0</v>
      </c>
      <c r="AN601" s="46">
        <f>I601/'Приложение 1'!I599</f>
        <v>0</v>
      </c>
      <c r="AO601" s="46" t="e">
        <f t="shared" si="856"/>
        <v>#DIV/0!</v>
      </c>
      <c r="AP601" s="46" t="e">
        <f t="shared" si="857"/>
        <v>#DIV/0!</v>
      </c>
      <c r="AQ601" s="46" t="e">
        <f t="shared" si="858"/>
        <v>#DIV/0!</v>
      </c>
      <c r="AR601" s="46" t="e">
        <f t="shared" si="859"/>
        <v>#DIV/0!</v>
      </c>
      <c r="AS601" s="46" t="e">
        <f t="shared" si="860"/>
        <v>#DIV/0!</v>
      </c>
      <c r="AT601" s="46" t="e">
        <f t="shared" si="861"/>
        <v>#DIV/0!</v>
      </c>
      <c r="AU601" s="46">
        <f t="shared" si="862"/>
        <v>3856.74</v>
      </c>
      <c r="AV601" s="46" t="e">
        <f t="shared" si="863"/>
        <v>#DIV/0!</v>
      </c>
      <c r="AW601" s="46" t="e">
        <f t="shared" si="864"/>
        <v>#DIV/0!</v>
      </c>
      <c r="AX601" s="46" t="e">
        <f t="shared" si="865"/>
        <v>#DIV/0!</v>
      </c>
      <c r="AY601" s="52">
        <f t="shared" si="866"/>
        <v>0</v>
      </c>
      <c r="AZ601" s="46">
        <v>823.21</v>
      </c>
      <c r="BA601" s="46">
        <v>2105.13</v>
      </c>
      <c r="BB601" s="46">
        <v>2608.0100000000002</v>
      </c>
      <c r="BC601" s="46">
        <v>902.03</v>
      </c>
      <c r="BD601" s="46">
        <v>1781.42</v>
      </c>
      <c r="BE601" s="46">
        <v>1188.47</v>
      </c>
      <c r="BF601" s="46">
        <v>2445034.0299999998</v>
      </c>
      <c r="BG601" s="46">
        <f t="shared" si="867"/>
        <v>4866.91</v>
      </c>
      <c r="BH601" s="46">
        <v>1206.3800000000001</v>
      </c>
      <c r="BI601" s="46">
        <v>3444.44</v>
      </c>
      <c r="BJ601" s="46">
        <v>7006.73</v>
      </c>
      <c r="BK601" s="46">
        <f t="shared" si="852"/>
        <v>1689105.94</v>
      </c>
      <c r="BL601" s="46" t="str">
        <f t="shared" si="868"/>
        <v xml:space="preserve"> </v>
      </c>
      <c r="BM601" s="46" t="e">
        <f t="shared" si="869"/>
        <v>#DIV/0!</v>
      </c>
      <c r="BN601" s="46" t="e">
        <f t="shared" si="870"/>
        <v>#DIV/0!</v>
      </c>
      <c r="BO601" s="46" t="e">
        <f t="shared" si="871"/>
        <v>#DIV/0!</v>
      </c>
      <c r="BP601" s="46" t="e">
        <f t="shared" si="872"/>
        <v>#DIV/0!</v>
      </c>
      <c r="BQ601" s="46" t="e">
        <f t="shared" si="873"/>
        <v>#DIV/0!</v>
      </c>
      <c r="BR601" s="46" t="e">
        <f t="shared" si="874"/>
        <v>#DIV/0!</v>
      </c>
      <c r="BS601" s="46" t="str">
        <f t="shared" si="875"/>
        <v xml:space="preserve"> </v>
      </c>
      <c r="BT601" s="46" t="e">
        <f t="shared" si="876"/>
        <v>#DIV/0!</v>
      </c>
      <c r="BU601" s="46" t="e">
        <f t="shared" si="877"/>
        <v>#DIV/0!</v>
      </c>
      <c r="BV601" s="46" t="e">
        <f t="shared" si="878"/>
        <v>#DIV/0!</v>
      </c>
      <c r="BW601" s="46" t="str">
        <f t="shared" si="879"/>
        <v xml:space="preserve"> </v>
      </c>
      <c r="BY601" s="52"/>
      <c r="BZ601" s="293"/>
      <c r="CA601" s="46">
        <f t="shared" si="880"/>
        <v>4038.4712142857143</v>
      </c>
      <c r="CB601" s="46">
        <f t="shared" si="881"/>
        <v>5085.92</v>
      </c>
      <c r="CC601" s="46">
        <f t="shared" si="882"/>
        <v>-1047.4487857142858</v>
      </c>
    </row>
    <row r="602" spans="1:81" s="45" customFormat="1" ht="12" customHeight="1">
      <c r="A602" s="343">
        <v>213</v>
      </c>
      <c r="B602" s="383" t="s">
        <v>860</v>
      </c>
      <c r="C602" s="280">
        <f>444.5+117.9</f>
        <v>562.4</v>
      </c>
      <c r="D602" s="295"/>
      <c r="E602" s="280"/>
      <c r="F602" s="280"/>
      <c r="G602" s="286">
        <f>ROUND(H602+U602+X602+Z602+AB602+AD602+AF602+AH602+AI602+AJ602+AK602+AL602,2)</f>
        <v>2625006.2799999998</v>
      </c>
      <c r="H602" s="280">
        <f>I602+K602+M602+O602+Q602+S602</f>
        <v>0</v>
      </c>
      <c r="I602" s="289">
        <v>0</v>
      </c>
      <c r="J602" s="289">
        <v>0</v>
      </c>
      <c r="K602" s="289">
        <v>0</v>
      </c>
      <c r="L602" s="289">
        <v>0</v>
      </c>
      <c r="M602" s="289">
        <v>0</v>
      </c>
      <c r="N602" s="280">
        <v>0</v>
      </c>
      <c r="O602" s="280">
        <v>0</v>
      </c>
      <c r="P602" s="280">
        <v>0</v>
      </c>
      <c r="Q602" s="280">
        <v>0</v>
      </c>
      <c r="R602" s="280">
        <v>0</v>
      </c>
      <c r="S602" s="280">
        <v>0</v>
      </c>
      <c r="T602" s="290">
        <v>0</v>
      </c>
      <c r="U602" s="280">
        <v>0</v>
      </c>
      <c r="V602" s="280" t="s">
        <v>106</v>
      </c>
      <c r="W602" s="57">
        <v>650</v>
      </c>
      <c r="X602" s="280">
        <f t="shared" si="885"/>
        <v>2506881</v>
      </c>
      <c r="Y602" s="57">
        <v>0</v>
      </c>
      <c r="Z602" s="57">
        <v>0</v>
      </c>
      <c r="AA602" s="57">
        <v>0</v>
      </c>
      <c r="AB602" s="57">
        <v>0</v>
      </c>
      <c r="AC602" s="57">
        <v>0</v>
      </c>
      <c r="AD602" s="57">
        <v>0</v>
      </c>
      <c r="AE602" s="57">
        <v>0</v>
      </c>
      <c r="AF602" s="57">
        <v>0</v>
      </c>
      <c r="AG602" s="57">
        <v>0</v>
      </c>
      <c r="AH602" s="57">
        <v>0</v>
      </c>
      <c r="AI602" s="57">
        <v>0</v>
      </c>
      <c r="AJ602" s="57">
        <f t="shared" si="886"/>
        <v>78750.19</v>
      </c>
      <c r="AK602" s="57">
        <f t="shared" si="887"/>
        <v>39375.089999999997</v>
      </c>
      <c r="AL602" s="57">
        <v>0</v>
      </c>
      <c r="AN602" s="46">
        <f>I602/'Приложение 1'!I600</f>
        <v>0</v>
      </c>
      <c r="AO602" s="46" t="e">
        <f t="shared" si="856"/>
        <v>#DIV/0!</v>
      </c>
      <c r="AP602" s="46" t="e">
        <f t="shared" si="857"/>
        <v>#DIV/0!</v>
      </c>
      <c r="AQ602" s="46" t="e">
        <f t="shared" si="858"/>
        <v>#DIV/0!</v>
      </c>
      <c r="AR602" s="46" t="e">
        <f t="shared" si="859"/>
        <v>#DIV/0!</v>
      </c>
      <c r="AS602" s="46" t="e">
        <f t="shared" si="860"/>
        <v>#DIV/0!</v>
      </c>
      <c r="AT602" s="46" t="e">
        <f t="shared" si="861"/>
        <v>#DIV/0!</v>
      </c>
      <c r="AU602" s="46">
        <f t="shared" si="862"/>
        <v>3856.74</v>
      </c>
      <c r="AV602" s="46" t="e">
        <f t="shared" si="863"/>
        <v>#DIV/0!</v>
      </c>
      <c r="AW602" s="46" t="e">
        <f t="shared" si="864"/>
        <v>#DIV/0!</v>
      </c>
      <c r="AX602" s="46" t="e">
        <f t="shared" si="865"/>
        <v>#DIV/0!</v>
      </c>
      <c r="AY602" s="52">
        <f t="shared" si="866"/>
        <v>0</v>
      </c>
      <c r="AZ602" s="46">
        <v>823.21</v>
      </c>
      <c r="BA602" s="46">
        <v>2105.13</v>
      </c>
      <c r="BB602" s="46">
        <v>2608.0100000000002</v>
      </c>
      <c r="BC602" s="46">
        <v>902.03</v>
      </c>
      <c r="BD602" s="46">
        <v>1781.42</v>
      </c>
      <c r="BE602" s="46">
        <v>1188.47</v>
      </c>
      <c r="BF602" s="46">
        <v>2445034.0299999998</v>
      </c>
      <c r="BG602" s="46">
        <f t="shared" si="867"/>
        <v>4866.91</v>
      </c>
      <c r="BH602" s="46">
        <v>1206.3800000000001</v>
      </c>
      <c r="BI602" s="46">
        <v>3444.44</v>
      </c>
      <c r="BJ602" s="46">
        <v>7006.73</v>
      </c>
      <c r="BK602" s="46">
        <f t="shared" si="852"/>
        <v>1689105.94</v>
      </c>
      <c r="BL602" s="46" t="str">
        <f t="shared" si="868"/>
        <v xml:space="preserve"> </v>
      </c>
      <c r="BM602" s="46" t="e">
        <f t="shared" si="869"/>
        <v>#DIV/0!</v>
      </c>
      <c r="BN602" s="46" t="e">
        <f t="shared" si="870"/>
        <v>#DIV/0!</v>
      </c>
      <c r="BO602" s="46" t="e">
        <f t="shared" si="871"/>
        <v>#DIV/0!</v>
      </c>
      <c r="BP602" s="46" t="e">
        <f t="shared" si="872"/>
        <v>#DIV/0!</v>
      </c>
      <c r="BQ602" s="46" t="e">
        <f t="shared" si="873"/>
        <v>#DIV/0!</v>
      </c>
      <c r="BR602" s="46" t="e">
        <f t="shared" si="874"/>
        <v>#DIV/0!</v>
      </c>
      <c r="BS602" s="46" t="str">
        <f t="shared" si="875"/>
        <v xml:space="preserve"> </v>
      </c>
      <c r="BT602" s="46" t="e">
        <f t="shared" si="876"/>
        <v>#DIV/0!</v>
      </c>
      <c r="BU602" s="46" t="e">
        <f t="shared" si="877"/>
        <v>#DIV/0!</v>
      </c>
      <c r="BV602" s="46" t="e">
        <f t="shared" si="878"/>
        <v>#DIV/0!</v>
      </c>
      <c r="BW602" s="46" t="str">
        <f t="shared" si="879"/>
        <v xml:space="preserve"> </v>
      </c>
      <c r="BY602" s="52">
        <f>AJ602/G602*100</f>
        <v>3.0000000609522357</v>
      </c>
      <c r="BZ602" s="293">
        <f>AK602/G602*100</f>
        <v>1.4999998400003827</v>
      </c>
      <c r="CA602" s="46">
        <f t="shared" si="880"/>
        <v>4038.4711999999995</v>
      </c>
      <c r="CB602" s="46">
        <f t="shared" si="881"/>
        <v>5085.92</v>
      </c>
      <c r="CC602" s="46">
        <f t="shared" si="882"/>
        <v>-1047.4488000000006</v>
      </c>
    </row>
    <row r="603" spans="1:81" s="45" customFormat="1" ht="43.5" customHeight="1">
      <c r="A603" s="308" t="s">
        <v>935</v>
      </c>
      <c r="B603" s="308"/>
      <c r="C603" s="280">
        <f>SUM(C600:C602)</f>
        <v>1471.6</v>
      </c>
      <c r="D603" s="356"/>
      <c r="E603" s="294"/>
      <c r="F603" s="294"/>
      <c r="G603" s="280">
        <f>ROUND(SUM(G600:G602),2)</f>
        <v>8076942.4100000001</v>
      </c>
      <c r="H603" s="280">
        <f t="shared" ref="H603:U603" si="888">SUM(H600:H602)</f>
        <v>0</v>
      </c>
      <c r="I603" s="280">
        <f t="shared" si="888"/>
        <v>0</v>
      </c>
      <c r="J603" s="280">
        <f t="shared" si="888"/>
        <v>0</v>
      </c>
      <c r="K603" s="280">
        <f t="shared" si="888"/>
        <v>0</v>
      </c>
      <c r="L603" s="280">
        <f t="shared" si="888"/>
        <v>0</v>
      </c>
      <c r="M603" s="280">
        <f t="shared" si="888"/>
        <v>0</v>
      </c>
      <c r="N603" s="280">
        <f t="shared" si="888"/>
        <v>0</v>
      </c>
      <c r="O603" s="280">
        <f t="shared" si="888"/>
        <v>0</v>
      </c>
      <c r="P603" s="280">
        <f t="shared" si="888"/>
        <v>0</v>
      </c>
      <c r="Q603" s="280">
        <f t="shared" si="888"/>
        <v>0</v>
      </c>
      <c r="R603" s="280">
        <f t="shared" si="888"/>
        <v>0</v>
      </c>
      <c r="S603" s="280">
        <f t="shared" si="888"/>
        <v>0</v>
      </c>
      <c r="T603" s="290">
        <f t="shared" si="888"/>
        <v>0</v>
      </c>
      <c r="U603" s="280">
        <f t="shared" si="888"/>
        <v>0</v>
      </c>
      <c r="V603" s="294" t="s">
        <v>66</v>
      </c>
      <c r="W603" s="280">
        <f>SUM(W600:W602)</f>
        <v>2000</v>
      </c>
      <c r="X603" s="280">
        <f>SUM(X600:X602)</f>
        <v>7713480</v>
      </c>
      <c r="Y603" s="280">
        <f t="shared" ref="Y603:AL603" si="889">SUM(Y600:Y602)</f>
        <v>0</v>
      </c>
      <c r="Z603" s="280">
        <f t="shared" si="889"/>
        <v>0</v>
      </c>
      <c r="AA603" s="280">
        <f t="shared" si="889"/>
        <v>0</v>
      </c>
      <c r="AB603" s="280">
        <f t="shared" si="889"/>
        <v>0</v>
      </c>
      <c r="AC603" s="280">
        <f t="shared" si="889"/>
        <v>0</v>
      </c>
      <c r="AD603" s="280">
        <f t="shared" si="889"/>
        <v>0</v>
      </c>
      <c r="AE603" s="280">
        <f t="shared" si="889"/>
        <v>0</v>
      </c>
      <c r="AF603" s="280">
        <f t="shared" si="889"/>
        <v>0</v>
      </c>
      <c r="AG603" s="280">
        <f t="shared" si="889"/>
        <v>0</v>
      </c>
      <c r="AH603" s="280">
        <f t="shared" si="889"/>
        <v>0</v>
      </c>
      <c r="AI603" s="280">
        <f t="shared" si="889"/>
        <v>0</v>
      </c>
      <c r="AJ603" s="280">
        <f t="shared" si="889"/>
        <v>242308.28</v>
      </c>
      <c r="AK603" s="280">
        <f t="shared" si="889"/>
        <v>121154.12999999999</v>
      </c>
      <c r="AL603" s="280">
        <f t="shared" si="889"/>
        <v>0</v>
      </c>
      <c r="AN603" s="46" t="e">
        <f>I603/'Приложение 1'!I601</f>
        <v>#DIV/0!</v>
      </c>
      <c r="AO603" s="46" t="e">
        <f t="shared" si="856"/>
        <v>#DIV/0!</v>
      </c>
      <c r="AP603" s="46" t="e">
        <f t="shared" si="857"/>
        <v>#DIV/0!</v>
      </c>
      <c r="AQ603" s="46" t="e">
        <f t="shared" si="858"/>
        <v>#DIV/0!</v>
      </c>
      <c r="AR603" s="46" t="e">
        <f t="shared" si="859"/>
        <v>#DIV/0!</v>
      </c>
      <c r="AS603" s="46" t="e">
        <f t="shared" si="860"/>
        <v>#DIV/0!</v>
      </c>
      <c r="AT603" s="46" t="e">
        <f t="shared" si="861"/>
        <v>#DIV/0!</v>
      </c>
      <c r="AU603" s="46">
        <f t="shared" si="862"/>
        <v>3856.74</v>
      </c>
      <c r="AV603" s="46" t="e">
        <f t="shared" si="863"/>
        <v>#DIV/0!</v>
      </c>
      <c r="AW603" s="46" t="e">
        <f t="shared" si="864"/>
        <v>#DIV/0!</v>
      </c>
      <c r="AX603" s="46" t="e">
        <f t="shared" si="865"/>
        <v>#DIV/0!</v>
      </c>
      <c r="AY603" s="52">
        <f t="shared" si="866"/>
        <v>0</v>
      </c>
      <c r="AZ603" s="46">
        <v>823.21</v>
      </c>
      <c r="BA603" s="46">
        <v>2105.13</v>
      </c>
      <c r="BB603" s="46">
        <v>2608.0100000000002</v>
      </c>
      <c r="BC603" s="46">
        <v>902.03</v>
      </c>
      <c r="BD603" s="46">
        <v>1781.42</v>
      </c>
      <c r="BE603" s="46">
        <v>1188.47</v>
      </c>
      <c r="BF603" s="46">
        <v>2445034.0299999998</v>
      </c>
      <c r="BG603" s="46">
        <f t="shared" si="867"/>
        <v>4866.91</v>
      </c>
      <c r="BH603" s="46">
        <v>1206.3800000000001</v>
      </c>
      <c r="BI603" s="46">
        <v>3444.44</v>
      </c>
      <c r="BJ603" s="46">
        <v>7006.73</v>
      </c>
      <c r="BK603" s="46">
        <f t="shared" si="852"/>
        <v>1689105.94</v>
      </c>
      <c r="BL603" s="46" t="e">
        <f t="shared" si="868"/>
        <v>#DIV/0!</v>
      </c>
      <c r="BM603" s="46" t="e">
        <f t="shared" si="869"/>
        <v>#DIV/0!</v>
      </c>
      <c r="BN603" s="46" t="e">
        <f t="shared" si="870"/>
        <v>#DIV/0!</v>
      </c>
      <c r="BO603" s="46" t="e">
        <f t="shared" si="871"/>
        <v>#DIV/0!</v>
      </c>
      <c r="BP603" s="46" t="e">
        <f t="shared" si="872"/>
        <v>#DIV/0!</v>
      </c>
      <c r="BQ603" s="46" t="e">
        <f t="shared" si="873"/>
        <v>#DIV/0!</v>
      </c>
      <c r="BR603" s="46" t="e">
        <f t="shared" si="874"/>
        <v>#DIV/0!</v>
      </c>
      <c r="BS603" s="46" t="str">
        <f t="shared" si="875"/>
        <v xml:space="preserve"> </v>
      </c>
      <c r="BT603" s="46" t="e">
        <f t="shared" si="876"/>
        <v>#DIV/0!</v>
      </c>
      <c r="BU603" s="46" t="e">
        <f t="shared" si="877"/>
        <v>#DIV/0!</v>
      </c>
      <c r="BV603" s="46" t="e">
        <f t="shared" si="878"/>
        <v>#DIV/0!</v>
      </c>
      <c r="BW603" s="46" t="str">
        <f t="shared" si="879"/>
        <v xml:space="preserve"> </v>
      </c>
      <c r="BY603" s="52">
        <f>AJ603/G603*100</f>
        <v>3.000000095333105</v>
      </c>
      <c r="BZ603" s="293">
        <f>AK603/G603*100</f>
        <v>1.4999999238573249</v>
      </c>
      <c r="CA603" s="46">
        <f t="shared" si="880"/>
        <v>4038.4712050000003</v>
      </c>
      <c r="CB603" s="46">
        <f t="shared" si="881"/>
        <v>5085.92</v>
      </c>
      <c r="CC603" s="46">
        <f t="shared" si="882"/>
        <v>-1047.4487949999998</v>
      </c>
    </row>
    <row r="604" spans="1:81" s="45" customFormat="1" ht="12" customHeight="1">
      <c r="A604" s="384" t="s">
        <v>67</v>
      </c>
      <c r="B604" s="384"/>
      <c r="C604" s="384"/>
      <c r="D604" s="384"/>
      <c r="E604" s="384"/>
      <c r="F604" s="384"/>
      <c r="G604" s="384"/>
      <c r="H604" s="384"/>
      <c r="I604" s="384"/>
      <c r="J604" s="384"/>
      <c r="K604" s="384"/>
      <c r="L604" s="384"/>
      <c r="M604" s="384"/>
      <c r="N604" s="384"/>
      <c r="O604" s="384"/>
      <c r="P604" s="384"/>
      <c r="Q604" s="384"/>
      <c r="R604" s="384"/>
      <c r="S604" s="384"/>
      <c r="T604" s="384"/>
      <c r="U604" s="384"/>
      <c r="V604" s="384"/>
      <c r="W604" s="384"/>
      <c r="X604" s="384"/>
      <c r="Y604" s="384"/>
      <c r="Z604" s="384"/>
      <c r="AA604" s="384"/>
      <c r="AB604" s="384"/>
      <c r="AC604" s="384"/>
      <c r="AD604" s="384"/>
      <c r="AE604" s="384"/>
      <c r="AF604" s="384"/>
      <c r="AG604" s="384"/>
      <c r="AH604" s="384"/>
      <c r="AI604" s="384"/>
      <c r="AJ604" s="384"/>
      <c r="AK604" s="384"/>
      <c r="AL604" s="385"/>
      <c r="AN604" s="46">
        <f>I604/'Приложение 1'!I602</f>
        <v>0</v>
      </c>
      <c r="AO604" s="46" t="e">
        <f t="shared" si="856"/>
        <v>#DIV/0!</v>
      </c>
      <c r="AP604" s="46" t="e">
        <f t="shared" si="857"/>
        <v>#DIV/0!</v>
      </c>
      <c r="AQ604" s="46" t="e">
        <f t="shared" si="858"/>
        <v>#DIV/0!</v>
      </c>
      <c r="AR604" s="46" t="e">
        <f t="shared" si="859"/>
        <v>#DIV/0!</v>
      </c>
      <c r="AS604" s="46" t="e">
        <f t="shared" si="860"/>
        <v>#DIV/0!</v>
      </c>
      <c r="AT604" s="46" t="e">
        <f t="shared" si="861"/>
        <v>#DIV/0!</v>
      </c>
      <c r="AU604" s="46" t="e">
        <f t="shared" si="862"/>
        <v>#DIV/0!</v>
      </c>
      <c r="AV604" s="46" t="e">
        <f t="shared" si="863"/>
        <v>#DIV/0!</v>
      </c>
      <c r="AW604" s="46" t="e">
        <f t="shared" si="864"/>
        <v>#DIV/0!</v>
      </c>
      <c r="AX604" s="46" t="e">
        <f t="shared" si="865"/>
        <v>#DIV/0!</v>
      </c>
      <c r="AY604" s="52">
        <f t="shared" si="866"/>
        <v>0</v>
      </c>
      <c r="AZ604" s="46">
        <v>823.21</v>
      </c>
      <c r="BA604" s="46">
        <v>2105.13</v>
      </c>
      <c r="BB604" s="46">
        <v>2608.0100000000002</v>
      </c>
      <c r="BC604" s="46">
        <v>902.03</v>
      </c>
      <c r="BD604" s="46">
        <v>1781.42</v>
      </c>
      <c r="BE604" s="46">
        <v>1188.47</v>
      </c>
      <c r="BF604" s="46">
        <v>2445034.0299999998</v>
      </c>
      <c r="BG604" s="46">
        <f t="shared" si="867"/>
        <v>4866.91</v>
      </c>
      <c r="BH604" s="46">
        <v>1206.3800000000001</v>
      </c>
      <c r="BI604" s="46">
        <v>3444.44</v>
      </c>
      <c r="BJ604" s="46">
        <v>7006.73</v>
      </c>
      <c r="BK604" s="46">
        <f t="shared" si="852"/>
        <v>1689105.94</v>
      </c>
      <c r="BL604" s="46" t="str">
        <f t="shared" si="868"/>
        <v xml:space="preserve"> </v>
      </c>
      <c r="BM604" s="46" t="e">
        <f t="shared" si="869"/>
        <v>#DIV/0!</v>
      </c>
      <c r="BN604" s="46" t="e">
        <f t="shared" si="870"/>
        <v>#DIV/0!</v>
      </c>
      <c r="BO604" s="46" t="e">
        <f t="shared" si="871"/>
        <v>#DIV/0!</v>
      </c>
      <c r="BP604" s="46" t="e">
        <f t="shared" si="872"/>
        <v>#DIV/0!</v>
      </c>
      <c r="BQ604" s="46" t="e">
        <f t="shared" si="873"/>
        <v>#DIV/0!</v>
      </c>
      <c r="BR604" s="46" t="e">
        <f t="shared" si="874"/>
        <v>#DIV/0!</v>
      </c>
      <c r="BS604" s="46" t="e">
        <f t="shared" si="875"/>
        <v>#DIV/0!</v>
      </c>
      <c r="BT604" s="46" t="e">
        <f t="shared" si="876"/>
        <v>#DIV/0!</v>
      </c>
      <c r="BU604" s="46" t="e">
        <f t="shared" si="877"/>
        <v>#DIV/0!</v>
      </c>
      <c r="BV604" s="46" t="e">
        <f t="shared" si="878"/>
        <v>#DIV/0!</v>
      </c>
      <c r="BW604" s="46" t="str">
        <f t="shared" si="879"/>
        <v xml:space="preserve"> </v>
      </c>
      <c r="BY604" s="52"/>
      <c r="BZ604" s="293"/>
      <c r="CA604" s="46" t="e">
        <f t="shared" si="880"/>
        <v>#DIV/0!</v>
      </c>
      <c r="CB604" s="46">
        <f t="shared" si="881"/>
        <v>5085.92</v>
      </c>
      <c r="CC604" s="46" t="e">
        <f t="shared" si="882"/>
        <v>#DIV/0!</v>
      </c>
    </row>
    <row r="605" spans="1:81" s="45" customFormat="1" ht="12" customHeight="1">
      <c r="A605" s="343">
        <v>214</v>
      </c>
      <c r="B605" s="383" t="s">
        <v>867</v>
      </c>
      <c r="C605" s="336"/>
      <c r="D605" s="362"/>
      <c r="E605" s="336"/>
      <c r="F605" s="336"/>
      <c r="G605" s="286">
        <f>ROUND(H605+U605+X605+Z605+AB605+AD605+AF605+AH605+AI605+AJ605+AK605+AL605,2)</f>
        <v>1324618.56</v>
      </c>
      <c r="H605" s="280">
        <f>I605+K605+M605+O605+Q605+S605</f>
        <v>0</v>
      </c>
      <c r="I605" s="289">
        <v>0</v>
      </c>
      <c r="J605" s="289">
        <v>0</v>
      </c>
      <c r="K605" s="289">
        <v>0</v>
      </c>
      <c r="L605" s="289">
        <v>0</v>
      </c>
      <c r="M605" s="289">
        <v>0</v>
      </c>
      <c r="N605" s="280">
        <v>0</v>
      </c>
      <c r="O605" s="280">
        <v>0</v>
      </c>
      <c r="P605" s="280">
        <v>0</v>
      </c>
      <c r="Q605" s="280">
        <v>0</v>
      </c>
      <c r="R605" s="280">
        <v>0</v>
      </c>
      <c r="S605" s="280">
        <v>0</v>
      </c>
      <c r="T605" s="290">
        <v>0</v>
      </c>
      <c r="U605" s="280">
        <v>0</v>
      </c>
      <c r="V605" s="336" t="s">
        <v>106</v>
      </c>
      <c r="W605" s="337">
        <v>328</v>
      </c>
      <c r="X605" s="280">
        <f t="shared" ref="X605" si="890">ROUND(IF(V605="СК",3856.74,3886.86)*W605,2)</f>
        <v>1265010.72</v>
      </c>
      <c r="Y605" s="57">
        <v>0</v>
      </c>
      <c r="Z605" s="57">
        <v>0</v>
      </c>
      <c r="AA605" s="57">
        <v>0</v>
      </c>
      <c r="AB605" s="57">
        <v>0</v>
      </c>
      <c r="AC605" s="57">
        <v>0</v>
      </c>
      <c r="AD605" s="57">
        <v>0</v>
      </c>
      <c r="AE605" s="57">
        <v>0</v>
      </c>
      <c r="AF605" s="57">
        <v>0</v>
      </c>
      <c r="AG605" s="57">
        <v>0</v>
      </c>
      <c r="AH605" s="57">
        <v>0</v>
      </c>
      <c r="AI605" s="57">
        <v>0</v>
      </c>
      <c r="AJ605" s="57">
        <f t="shared" ref="AJ605" si="891">ROUND(X605/95.5*3,2)</f>
        <v>39738.559999999998</v>
      </c>
      <c r="AK605" s="57">
        <f t="shared" ref="AK605" si="892">ROUND(X605/95.5*1.5,2)</f>
        <v>19869.28</v>
      </c>
      <c r="AL605" s="385">
        <v>0</v>
      </c>
      <c r="AN605" s="46">
        <f>I605/'Приложение 1'!I603</f>
        <v>0</v>
      </c>
      <c r="AO605" s="46" t="e">
        <f t="shared" si="856"/>
        <v>#DIV/0!</v>
      </c>
      <c r="AP605" s="46" t="e">
        <f t="shared" si="857"/>
        <v>#DIV/0!</v>
      </c>
      <c r="AQ605" s="46" t="e">
        <f t="shared" si="858"/>
        <v>#DIV/0!</v>
      </c>
      <c r="AR605" s="46" t="e">
        <f t="shared" si="859"/>
        <v>#DIV/0!</v>
      </c>
      <c r="AS605" s="46" t="e">
        <f t="shared" si="860"/>
        <v>#DIV/0!</v>
      </c>
      <c r="AT605" s="46" t="e">
        <f t="shared" si="861"/>
        <v>#DIV/0!</v>
      </c>
      <c r="AU605" s="46">
        <f t="shared" si="862"/>
        <v>3856.74</v>
      </c>
      <c r="AV605" s="46" t="e">
        <f t="shared" si="863"/>
        <v>#DIV/0!</v>
      </c>
      <c r="AW605" s="46" t="e">
        <f t="shared" si="864"/>
        <v>#DIV/0!</v>
      </c>
      <c r="AX605" s="46" t="e">
        <f t="shared" si="865"/>
        <v>#DIV/0!</v>
      </c>
      <c r="AY605" s="52">
        <f t="shared" si="866"/>
        <v>0</v>
      </c>
      <c r="AZ605" s="46">
        <v>823.21</v>
      </c>
      <c r="BA605" s="46">
        <v>2105.13</v>
      </c>
      <c r="BB605" s="46">
        <v>2608.0100000000002</v>
      </c>
      <c r="BC605" s="46">
        <v>902.03</v>
      </c>
      <c r="BD605" s="46">
        <v>1781.42</v>
      </c>
      <c r="BE605" s="46">
        <v>1188.47</v>
      </c>
      <c r="BF605" s="46">
        <v>2445034.0299999998</v>
      </c>
      <c r="BG605" s="46">
        <f t="shared" si="867"/>
        <v>4866.91</v>
      </c>
      <c r="BH605" s="46">
        <v>1206.3800000000001</v>
      </c>
      <c r="BI605" s="46">
        <v>3444.44</v>
      </c>
      <c r="BJ605" s="46">
        <v>7006.73</v>
      </c>
      <c r="BK605" s="46">
        <f t="shared" si="852"/>
        <v>1689105.94</v>
      </c>
      <c r="BL605" s="46" t="str">
        <f t="shared" si="868"/>
        <v xml:space="preserve"> </v>
      </c>
      <c r="BM605" s="46" t="e">
        <f t="shared" si="869"/>
        <v>#DIV/0!</v>
      </c>
      <c r="BN605" s="46" t="e">
        <f t="shared" si="870"/>
        <v>#DIV/0!</v>
      </c>
      <c r="BO605" s="46" t="e">
        <f t="shared" si="871"/>
        <v>#DIV/0!</v>
      </c>
      <c r="BP605" s="46" t="e">
        <f t="shared" si="872"/>
        <v>#DIV/0!</v>
      </c>
      <c r="BQ605" s="46" t="e">
        <f t="shared" si="873"/>
        <v>#DIV/0!</v>
      </c>
      <c r="BR605" s="46" t="e">
        <f t="shared" si="874"/>
        <v>#DIV/0!</v>
      </c>
      <c r="BS605" s="46" t="str">
        <f t="shared" si="875"/>
        <v xml:space="preserve"> </v>
      </c>
      <c r="BT605" s="46" t="e">
        <f t="shared" si="876"/>
        <v>#DIV/0!</v>
      </c>
      <c r="BU605" s="46" t="e">
        <f t="shared" si="877"/>
        <v>#DIV/0!</v>
      </c>
      <c r="BV605" s="46" t="e">
        <f t="shared" si="878"/>
        <v>#DIV/0!</v>
      </c>
      <c r="BW605" s="46" t="str">
        <f t="shared" si="879"/>
        <v xml:space="preserve"> </v>
      </c>
      <c r="BY605" s="52"/>
      <c r="BZ605" s="293"/>
      <c r="CA605" s="46">
        <f t="shared" si="880"/>
        <v>4038.4712195121951</v>
      </c>
      <c r="CB605" s="46">
        <f t="shared" si="881"/>
        <v>5085.92</v>
      </c>
      <c r="CC605" s="46">
        <f t="shared" si="882"/>
        <v>-1047.4487804878049</v>
      </c>
    </row>
    <row r="606" spans="1:81" s="45" customFormat="1" ht="43.5" customHeight="1">
      <c r="A606" s="361" t="s">
        <v>4</v>
      </c>
      <c r="B606" s="361"/>
      <c r="C606" s="336"/>
      <c r="D606" s="362"/>
      <c r="E606" s="336"/>
      <c r="F606" s="336"/>
      <c r="G606" s="336">
        <f>ROUND(SUM(G605:G605),2)</f>
        <v>1324618.56</v>
      </c>
      <c r="H606" s="336">
        <f t="shared" ref="H606:U606" si="893">SUM(H605:H605)</f>
        <v>0</v>
      </c>
      <c r="I606" s="336">
        <f t="shared" si="893"/>
        <v>0</v>
      </c>
      <c r="J606" s="336">
        <f t="shared" si="893"/>
        <v>0</v>
      </c>
      <c r="K606" s="336">
        <f t="shared" si="893"/>
        <v>0</v>
      </c>
      <c r="L606" s="336">
        <f t="shared" si="893"/>
        <v>0</v>
      </c>
      <c r="M606" s="336">
        <f t="shared" si="893"/>
        <v>0</v>
      </c>
      <c r="N606" s="336">
        <f t="shared" si="893"/>
        <v>0</v>
      </c>
      <c r="O606" s="336">
        <f t="shared" si="893"/>
        <v>0</v>
      </c>
      <c r="P606" s="336">
        <f t="shared" si="893"/>
        <v>0</v>
      </c>
      <c r="Q606" s="336">
        <f t="shared" si="893"/>
        <v>0</v>
      </c>
      <c r="R606" s="336">
        <f t="shared" si="893"/>
        <v>0</v>
      </c>
      <c r="S606" s="336">
        <f t="shared" si="893"/>
        <v>0</v>
      </c>
      <c r="T606" s="367">
        <f t="shared" si="893"/>
        <v>0</v>
      </c>
      <c r="U606" s="336">
        <f t="shared" si="893"/>
        <v>0</v>
      </c>
      <c r="V606" s="336" t="s">
        <v>66</v>
      </c>
      <c r="W606" s="336">
        <f t="shared" ref="W606:AL606" si="894">SUM(W605:W605)</f>
        <v>328</v>
      </c>
      <c r="X606" s="336">
        <f t="shared" si="894"/>
        <v>1265010.72</v>
      </c>
      <c r="Y606" s="336">
        <f t="shared" si="894"/>
        <v>0</v>
      </c>
      <c r="Z606" s="336">
        <f t="shared" si="894"/>
        <v>0</v>
      </c>
      <c r="AA606" s="336">
        <f t="shared" si="894"/>
        <v>0</v>
      </c>
      <c r="AB606" s="336">
        <f t="shared" si="894"/>
        <v>0</v>
      </c>
      <c r="AC606" s="336">
        <f t="shared" si="894"/>
        <v>0</v>
      </c>
      <c r="AD606" s="336">
        <f t="shared" si="894"/>
        <v>0</v>
      </c>
      <c r="AE606" s="336">
        <f t="shared" si="894"/>
        <v>0</v>
      </c>
      <c r="AF606" s="336">
        <f t="shared" si="894"/>
        <v>0</v>
      </c>
      <c r="AG606" s="336">
        <f t="shared" si="894"/>
        <v>0</v>
      </c>
      <c r="AH606" s="336">
        <f t="shared" si="894"/>
        <v>0</v>
      </c>
      <c r="AI606" s="336">
        <f t="shared" si="894"/>
        <v>0</v>
      </c>
      <c r="AJ606" s="336">
        <f t="shared" si="894"/>
        <v>39738.559999999998</v>
      </c>
      <c r="AK606" s="336">
        <f t="shared" si="894"/>
        <v>19869.28</v>
      </c>
      <c r="AL606" s="336">
        <f t="shared" si="894"/>
        <v>0</v>
      </c>
      <c r="AN606" s="46" t="e">
        <f>I606/'Приложение 1'!I604</f>
        <v>#DIV/0!</v>
      </c>
      <c r="AO606" s="46" t="e">
        <f t="shared" si="856"/>
        <v>#DIV/0!</v>
      </c>
      <c r="AP606" s="46" t="e">
        <f t="shared" si="857"/>
        <v>#DIV/0!</v>
      </c>
      <c r="AQ606" s="46" t="e">
        <f t="shared" si="858"/>
        <v>#DIV/0!</v>
      </c>
      <c r="AR606" s="46" t="e">
        <f t="shared" si="859"/>
        <v>#DIV/0!</v>
      </c>
      <c r="AS606" s="46" t="e">
        <f t="shared" si="860"/>
        <v>#DIV/0!</v>
      </c>
      <c r="AT606" s="46" t="e">
        <f t="shared" si="861"/>
        <v>#DIV/0!</v>
      </c>
      <c r="AU606" s="46">
        <f t="shared" si="862"/>
        <v>3856.74</v>
      </c>
      <c r="AV606" s="46" t="e">
        <f t="shared" si="863"/>
        <v>#DIV/0!</v>
      </c>
      <c r="AW606" s="46" t="e">
        <f t="shared" si="864"/>
        <v>#DIV/0!</v>
      </c>
      <c r="AX606" s="46" t="e">
        <f t="shared" si="865"/>
        <v>#DIV/0!</v>
      </c>
      <c r="AY606" s="52">
        <f t="shared" si="866"/>
        <v>0</v>
      </c>
      <c r="AZ606" s="46">
        <v>823.21</v>
      </c>
      <c r="BA606" s="46">
        <v>2105.13</v>
      </c>
      <c r="BB606" s="46">
        <v>2608.0100000000002</v>
      </c>
      <c r="BC606" s="46">
        <v>902.03</v>
      </c>
      <c r="BD606" s="46">
        <v>1781.42</v>
      </c>
      <c r="BE606" s="46">
        <v>1188.47</v>
      </c>
      <c r="BF606" s="46">
        <v>2445034.0299999998</v>
      </c>
      <c r="BG606" s="46">
        <f t="shared" si="867"/>
        <v>4866.91</v>
      </c>
      <c r="BH606" s="46">
        <v>1206.3800000000001</v>
      </c>
      <c r="BI606" s="46">
        <v>3444.44</v>
      </c>
      <c r="BJ606" s="46">
        <v>7006.73</v>
      </c>
      <c r="BK606" s="46">
        <f t="shared" si="852"/>
        <v>1689105.94</v>
      </c>
      <c r="BL606" s="46" t="e">
        <f t="shared" si="868"/>
        <v>#DIV/0!</v>
      </c>
      <c r="BM606" s="46" t="e">
        <f t="shared" si="869"/>
        <v>#DIV/0!</v>
      </c>
      <c r="BN606" s="46" t="e">
        <f t="shared" si="870"/>
        <v>#DIV/0!</v>
      </c>
      <c r="BO606" s="46" t="e">
        <f t="shared" si="871"/>
        <v>#DIV/0!</v>
      </c>
      <c r="BP606" s="46" t="e">
        <f t="shared" si="872"/>
        <v>#DIV/0!</v>
      </c>
      <c r="BQ606" s="46" t="e">
        <f t="shared" si="873"/>
        <v>#DIV/0!</v>
      </c>
      <c r="BR606" s="46" t="e">
        <f t="shared" si="874"/>
        <v>#DIV/0!</v>
      </c>
      <c r="BS606" s="46" t="str">
        <f t="shared" si="875"/>
        <v xml:space="preserve"> </v>
      </c>
      <c r="BT606" s="46" t="e">
        <f t="shared" si="876"/>
        <v>#DIV/0!</v>
      </c>
      <c r="BU606" s="46" t="e">
        <f t="shared" si="877"/>
        <v>#DIV/0!</v>
      </c>
      <c r="BV606" s="46" t="e">
        <f t="shared" si="878"/>
        <v>#DIV/0!</v>
      </c>
      <c r="BW606" s="46" t="str">
        <f t="shared" si="879"/>
        <v xml:space="preserve"> </v>
      </c>
      <c r="BY606" s="52"/>
      <c r="BZ606" s="293"/>
      <c r="CA606" s="46">
        <f t="shared" si="880"/>
        <v>4038.4712195121951</v>
      </c>
      <c r="CB606" s="46">
        <f t="shared" si="881"/>
        <v>5085.92</v>
      </c>
      <c r="CC606" s="46">
        <f t="shared" si="882"/>
        <v>-1047.4487804878049</v>
      </c>
    </row>
    <row r="607" spans="1:81" s="45" customFormat="1" ht="12" customHeight="1">
      <c r="A607" s="384" t="s">
        <v>977</v>
      </c>
      <c r="B607" s="384"/>
      <c r="C607" s="384"/>
      <c r="D607" s="384"/>
      <c r="E607" s="384"/>
      <c r="F607" s="384"/>
      <c r="G607" s="384"/>
      <c r="H607" s="384"/>
      <c r="I607" s="384"/>
      <c r="J607" s="384"/>
      <c r="K607" s="384"/>
      <c r="L607" s="384"/>
      <c r="M607" s="384"/>
      <c r="N607" s="384"/>
      <c r="O607" s="384"/>
      <c r="P607" s="384"/>
      <c r="Q607" s="384"/>
      <c r="R607" s="384"/>
      <c r="S607" s="384"/>
      <c r="T607" s="384"/>
      <c r="U607" s="384"/>
      <c r="V607" s="384"/>
      <c r="W607" s="384"/>
      <c r="X607" s="384"/>
      <c r="Y607" s="384"/>
      <c r="Z607" s="384"/>
      <c r="AA607" s="384"/>
      <c r="AB607" s="384"/>
      <c r="AC607" s="384"/>
      <c r="AD607" s="384"/>
      <c r="AE607" s="384"/>
      <c r="AF607" s="384"/>
      <c r="AG607" s="384"/>
      <c r="AH607" s="384"/>
      <c r="AI607" s="384"/>
      <c r="AJ607" s="384"/>
      <c r="AK607" s="384"/>
      <c r="AL607" s="385"/>
      <c r="AN607" s="46">
        <f>I607/'Приложение 1'!I605</f>
        <v>0</v>
      </c>
      <c r="AO607" s="46" t="e">
        <f t="shared" si="856"/>
        <v>#DIV/0!</v>
      </c>
      <c r="AP607" s="46" t="e">
        <f t="shared" si="857"/>
        <v>#DIV/0!</v>
      </c>
      <c r="AQ607" s="46" t="e">
        <f t="shared" si="858"/>
        <v>#DIV/0!</v>
      </c>
      <c r="AR607" s="46" t="e">
        <f t="shared" si="859"/>
        <v>#DIV/0!</v>
      </c>
      <c r="AS607" s="46" t="e">
        <f t="shared" si="860"/>
        <v>#DIV/0!</v>
      </c>
      <c r="AT607" s="46" t="e">
        <f t="shared" si="861"/>
        <v>#DIV/0!</v>
      </c>
      <c r="AU607" s="46" t="e">
        <f t="shared" si="862"/>
        <v>#DIV/0!</v>
      </c>
      <c r="AV607" s="46" t="e">
        <f t="shared" si="863"/>
        <v>#DIV/0!</v>
      </c>
      <c r="AW607" s="46" t="e">
        <f t="shared" si="864"/>
        <v>#DIV/0!</v>
      </c>
      <c r="AX607" s="46" t="e">
        <f t="shared" si="865"/>
        <v>#DIV/0!</v>
      </c>
      <c r="AY607" s="52">
        <f t="shared" si="866"/>
        <v>0</v>
      </c>
      <c r="AZ607" s="46">
        <v>823.21</v>
      </c>
      <c r="BA607" s="46">
        <v>2105.13</v>
      </c>
      <c r="BB607" s="46">
        <v>2608.0100000000002</v>
      </c>
      <c r="BC607" s="46">
        <v>902.03</v>
      </c>
      <c r="BD607" s="46">
        <v>1781.42</v>
      </c>
      <c r="BE607" s="46">
        <v>1188.47</v>
      </c>
      <c r="BF607" s="46">
        <v>2445034.0299999998</v>
      </c>
      <c r="BG607" s="46">
        <f t="shared" si="867"/>
        <v>4866.91</v>
      </c>
      <c r="BH607" s="46">
        <v>1206.3800000000001</v>
      </c>
      <c r="BI607" s="46">
        <v>3444.44</v>
      </c>
      <c r="BJ607" s="46">
        <v>7006.73</v>
      </c>
      <c r="BK607" s="46">
        <f t="shared" si="852"/>
        <v>1689105.94</v>
      </c>
      <c r="BL607" s="46" t="str">
        <f t="shared" si="868"/>
        <v xml:space="preserve"> </v>
      </c>
      <c r="BM607" s="46" t="e">
        <f t="shared" si="869"/>
        <v>#DIV/0!</v>
      </c>
      <c r="BN607" s="46" t="e">
        <f t="shared" si="870"/>
        <v>#DIV/0!</v>
      </c>
      <c r="BO607" s="46" t="e">
        <f t="shared" si="871"/>
        <v>#DIV/0!</v>
      </c>
      <c r="BP607" s="46" t="e">
        <f t="shared" si="872"/>
        <v>#DIV/0!</v>
      </c>
      <c r="BQ607" s="46" t="e">
        <f t="shared" si="873"/>
        <v>#DIV/0!</v>
      </c>
      <c r="BR607" s="46" t="e">
        <f t="shared" si="874"/>
        <v>#DIV/0!</v>
      </c>
      <c r="BS607" s="46" t="e">
        <f t="shared" si="875"/>
        <v>#DIV/0!</v>
      </c>
      <c r="BT607" s="46" t="e">
        <f t="shared" si="876"/>
        <v>#DIV/0!</v>
      </c>
      <c r="BU607" s="46" t="e">
        <f t="shared" si="877"/>
        <v>#DIV/0!</v>
      </c>
      <c r="BV607" s="46" t="e">
        <f t="shared" si="878"/>
        <v>#DIV/0!</v>
      </c>
      <c r="BW607" s="46" t="str">
        <f t="shared" si="879"/>
        <v xml:space="preserve"> </v>
      </c>
      <c r="BY607" s="52"/>
      <c r="BZ607" s="293"/>
      <c r="CA607" s="46" t="e">
        <f t="shared" si="880"/>
        <v>#DIV/0!</v>
      </c>
      <c r="CB607" s="46">
        <f t="shared" si="881"/>
        <v>5085.92</v>
      </c>
      <c r="CC607" s="46" t="e">
        <f t="shared" si="882"/>
        <v>#DIV/0!</v>
      </c>
    </row>
    <row r="608" spans="1:81" s="45" customFormat="1" ht="12" customHeight="1">
      <c r="A608" s="343">
        <v>215</v>
      </c>
      <c r="B608" s="379" t="s">
        <v>868</v>
      </c>
      <c r="C608" s="358"/>
      <c r="D608" s="345"/>
      <c r="E608" s="294"/>
      <c r="F608" s="294"/>
      <c r="G608" s="286">
        <f t="shared" ref="G608" si="895">ROUND(H608+U608+X608+Z608+AB608+AD608+AF608+AH608+AI608+AJ608+AK608+AL608,2)</f>
        <v>2044839.51</v>
      </c>
      <c r="H608" s="280">
        <f t="shared" ref="H608" si="896">I608+K608+M608+O608+Q608+S608</f>
        <v>0</v>
      </c>
      <c r="I608" s="289">
        <v>0</v>
      </c>
      <c r="J608" s="289">
        <v>0</v>
      </c>
      <c r="K608" s="289">
        <v>0</v>
      </c>
      <c r="L608" s="289">
        <v>0</v>
      </c>
      <c r="M608" s="289">
        <v>0</v>
      </c>
      <c r="N608" s="280">
        <v>0</v>
      </c>
      <c r="O608" s="280">
        <v>0</v>
      </c>
      <c r="P608" s="280">
        <v>0</v>
      </c>
      <c r="Q608" s="280">
        <v>0</v>
      </c>
      <c r="R608" s="280">
        <v>0</v>
      </c>
      <c r="S608" s="280">
        <v>0</v>
      </c>
      <c r="T608" s="290">
        <v>0</v>
      </c>
      <c r="U608" s="280">
        <v>0</v>
      </c>
      <c r="V608" s="296" t="s">
        <v>106</v>
      </c>
      <c r="W608" s="57">
        <v>506.34</v>
      </c>
      <c r="X608" s="280">
        <f t="shared" ref="X608" si="897">ROUND(IF(V608="СК",3856.74,3886.86)*W608,2)</f>
        <v>1952821.73</v>
      </c>
      <c r="Y608" s="57">
        <v>0</v>
      </c>
      <c r="Z608" s="57">
        <v>0</v>
      </c>
      <c r="AA608" s="57">
        <v>0</v>
      </c>
      <c r="AB608" s="57">
        <v>0</v>
      </c>
      <c r="AC608" s="57">
        <v>0</v>
      </c>
      <c r="AD608" s="57">
        <v>0</v>
      </c>
      <c r="AE608" s="57">
        <v>0</v>
      </c>
      <c r="AF608" s="57">
        <v>0</v>
      </c>
      <c r="AG608" s="57">
        <v>0</v>
      </c>
      <c r="AH608" s="57">
        <v>0</v>
      </c>
      <c r="AI608" s="57">
        <v>0</v>
      </c>
      <c r="AJ608" s="57">
        <f t="shared" ref="AJ608" si="898">ROUND(X608/95.5*3,2)</f>
        <v>61345.19</v>
      </c>
      <c r="AK608" s="57">
        <f t="shared" ref="AK608" si="899">ROUND(X608/95.5*1.5,2)</f>
        <v>30672.59</v>
      </c>
      <c r="AL608" s="57">
        <v>0</v>
      </c>
      <c r="AN608" s="46">
        <f>I608/'Приложение 1'!I606</f>
        <v>0</v>
      </c>
      <c r="AO608" s="46" t="e">
        <f t="shared" si="856"/>
        <v>#DIV/0!</v>
      </c>
      <c r="AP608" s="46" t="e">
        <f t="shared" si="857"/>
        <v>#DIV/0!</v>
      </c>
      <c r="AQ608" s="46" t="e">
        <f t="shared" si="858"/>
        <v>#DIV/0!</v>
      </c>
      <c r="AR608" s="46" t="e">
        <f t="shared" si="859"/>
        <v>#DIV/0!</v>
      </c>
      <c r="AS608" s="46" t="e">
        <f t="shared" si="860"/>
        <v>#DIV/0!</v>
      </c>
      <c r="AT608" s="46" t="e">
        <f t="shared" si="861"/>
        <v>#DIV/0!</v>
      </c>
      <c r="AU608" s="46">
        <f t="shared" si="862"/>
        <v>3856.7399968400682</v>
      </c>
      <c r="AV608" s="46" t="e">
        <f t="shared" si="863"/>
        <v>#DIV/0!</v>
      </c>
      <c r="AW608" s="46" t="e">
        <f t="shared" si="864"/>
        <v>#DIV/0!</v>
      </c>
      <c r="AX608" s="46" t="e">
        <f t="shared" si="865"/>
        <v>#DIV/0!</v>
      </c>
      <c r="AY608" s="52">
        <f t="shared" si="866"/>
        <v>0</v>
      </c>
      <c r="AZ608" s="46">
        <v>823.21</v>
      </c>
      <c r="BA608" s="46">
        <v>2105.13</v>
      </c>
      <c r="BB608" s="46">
        <v>2608.0100000000002</v>
      </c>
      <c r="BC608" s="46">
        <v>902.03</v>
      </c>
      <c r="BD608" s="46">
        <v>1781.42</v>
      </c>
      <c r="BE608" s="46">
        <v>1188.47</v>
      </c>
      <c r="BF608" s="46">
        <v>2445034.0299999998</v>
      </c>
      <c r="BG608" s="46">
        <f t="shared" si="867"/>
        <v>4866.91</v>
      </c>
      <c r="BH608" s="46">
        <v>1206.3800000000001</v>
      </c>
      <c r="BI608" s="46">
        <v>3444.44</v>
      </c>
      <c r="BJ608" s="46">
        <v>7006.73</v>
      </c>
      <c r="BK608" s="46">
        <f t="shared" si="852"/>
        <v>1689105.94</v>
      </c>
      <c r="BL608" s="46" t="str">
        <f t="shared" si="868"/>
        <v xml:space="preserve"> </v>
      </c>
      <c r="BM608" s="46" t="e">
        <f t="shared" si="869"/>
        <v>#DIV/0!</v>
      </c>
      <c r="BN608" s="46" t="e">
        <f t="shared" si="870"/>
        <v>#DIV/0!</v>
      </c>
      <c r="BO608" s="46" t="e">
        <f t="shared" si="871"/>
        <v>#DIV/0!</v>
      </c>
      <c r="BP608" s="46" t="e">
        <f t="shared" si="872"/>
        <v>#DIV/0!</v>
      </c>
      <c r="BQ608" s="46" t="e">
        <f t="shared" si="873"/>
        <v>#DIV/0!</v>
      </c>
      <c r="BR608" s="46" t="e">
        <f t="shared" si="874"/>
        <v>#DIV/0!</v>
      </c>
      <c r="BS608" s="46" t="str">
        <f t="shared" si="875"/>
        <v xml:space="preserve"> </v>
      </c>
      <c r="BT608" s="46" t="e">
        <f t="shared" si="876"/>
        <v>#DIV/0!</v>
      </c>
      <c r="BU608" s="46" t="e">
        <f t="shared" si="877"/>
        <v>#DIV/0!</v>
      </c>
      <c r="BV608" s="46" t="e">
        <f t="shared" si="878"/>
        <v>#DIV/0!</v>
      </c>
      <c r="BW608" s="46" t="str">
        <f t="shared" si="879"/>
        <v xml:space="preserve"> </v>
      </c>
      <c r="BY608" s="52"/>
      <c r="BZ608" s="293"/>
      <c r="CA608" s="46">
        <f t="shared" si="880"/>
        <v>4038.47120511909</v>
      </c>
      <c r="CB608" s="46">
        <f t="shared" si="881"/>
        <v>5085.92</v>
      </c>
      <c r="CC608" s="46">
        <f t="shared" si="882"/>
        <v>-1047.4487948809101</v>
      </c>
    </row>
    <row r="609" spans="1:82" s="45" customFormat="1" ht="43.5" customHeight="1">
      <c r="A609" s="386" t="s">
        <v>976</v>
      </c>
      <c r="B609" s="387"/>
      <c r="C609" s="336"/>
      <c r="D609" s="362"/>
      <c r="E609" s="336"/>
      <c r="F609" s="336"/>
      <c r="G609" s="336">
        <f t="shared" ref="G609:U609" si="900">ROUND(SUM(G608:G608),2)</f>
        <v>2044839.51</v>
      </c>
      <c r="H609" s="336">
        <f t="shared" si="900"/>
        <v>0</v>
      </c>
      <c r="I609" s="336">
        <f t="shared" si="900"/>
        <v>0</v>
      </c>
      <c r="J609" s="336">
        <f t="shared" si="900"/>
        <v>0</v>
      </c>
      <c r="K609" s="336">
        <f t="shared" si="900"/>
        <v>0</v>
      </c>
      <c r="L609" s="336">
        <f t="shared" si="900"/>
        <v>0</v>
      </c>
      <c r="M609" s="336">
        <f t="shared" si="900"/>
        <v>0</v>
      </c>
      <c r="N609" s="336">
        <f t="shared" si="900"/>
        <v>0</v>
      </c>
      <c r="O609" s="336">
        <f t="shared" si="900"/>
        <v>0</v>
      </c>
      <c r="P609" s="336">
        <f t="shared" si="900"/>
        <v>0</v>
      </c>
      <c r="Q609" s="336">
        <f t="shared" si="900"/>
        <v>0</v>
      </c>
      <c r="R609" s="336">
        <f t="shared" si="900"/>
        <v>0</v>
      </c>
      <c r="S609" s="336">
        <f t="shared" si="900"/>
        <v>0</v>
      </c>
      <c r="T609" s="363">
        <f t="shared" si="900"/>
        <v>0</v>
      </c>
      <c r="U609" s="336">
        <f t="shared" si="900"/>
        <v>0</v>
      </c>
      <c r="V609" s="336" t="s">
        <v>66</v>
      </c>
      <c r="W609" s="336">
        <f t="shared" ref="W609:AL609" si="901">ROUND(SUM(W608:W608),2)</f>
        <v>506.34</v>
      </c>
      <c r="X609" s="336">
        <f t="shared" si="901"/>
        <v>1952821.73</v>
      </c>
      <c r="Y609" s="336">
        <f t="shared" si="901"/>
        <v>0</v>
      </c>
      <c r="Z609" s="336">
        <f t="shared" si="901"/>
        <v>0</v>
      </c>
      <c r="AA609" s="336">
        <f t="shared" si="901"/>
        <v>0</v>
      </c>
      <c r="AB609" s="336">
        <f t="shared" si="901"/>
        <v>0</v>
      </c>
      <c r="AC609" s="336">
        <f t="shared" si="901"/>
        <v>0</v>
      </c>
      <c r="AD609" s="336">
        <f t="shared" si="901"/>
        <v>0</v>
      </c>
      <c r="AE609" s="336">
        <f t="shared" si="901"/>
        <v>0</v>
      </c>
      <c r="AF609" s="336">
        <f t="shared" si="901"/>
        <v>0</v>
      </c>
      <c r="AG609" s="336">
        <f t="shared" si="901"/>
        <v>0</v>
      </c>
      <c r="AH609" s="336">
        <f t="shared" si="901"/>
        <v>0</v>
      </c>
      <c r="AI609" s="336">
        <f t="shared" si="901"/>
        <v>0</v>
      </c>
      <c r="AJ609" s="336">
        <f t="shared" si="901"/>
        <v>61345.19</v>
      </c>
      <c r="AK609" s="336">
        <f t="shared" si="901"/>
        <v>30672.59</v>
      </c>
      <c r="AL609" s="336">
        <f t="shared" si="901"/>
        <v>0</v>
      </c>
      <c r="AN609" s="46" t="e">
        <f>I609/'Приложение 1'!I607</f>
        <v>#DIV/0!</v>
      </c>
      <c r="AO609" s="46" t="e">
        <f t="shared" si="856"/>
        <v>#DIV/0!</v>
      </c>
      <c r="AP609" s="46" t="e">
        <f t="shared" si="857"/>
        <v>#DIV/0!</v>
      </c>
      <c r="AQ609" s="46" t="e">
        <f t="shared" si="858"/>
        <v>#DIV/0!</v>
      </c>
      <c r="AR609" s="46" t="e">
        <f t="shared" si="859"/>
        <v>#DIV/0!</v>
      </c>
      <c r="AS609" s="46" t="e">
        <f t="shared" si="860"/>
        <v>#DIV/0!</v>
      </c>
      <c r="AT609" s="46" t="e">
        <f t="shared" si="861"/>
        <v>#DIV/0!</v>
      </c>
      <c r="AU609" s="46">
        <f t="shared" si="862"/>
        <v>3856.7399968400682</v>
      </c>
      <c r="AV609" s="46" t="e">
        <f t="shared" si="863"/>
        <v>#DIV/0!</v>
      </c>
      <c r="AW609" s="46" t="e">
        <f t="shared" si="864"/>
        <v>#DIV/0!</v>
      </c>
      <c r="AX609" s="46" t="e">
        <f t="shared" si="865"/>
        <v>#DIV/0!</v>
      </c>
      <c r="AY609" s="52">
        <f t="shared" si="866"/>
        <v>0</v>
      </c>
      <c r="AZ609" s="46">
        <v>823.21</v>
      </c>
      <c r="BA609" s="46">
        <v>2105.13</v>
      </c>
      <c r="BB609" s="46">
        <v>2608.0100000000002</v>
      </c>
      <c r="BC609" s="46">
        <v>902.03</v>
      </c>
      <c r="BD609" s="46">
        <v>1781.42</v>
      </c>
      <c r="BE609" s="46">
        <v>1188.47</v>
      </c>
      <c r="BF609" s="46">
        <v>2445034.0299999998</v>
      </c>
      <c r="BG609" s="46">
        <f t="shared" si="867"/>
        <v>4866.91</v>
      </c>
      <c r="BH609" s="46">
        <v>1206.3800000000001</v>
      </c>
      <c r="BI609" s="46">
        <v>3444.44</v>
      </c>
      <c r="BJ609" s="46">
        <v>7006.73</v>
      </c>
      <c r="BK609" s="46">
        <f t="shared" si="852"/>
        <v>1689105.94</v>
      </c>
      <c r="BL609" s="46" t="e">
        <f t="shared" si="868"/>
        <v>#DIV/0!</v>
      </c>
      <c r="BM609" s="46" t="e">
        <f t="shared" si="869"/>
        <v>#DIV/0!</v>
      </c>
      <c r="BN609" s="46" t="e">
        <f t="shared" si="870"/>
        <v>#DIV/0!</v>
      </c>
      <c r="BO609" s="46" t="e">
        <f t="shared" si="871"/>
        <v>#DIV/0!</v>
      </c>
      <c r="BP609" s="46" t="e">
        <f t="shared" si="872"/>
        <v>#DIV/0!</v>
      </c>
      <c r="BQ609" s="46" t="e">
        <f t="shared" si="873"/>
        <v>#DIV/0!</v>
      </c>
      <c r="BR609" s="46" t="e">
        <f t="shared" si="874"/>
        <v>#DIV/0!</v>
      </c>
      <c r="BS609" s="46" t="str">
        <f t="shared" si="875"/>
        <v xml:space="preserve"> </v>
      </c>
      <c r="BT609" s="46" t="e">
        <f t="shared" si="876"/>
        <v>#DIV/0!</v>
      </c>
      <c r="BU609" s="46" t="e">
        <f t="shared" si="877"/>
        <v>#DIV/0!</v>
      </c>
      <c r="BV609" s="46" t="e">
        <f t="shared" si="878"/>
        <v>#DIV/0!</v>
      </c>
      <c r="BW609" s="46" t="str">
        <f t="shared" si="879"/>
        <v xml:space="preserve"> </v>
      </c>
      <c r="BY609" s="52"/>
      <c r="BZ609" s="293"/>
      <c r="CA609" s="46">
        <f t="shared" si="880"/>
        <v>4038.47120511909</v>
      </c>
      <c r="CB609" s="46">
        <f t="shared" si="881"/>
        <v>5085.92</v>
      </c>
      <c r="CC609" s="46">
        <f t="shared" si="882"/>
        <v>-1047.4487948809101</v>
      </c>
    </row>
    <row r="610" spans="1:82" s="45" customFormat="1" ht="12" customHeight="1">
      <c r="A610" s="384" t="s">
        <v>955</v>
      </c>
      <c r="B610" s="384"/>
      <c r="C610" s="384"/>
      <c r="D610" s="384"/>
      <c r="E610" s="384"/>
      <c r="F610" s="384"/>
      <c r="G610" s="384"/>
      <c r="H610" s="384"/>
      <c r="I610" s="384"/>
      <c r="J610" s="384"/>
      <c r="K610" s="384"/>
      <c r="L610" s="384"/>
      <c r="M610" s="384"/>
      <c r="N610" s="384"/>
      <c r="O610" s="384"/>
      <c r="P610" s="384"/>
      <c r="Q610" s="384"/>
      <c r="R610" s="384"/>
      <c r="S610" s="384"/>
      <c r="T610" s="384"/>
      <c r="U610" s="384"/>
      <c r="V610" s="384"/>
      <c r="W610" s="384"/>
      <c r="X610" s="384"/>
      <c r="Y610" s="384"/>
      <c r="Z610" s="384"/>
      <c r="AA610" s="384"/>
      <c r="AB610" s="384"/>
      <c r="AC610" s="384"/>
      <c r="AD610" s="384"/>
      <c r="AE610" s="384"/>
      <c r="AF610" s="384"/>
      <c r="AG610" s="384"/>
      <c r="AH610" s="384"/>
      <c r="AI610" s="384"/>
      <c r="AJ610" s="384"/>
      <c r="AK610" s="384"/>
      <c r="AL610" s="385"/>
      <c r="AN610" s="46">
        <f>I610/'Приложение 1'!I608</f>
        <v>0</v>
      </c>
      <c r="AO610" s="46" t="e">
        <f t="shared" si="856"/>
        <v>#DIV/0!</v>
      </c>
      <c r="AP610" s="46" t="e">
        <f t="shared" si="857"/>
        <v>#DIV/0!</v>
      </c>
      <c r="AQ610" s="46" t="e">
        <f t="shared" si="858"/>
        <v>#DIV/0!</v>
      </c>
      <c r="AR610" s="46" t="e">
        <f t="shared" si="859"/>
        <v>#DIV/0!</v>
      </c>
      <c r="AS610" s="46" t="e">
        <f t="shared" si="860"/>
        <v>#DIV/0!</v>
      </c>
      <c r="AT610" s="46" t="e">
        <f t="shared" si="861"/>
        <v>#DIV/0!</v>
      </c>
      <c r="AU610" s="46" t="e">
        <f t="shared" si="862"/>
        <v>#DIV/0!</v>
      </c>
      <c r="AV610" s="46" t="e">
        <f t="shared" si="863"/>
        <v>#DIV/0!</v>
      </c>
      <c r="AW610" s="46" t="e">
        <f t="shared" si="864"/>
        <v>#DIV/0!</v>
      </c>
      <c r="AX610" s="46" t="e">
        <f t="shared" si="865"/>
        <v>#DIV/0!</v>
      </c>
      <c r="AY610" s="52">
        <f t="shared" si="866"/>
        <v>0</v>
      </c>
      <c r="AZ610" s="46">
        <v>823.21</v>
      </c>
      <c r="BA610" s="46">
        <v>2105.13</v>
      </c>
      <c r="BB610" s="46">
        <v>2608.0100000000002</v>
      </c>
      <c r="BC610" s="46">
        <v>902.03</v>
      </c>
      <c r="BD610" s="46">
        <v>1781.42</v>
      </c>
      <c r="BE610" s="46">
        <v>1188.47</v>
      </c>
      <c r="BF610" s="46">
        <v>2445034.0299999998</v>
      </c>
      <c r="BG610" s="46">
        <f t="shared" si="867"/>
        <v>4866.91</v>
      </c>
      <c r="BH610" s="46">
        <v>1206.3800000000001</v>
      </c>
      <c r="BI610" s="46">
        <v>3444.44</v>
      </c>
      <c r="BJ610" s="46">
        <v>7006.73</v>
      </c>
      <c r="BK610" s="46">
        <f t="shared" si="852"/>
        <v>1689105.94</v>
      </c>
      <c r="BL610" s="46" t="str">
        <f t="shared" si="868"/>
        <v xml:space="preserve"> </v>
      </c>
      <c r="BM610" s="46" t="e">
        <f t="shared" si="869"/>
        <v>#DIV/0!</v>
      </c>
      <c r="BN610" s="46" t="e">
        <f t="shared" si="870"/>
        <v>#DIV/0!</v>
      </c>
      <c r="BO610" s="46" t="e">
        <f t="shared" si="871"/>
        <v>#DIV/0!</v>
      </c>
      <c r="BP610" s="46" t="e">
        <f t="shared" si="872"/>
        <v>#DIV/0!</v>
      </c>
      <c r="BQ610" s="46" t="e">
        <f t="shared" si="873"/>
        <v>#DIV/0!</v>
      </c>
      <c r="BR610" s="46" t="e">
        <f t="shared" si="874"/>
        <v>#DIV/0!</v>
      </c>
      <c r="BS610" s="46" t="e">
        <f t="shared" si="875"/>
        <v>#DIV/0!</v>
      </c>
      <c r="BT610" s="46" t="e">
        <f t="shared" si="876"/>
        <v>#DIV/0!</v>
      </c>
      <c r="BU610" s="46" t="e">
        <f t="shared" si="877"/>
        <v>#DIV/0!</v>
      </c>
      <c r="BV610" s="46" t="e">
        <f t="shared" si="878"/>
        <v>#DIV/0!</v>
      </c>
      <c r="BW610" s="46" t="str">
        <f t="shared" si="879"/>
        <v xml:space="preserve"> </v>
      </c>
      <c r="BY610" s="52"/>
      <c r="BZ610" s="293"/>
      <c r="CA610" s="46" t="e">
        <f t="shared" si="880"/>
        <v>#DIV/0!</v>
      </c>
      <c r="CB610" s="46">
        <f t="shared" si="881"/>
        <v>5085.92</v>
      </c>
      <c r="CC610" s="46" t="e">
        <f t="shared" si="882"/>
        <v>#DIV/0!</v>
      </c>
    </row>
    <row r="611" spans="1:82" s="45" customFormat="1" ht="12" customHeight="1">
      <c r="A611" s="284">
        <v>216</v>
      </c>
      <c r="B611" s="64" t="s">
        <v>871</v>
      </c>
      <c r="C611" s="336"/>
      <c r="D611" s="362"/>
      <c r="E611" s="336"/>
      <c r="F611" s="336"/>
      <c r="G611" s="286">
        <f>ROUND(H611+U611+X611+Z611+AB611+AD611+AF611+AH611+AI611+AJ611+AK611+AL611,2)</f>
        <v>2051543.37</v>
      </c>
      <c r="H611" s="280">
        <f>I611+K611+M611+O611+Q611+S611</f>
        <v>0</v>
      </c>
      <c r="I611" s="289">
        <v>0</v>
      </c>
      <c r="J611" s="289">
        <v>0</v>
      </c>
      <c r="K611" s="289">
        <v>0</v>
      </c>
      <c r="L611" s="289">
        <v>0</v>
      </c>
      <c r="M611" s="289">
        <v>0</v>
      </c>
      <c r="N611" s="280">
        <v>0</v>
      </c>
      <c r="O611" s="280">
        <v>0</v>
      </c>
      <c r="P611" s="280">
        <v>0</v>
      </c>
      <c r="Q611" s="280">
        <v>0</v>
      </c>
      <c r="R611" s="280">
        <v>0</v>
      </c>
      <c r="S611" s="280">
        <v>0</v>
      </c>
      <c r="T611" s="290">
        <v>0</v>
      </c>
      <c r="U611" s="280">
        <v>0</v>
      </c>
      <c r="V611" s="336" t="s">
        <v>106</v>
      </c>
      <c r="W611" s="337">
        <v>508</v>
      </c>
      <c r="X611" s="280">
        <f t="shared" ref="X611" si="902">ROUND(IF(V611="СК",3856.74,3886.86)*W611,2)</f>
        <v>1959223.92</v>
      </c>
      <c r="Y611" s="57">
        <v>0</v>
      </c>
      <c r="Z611" s="57">
        <v>0</v>
      </c>
      <c r="AA611" s="57">
        <v>0</v>
      </c>
      <c r="AB611" s="57">
        <v>0</v>
      </c>
      <c r="AC611" s="57">
        <v>0</v>
      </c>
      <c r="AD611" s="57">
        <v>0</v>
      </c>
      <c r="AE611" s="57">
        <v>0</v>
      </c>
      <c r="AF611" s="57">
        <v>0</v>
      </c>
      <c r="AG611" s="57">
        <v>0</v>
      </c>
      <c r="AH611" s="57">
        <v>0</v>
      </c>
      <c r="AI611" s="57">
        <v>0</v>
      </c>
      <c r="AJ611" s="57">
        <f t="shared" ref="AJ611" si="903">ROUND(X611/95.5*3,2)</f>
        <v>61546.3</v>
      </c>
      <c r="AK611" s="57">
        <f t="shared" ref="AK611" si="904">ROUND(X611/95.5*1.5,2)</f>
        <v>30773.15</v>
      </c>
      <c r="AL611" s="385">
        <v>0</v>
      </c>
      <c r="AN611" s="46">
        <f>I611/'Приложение 1'!I609</f>
        <v>0</v>
      </c>
      <c r="AO611" s="46" t="e">
        <f t="shared" si="856"/>
        <v>#DIV/0!</v>
      </c>
      <c r="AP611" s="46" t="e">
        <f t="shared" si="857"/>
        <v>#DIV/0!</v>
      </c>
      <c r="AQ611" s="46" t="e">
        <f t="shared" si="858"/>
        <v>#DIV/0!</v>
      </c>
      <c r="AR611" s="46" t="e">
        <f t="shared" si="859"/>
        <v>#DIV/0!</v>
      </c>
      <c r="AS611" s="46" t="e">
        <f t="shared" si="860"/>
        <v>#DIV/0!</v>
      </c>
      <c r="AT611" s="46" t="e">
        <f t="shared" si="861"/>
        <v>#DIV/0!</v>
      </c>
      <c r="AU611" s="46">
        <f t="shared" si="862"/>
        <v>3856.74</v>
      </c>
      <c r="AV611" s="46" t="e">
        <f t="shared" si="863"/>
        <v>#DIV/0!</v>
      </c>
      <c r="AW611" s="46" t="e">
        <f t="shared" si="864"/>
        <v>#DIV/0!</v>
      </c>
      <c r="AX611" s="46" t="e">
        <f t="shared" si="865"/>
        <v>#DIV/0!</v>
      </c>
      <c r="AY611" s="52">
        <f t="shared" si="866"/>
        <v>0</v>
      </c>
      <c r="AZ611" s="46">
        <v>823.21</v>
      </c>
      <c r="BA611" s="46">
        <v>2105.13</v>
      </c>
      <c r="BB611" s="46">
        <v>2608.0100000000002</v>
      </c>
      <c r="BC611" s="46">
        <v>902.03</v>
      </c>
      <c r="BD611" s="46">
        <v>1781.42</v>
      </c>
      <c r="BE611" s="46">
        <v>1188.47</v>
      </c>
      <c r="BF611" s="46">
        <v>2445034.0299999998</v>
      </c>
      <c r="BG611" s="46">
        <f t="shared" si="867"/>
        <v>4866.91</v>
      </c>
      <c r="BH611" s="46">
        <v>1206.3800000000001</v>
      </c>
      <c r="BI611" s="46">
        <v>3444.44</v>
      </c>
      <c r="BJ611" s="46">
        <v>7006.73</v>
      </c>
      <c r="BK611" s="46">
        <f t="shared" si="852"/>
        <v>1689105.94</v>
      </c>
      <c r="BL611" s="46" t="str">
        <f t="shared" si="868"/>
        <v xml:space="preserve"> </v>
      </c>
      <c r="BM611" s="46" t="e">
        <f t="shared" si="869"/>
        <v>#DIV/0!</v>
      </c>
      <c r="BN611" s="46" t="e">
        <f t="shared" si="870"/>
        <v>#DIV/0!</v>
      </c>
      <c r="BO611" s="46" t="e">
        <f t="shared" si="871"/>
        <v>#DIV/0!</v>
      </c>
      <c r="BP611" s="46" t="e">
        <f t="shared" si="872"/>
        <v>#DIV/0!</v>
      </c>
      <c r="BQ611" s="46" t="e">
        <f t="shared" si="873"/>
        <v>#DIV/0!</v>
      </c>
      <c r="BR611" s="46" t="e">
        <f t="shared" si="874"/>
        <v>#DIV/0!</v>
      </c>
      <c r="BS611" s="46" t="str">
        <f t="shared" si="875"/>
        <v xml:space="preserve"> </v>
      </c>
      <c r="BT611" s="46" t="e">
        <f t="shared" si="876"/>
        <v>#DIV/0!</v>
      </c>
      <c r="BU611" s="46" t="e">
        <f t="shared" si="877"/>
        <v>#DIV/0!</v>
      </c>
      <c r="BV611" s="46" t="e">
        <f t="shared" si="878"/>
        <v>#DIV/0!</v>
      </c>
      <c r="BW611" s="46" t="str">
        <f t="shared" si="879"/>
        <v xml:space="preserve"> </v>
      </c>
      <c r="BY611" s="52"/>
      <c r="BZ611" s="293"/>
      <c r="CA611" s="46">
        <f t="shared" si="880"/>
        <v>4038.4712007874018</v>
      </c>
      <c r="CB611" s="46">
        <f t="shared" si="881"/>
        <v>5085.92</v>
      </c>
      <c r="CC611" s="46">
        <f t="shared" si="882"/>
        <v>-1047.4487992125983</v>
      </c>
    </row>
    <row r="612" spans="1:82" s="45" customFormat="1" ht="43.5" customHeight="1">
      <c r="A612" s="361" t="s">
        <v>956</v>
      </c>
      <c r="B612" s="361"/>
      <c r="C612" s="336"/>
      <c r="D612" s="362"/>
      <c r="E612" s="336"/>
      <c r="F612" s="336"/>
      <c r="G612" s="336">
        <f>ROUND(SUM(G611:G611),2)</f>
        <v>2051543.37</v>
      </c>
      <c r="H612" s="336">
        <f t="shared" ref="H612:U612" si="905">SUM(H611:H611)</f>
        <v>0</v>
      </c>
      <c r="I612" s="336">
        <f t="shared" si="905"/>
        <v>0</v>
      </c>
      <c r="J612" s="336">
        <f t="shared" si="905"/>
        <v>0</v>
      </c>
      <c r="K612" s="336">
        <f t="shared" si="905"/>
        <v>0</v>
      </c>
      <c r="L612" s="336">
        <f t="shared" si="905"/>
        <v>0</v>
      </c>
      <c r="M612" s="336">
        <f t="shared" si="905"/>
        <v>0</v>
      </c>
      <c r="N612" s="336">
        <f t="shared" si="905"/>
        <v>0</v>
      </c>
      <c r="O612" s="336">
        <f t="shared" si="905"/>
        <v>0</v>
      </c>
      <c r="P612" s="336">
        <f t="shared" si="905"/>
        <v>0</v>
      </c>
      <c r="Q612" s="336">
        <f t="shared" si="905"/>
        <v>0</v>
      </c>
      <c r="R612" s="336">
        <f t="shared" si="905"/>
        <v>0</v>
      </c>
      <c r="S612" s="336">
        <f t="shared" si="905"/>
        <v>0</v>
      </c>
      <c r="T612" s="367">
        <f t="shared" si="905"/>
        <v>0</v>
      </c>
      <c r="U612" s="336">
        <f t="shared" si="905"/>
        <v>0</v>
      </c>
      <c r="V612" s="336" t="s">
        <v>66</v>
      </c>
      <c r="W612" s="336">
        <f t="shared" ref="W612:AL612" si="906">SUM(W611:W611)</f>
        <v>508</v>
      </c>
      <c r="X612" s="336">
        <f t="shared" si="906"/>
        <v>1959223.92</v>
      </c>
      <c r="Y612" s="336">
        <f t="shared" si="906"/>
        <v>0</v>
      </c>
      <c r="Z612" s="336">
        <f t="shared" si="906"/>
        <v>0</v>
      </c>
      <c r="AA612" s="336">
        <f t="shared" si="906"/>
        <v>0</v>
      </c>
      <c r="AB612" s="336">
        <f t="shared" si="906"/>
        <v>0</v>
      </c>
      <c r="AC612" s="336">
        <f t="shared" si="906"/>
        <v>0</v>
      </c>
      <c r="AD612" s="336">
        <f t="shared" si="906"/>
        <v>0</v>
      </c>
      <c r="AE612" s="336">
        <f t="shared" si="906"/>
        <v>0</v>
      </c>
      <c r="AF612" s="336">
        <f t="shared" si="906"/>
        <v>0</v>
      </c>
      <c r="AG612" s="336">
        <f t="shared" si="906"/>
        <v>0</v>
      </c>
      <c r="AH612" s="336">
        <f t="shared" si="906"/>
        <v>0</v>
      </c>
      <c r="AI612" s="336">
        <f t="shared" si="906"/>
        <v>0</v>
      </c>
      <c r="AJ612" s="336">
        <f t="shared" si="906"/>
        <v>61546.3</v>
      </c>
      <c r="AK612" s="336">
        <f t="shared" si="906"/>
        <v>30773.15</v>
      </c>
      <c r="AL612" s="336">
        <f t="shared" si="906"/>
        <v>0</v>
      </c>
      <c r="AN612" s="46" t="e">
        <f>I612/'Приложение 1'!I610</f>
        <v>#DIV/0!</v>
      </c>
      <c r="AO612" s="46" t="e">
        <f t="shared" si="856"/>
        <v>#DIV/0!</v>
      </c>
      <c r="AP612" s="46" t="e">
        <f t="shared" si="857"/>
        <v>#DIV/0!</v>
      </c>
      <c r="AQ612" s="46" t="e">
        <f t="shared" si="858"/>
        <v>#DIV/0!</v>
      </c>
      <c r="AR612" s="46" t="e">
        <f t="shared" si="859"/>
        <v>#DIV/0!</v>
      </c>
      <c r="AS612" s="46" t="e">
        <f t="shared" si="860"/>
        <v>#DIV/0!</v>
      </c>
      <c r="AT612" s="46" t="e">
        <f t="shared" si="861"/>
        <v>#DIV/0!</v>
      </c>
      <c r="AU612" s="46">
        <f t="shared" si="862"/>
        <v>3856.74</v>
      </c>
      <c r="AV612" s="46" t="e">
        <f t="shared" si="863"/>
        <v>#DIV/0!</v>
      </c>
      <c r="AW612" s="46" t="e">
        <f t="shared" si="864"/>
        <v>#DIV/0!</v>
      </c>
      <c r="AX612" s="46" t="e">
        <f t="shared" si="865"/>
        <v>#DIV/0!</v>
      </c>
      <c r="AY612" s="52">
        <f t="shared" si="866"/>
        <v>0</v>
      </c>
      <c r="AZ612" s="46">
        <v>823.21</v>
      </c>
      <c r="BA612" s="46">
        <v>2105.13</v>
      </c>
      <c r="BB612" s="46">
        <v>2608.0100000000002</v>
      </c>
      <c r="BC612" s="46">
        <v>902.03</v>
      </c>
      <c r="BD612" s="46">
        <v>1781.42</v>
      </c>
      <c r="BE612" s="46">
        <v>1188.47</v>
      </c>
      <c r="BF612" s="46">
        <v>2445034.0299999998</v>
      </c>
      <c r="BG612" s="46">
        <f t="shared" si="867"/>
        <v>4866.91</v>
      </c>
      <c r="BH612" s="46">
        <v>1206.3800000000001</v>
      </c>
      <c r="BI612" s="46">
        <v>3444.44</v>
      </c>
      <c r="BJ612" s="46">
        <v>7006.73</v>
      </c>
      <c r="BK612" s="46">
        <f t="shared" si="852"/>
        <v>1689105.94</v>
      </c>
      <c r="BL612" s="46" t="e">
        <f t="shared" si="868"/>
        <v>#DIV/0!</v>
      </c>
      <c r="BM612" s="46" t="e">
        <f t="shared" si="869"/>
        <v>#DIV/0!</v>
      </c>
      <c r="BN612" s="46" t="e">
        <f t="shared" si="870"/>
        <v>#DIV/0!</v>
      </c>
      <c r="BO612" s="46" t="e">
        <f t="shared" si="871"/>
        <v>#DIV/0!</v>
      </c>
      <c r="BP612" s="46" t="e">
        <f t="shared" si="872"/>
        <v>#DIV/0!</v>
      </c>
      <c r="BQ612" s="46" t="e">
        <f t="shared" si="873"/>
        <v>#DIV/0!</v>
      </c>
      <c r="BR612" s="46" t="e">
        <f t="shared" si="874"/>
        <v>#DIV/0!</v>
      </c>
      <c r="BS612" s="46" t="str">
        <f t="shared" si="875"/>
        <v xml:space="preserve"> </v>
      </c>
      <c r="BT612" s="46" t="e">
        <f t="shared" si="876"/>
        <v>#DIV/0!</v>
      </c>
      <c r="BU612" s="46" t="e">
        <f t="shared" si="877"/>
        <v>#DIV/0!</v>
      </c>
      <c r="BV612" s="46" t="e">
        <f t="shared" si="878"/>
        <v>#DIV/0!</v>
      </c>
      <c r="BW612" s="46" t="str">
        <f t="shared" si="879"/>
        <v xml:space="preserve"> </v>
      </c>
      <c r="BY612" s="52"/>
      <c r="BZ612" s="293"/>
      <c r="CA612" s="46">
        <f t="shared" si="880"/>
        <v>4038.4712007874018</v>
      </c>
      <c r="CB612" s="46">
        <f t="shared" si="881"/>
        <v>5085.92</v>
      </c>
      <c r="CC612" s="46">
        <f t="shared" si="882"/>
        <v>-1047.4487992125983</v>
      </c>
    </row>
    <row r="613" spans="1:82" s="45" customFormat="1" ht="12" customHeight="1">
      <c r="A613" s="403" t="s">
        <v>89</v>
      </c>
      <c r="B613" s="403"/>
      <c r="C613" s="403"/>
      <c r="D613" s="403"/>
      <c r="E613" s="403"/>
      <c r="F613" s="403"/>
      <c r="G613" s="403"/>
      <c r="H613" s="403"/>
      <c r="I613" s="403"/>
      <c r="J613" s="403"/>
      <c r="K613" s="403"/>
      <c r="L613" s="403"/>
      <c r="M613" s="403"/>
      <c r="N613" s="403"/>
      <c r="O613" s="403"/>
      <c r="P613" s="403"/>
      <c r="Q613" s="403"/>
      <c r="R613" s="403"/>
      <c r="S613" s="403"/>
      <c r="T613" s="403"/>
      <c r="U613" s="403"/>
      <c r="V613" s="403"/>
      <c r="W613" s="403"/>
      <c r="X613" s="403"/>
      <c r="Y613" s="403"/>
      <c r="Z613" s="403"/>
      <c r="AA613" s="403"/>
      <c r="AB613" s="403"/>
      <c r="AC613" s="403"/>
      <c r="AD613" s="403"/>
      <c r="AE613" s="403"/>
      <c r="AF613" s="403"/>
      <c r="AG613" s="403"/>
      <c r="AH613" s="403"/>
      <c r="AI613" s="403"/>
      <c r="AJ613" s="403"/>
      <c r="AK613" s="403"/>
      <c r="AL613" s="403"/>
      <c r="AN613" s="46">
        <f>I613/'Приложение 1'!I611</f>
        <v>0</v>
      </c>
      <c r="AO613" s="46" t="e">
        <f t="shared" si="856"/>
        <v>#DIV/0!</v>
      </c>
      <c r="AP613" s="46" t="e">
        <f t="shared" si="857"/>
        <v>#DIV/0!</v>
      </c>
      <c r="AQ613" s="46" t="e">
        <f t="shared" si="858"/>
        <v>#DIV/0!</v>
      </c>
      <c r="AR613" s="46" t="e">
        <f t="shared" si="859"/>
        <v>#DIV/0!</v>
      </c>
      <c r="AS613" s="46" t="e">
        <f t="shared" si="860"/>
        <v>#DIV/0!</v>
      </c>
      <c r="AT613" s="46" t="e">
        <f t="shared" si="861"/>
        <v>#DIV/0!</v>
      </c>
      <c r="AU613" s="46" t="e">
        <f t="shared" si="862"/>
        <v>#DIV/0!</v>
      </c>
      <c r="AV613" s="46" t="e">
        <f t="shared" si="863"/>
        <v>#DIV/0!</v>
      </c>
      <c r="AW613" s="46" t="e">
        <f t="shared" si="864"/>
        <v>#DIV/0!</v>
      </c>
      <c r="AX613" s="46" t="e">
        <f t="shared" si="865"/>
        <v>#DIV/0!</v>
      </c>
      <c r="AY613" s="52">
        <f t="shared" si="866"/>
        <v>0</v>
      </c>
      <c r="AZ613" s="46">
        <v>823.21</v>
      </c>
      <c r="BA613" s="46">
        <v>2105.13</v>
      </c>
      <c r="BB613" s="46">
        <v>2608.0100000000002</v>
      </c>
      <c r="BC613" s="46">
        <v>902.03</v>
      </c>
      <c r="BD613" s="46">
        <v>1781.42</v>
      </c>
      <c r="BE613" s="46">
        <v>1188.47</v>
      </c>
      <c r="BF613" s="46">
        <v>2445034.0299999998</v>
      </c>
      <c r="BG613" s="46">
        <f t="shared" si="867"/>
        <v>4866.91</v>
      </c>
      <c r="BH613" s="46">
        <v>1206.3800000000001</v>
      </c>
      <c r="BI613" s="46">
        <v>3444.44</v>
      </c>
      <c r="BJ613" s="46">
        <v>7006.73</v>
      </c>
      <c r="BK613" s="46">
        <f t="shared" si="852"/>
        <v>1689105.94</v>
      </c>
      <c r="BL613" s="46" t="str">
        <f t="shared" si="868"/>
        <v xml:space="preserve"> </v>
      </c>
      <c r="BM613" s="46" t="e">
        <f t="shared" si="869"/>
        <v>#DIV/0!</v>
      </c>
      <c r="BN613" s="46" t="e">
        <f t="shared" si="870"/>
        <v>#DIV/0!</v>
      </c>
      <c r="BO613" s="46" t="e">
        <f t="shared" si="871"/>
        <v>#DIV/0!</v>
      </c>
      <c r="BP613" s="46" t="e">
        <f t="shared" si="872"/>
        <v>#DIV/0!</v>
      </c>
      <c r="BQ613" s="46" t="e">
        <f t="shared" si="873"/>
        <v>#DIV/0!</v>
      </c>
      <c r="BR613" s="46" t="e">
        <f t="shared" si="874"/>
        <v>#DIV/0!</v>
      </c>
      <c r="BS613" s="46" t="e">
        <f t="shared" si="875"/>
        <v>#DIV/0!</v>
      </c>
      <c r="BT613" s="46" t="e">
        <f t="shared" si="876"/>
        <v>#DIV/0!</v>
      </c>
      <c r="BU613" s="46" t="e">
        <f t="shared" si="877"/>
        <v>#DIV/0!</v>
      </c>
      <c r="BV613" s="46" t="e">
        <f t="shared" si="878"/>
        <v>#DIV/0!</v>
      </c>
      <c r="BW613" s="46" t="str">
        <f t="shared" si="879"/>
        <v xml:space="preserve"> </v>
      </c>
      <c r="BY613" s="52" t="e">
        <f>AJ613/G613*100</f>
        <v>#DIV/0!</v>
      </c>
      <c r="BZ613" s="293" t="e">
        <f>AK613/G613*100</f>
        <v>#DIV/0!</v>
      </c>
      <c r="CA613" s="46" t="e">
        <f t="shared" si="880"/>
        <v>#DIV/0!</v>
      </c>
      <c r="CB613" s="46">
        <f t="shared" si="881"/>
        <v>5085.92</v>
      </c>
      <c r="CC613" s="46" t="e">
        <f t="shared" si="882"/>
        <v>#DIV/0!</v>
      </c>
    </row>
    <row r="614" spans="1:82" s="45" customFormat="1" ht="12" customHeight="1">
      <c r="A614" s="284">
        <v>217</v>
      </c>
      <c r="B614" s="335" t="s">
        <v>869</v>
      </c>
      <c r="C614" s="280">
        <v>875.6</v>
      </c>
      <c r="D614" s="295"/>
      <c r="E614" s="280"/>
      <c r="F614" s="280"/>
      <c r="G614" s="286">
        <f>ROUND(H614+U614+X614+Z614+AB614+AD614+AF614+AH614+AI614+AJ614+AK614+AL614,2)</f>
        <v>1839644.73</v>
      </c>
      <c r="H614" s="280">
        <f t="shared" ref="H614" si="907">I614+K614+M614+O614+Q614+S614</f>
        <v>0</v>
      </c>
      <c r="I614" s="289">
        <v>0</v>
      </c>
      <c r="J614" s="289">
        <v>0</v>
      </c>
      <c r="K614" s="289">
        <v>0</v>
      </c>
      <c r="L614" s="289">
        <v>0</v>
      </c>
      <c r="M614" s="289">
        <v>0</v>
      </c>
      <c r="N614" s="280">
        <v>0</v>
      </c>
      <c r="O614" s="280">
        <v>0</v>
      </c>
      <c r="P614" s="280">
        <v>0</v>
      </c>
      <c r="Q614" s="280">
        <v>0</v>
      </c>
      <c r="R614" s="280">
        <v>0</v>
      </c>
      <c r="S614" s="280">
        <v>0</v>
      </c>
      <c r="T614" s="290">
        <v>0</v>
      </c>
      <c r="U614" s="280">
        <v>0</v>
      </c>
      <c r="V614" s="296" t="s">
        <v>105</v>
      </c>
      <c r="W614" s="57">
        <v>452</v>
      </c>
      <c r="X614" s="280">
        <f>ROUND(IF(V614="СК",3856.74,3886.86)*W614,2)</f>
        <v>1756860.72</v>
      </c>
      <c r="Y614" s="57">
        <v>0</v>
      </c>
      <c r="Z614" s="57">
        <v>0</v>
      </c>
      <c r="AA614" s="57">
        <v>0</v>
      </c>
      <c r="AB614" s="57">
        <v>0</v>
      </c>
      <c r="AC614" s="57">
        <v>0</v>
      </c>
      <c r="AD614" s="57">
        <v>0</v>
      </c>
      <c r="AE614" s="57">
        <v>0</v>
      </c>
      <c r="AF614" s="57">
        <v>0</v>
      </c>
      <c r="AG614" s="57">
        <v>0</v>
      </c>
      <c r="AH614" s="57">
        <v>0</v>
      </c>
      <c r="AI614" s="57">
        <v>0</v>
      </c>
      <c r="AJ614" s="57">
        <f>ROUND(X614/95.5*3,2)</f>
        <v>55189.34</v>
      </c>
      <c r="AK614" s="57">
        <f t="shared" ref="AK614" si="908">ROUND(X614/95.5*1.5,2)</f>
        <v>27594.67</v>
      </c>
      <c r="AL614" s="57">
        <v>0</v>
      </c>
      <c r="AN614" s="46">
        <f>I614/'Приложение 1'!I612</f>
        <v>0</v>
      </c>
      <c r="AO614" s="46" t="e">
        <f t="shared" si="856"/>
        <v>#DIV/0!</v>
      </c>
      <c r="AP614" s="46" t="e">
        <f t="shared" si="857"/>
        <v>#DIV/0!</v>
      </c>
      <c r="AQ614" s="46" t="e">
        <f t="shared" si="858"/>
        <v>#DIV/0!</v>
      </c>
      <c r="AR614" s="46" t="e">
        <f t="shared" si="859"/>
        <v>#DIV/0!</v>
      </c>
      <c r="AS614" s="46" t="e">
        <f t="shared" si="860"/>
        <v>#DIV/0!</v>
      </c>
      <c r="AT614" s="46" t="e">
        <f t="shared" si="861"/>
        <v>#DIV/0!</v>
      </c>
      <c r="AU614" s="46">
        <f t="shared" si="862"/>
        <v>3886.86</v>
      </c>
      <c r="AV614" s="46" t="e">
        <f t="shared" si="863"/>
        <v>#DIV/0!</v>
      </c>
      <c r="AW614" s="46" t="e">
        <f t="shared" si="864"/>
        <v>#DIV/0!</v>
      </c>
      <c r="AX614" s="46" t="e">
        <f t="shared" si="865"/>
        <v>#DIV/0!</v>
      </c>
      <c r="AY614" s="52">
        <f t="shared" si="866"/>
        <v>0</v>
      </c>
      <c r="AZ614" s="46">
        <v>823.21</v>
      </c>
      <c r="BA614" s="46">
        <v>2105.13</v>
      </c>
      <c r="BB614" s="46">
        <v>2608.0100000000002</v>
      </c>
      <c r="BC614" s="46">
        <v>902.03</v>
      </c>
      <c r="BD614" s="46">
        <v>1781.42</v>
      </c>
      <c r="BE614" s="46">
        <v>1188.47</v>
      </c>
      <c r="BF614" s="46">
        <v>2445034.0299999998</v>
      </c>
      <c r="BG614" s="46">
        <f t="shared" si="867"/>
        <v>5070.2</v>
      </c>
      <c r="BH614" s="46">
        <v>1206.3800000000001</v>
      </c>
      <c r="BI614" s="46">
        <v>3444.44</v>
      </c>
      <c r="BJ614" s="46">
        <v>7006.73</v>
      </c>
      <c r="BK614" s="46">
        <f t="shared" si="852"/>
        <v>1689105.94</v>
      </c>
      <c r="BL614" s="46" t="str">
        <f t="shared" si="868"/>
        <v xml:space="preserve"> </v>
      </c>
      <c r="BM614" s="46" t="e">
        <f t="shared" si="869"/>
        <v>#DIV/0!</v>
      </c>
      <c r="BN614" s="46" t="e">
        <f t="shared" si="870"/>
        <v>#DIV/0!</v>
      </c>
      <c r="BO614" s="46" t="e">
        <f t="shared" si="871"/>
        <v>#DIV/0!</v>
      </c>
      <c r="BP614" s="46" t="e">
        <f t="shared" si="872"/>
        <v>#DIV/0!</v>
      </c>
      <c r="BQ614" s="46" t="e">
        <f t="shared" si="873"/>
        <v>#DIV/0!</v>
      </c>
      <c r="BR614" s="46" t="e">
        <f t="shared" si="874"/>
        <v>#DIV/0!</v>
      </c>
      <c r="BS614" s="46" t="str">
        <f t="shared" si="875"/>
        <v xml:space="preserve"> </v>
      </c>
      <c r="BT614" s="46" t="e">
        <f t="shared" si="876"/>
        <v>#DIV/0!</v>
      </c>
      <c r="BU614" s="46" t="e">
        <f t="shared" si="877"/>
        <v>#DIV/0!</v>
      </c>
      <c r="BV614" s="46" t="e">
        <f t="shared" si="878"/>
        <v>#DIV/0!</v>
      </c>
      <c r="BW614" s="46" t="str">
        <f t="shared" si="879"/>
        <v xml:space="preserve"> </v>
      </c>
      <c r="BY614" s="52">
        <f>AJ614/G614*100</f>
        <v>2.9999998967191885</v>
      </c>
      <c r="BZ614" s="293">
        <f>AK614/G614*100</f>
        <v>1.4999999483595943</v>
      </c>
      <c r="CA614" s="46">
        <f t="shared" si="880"/>
        <v>4070.0104646017699</v>
      </c>
      <c r="CB614" s="46">
        <f t="shared" si="881"/>
        <v>5298.36</v>
      </c>
      <c r="CC614" s="46">
        <f t="shared" si="882"/>
        <v>-1228.3495353982298</v>
      </c>
      <c r="CD614" s="297">
        <f>CA614-CB614</f>
        <v>-1228.3495353982298</v>
      </c>
    </row>
    <row r="615" spans="1:82" s="45" customFormat="1" ht="43.5" customHeight="1">
      <c r="A615" s="308" t="s">
        <v>870</v>
      </c>
      <c r="B615" s="308"/>
      <c r="C615" s="280">
        <f>SUM(C614)</f>
        <v>875.6</v>
      </c>
      <c r="D615" s="356"/>
      <c r="E615" s="294"/>
      <c r="F615" s="294"/>
      <c r="G615" s="280">
        <f>SUM(G614)</f>
        <v>1839644.73</v>
      </c>
      <c r="H615" s="280">
        <f t="shared" ref="H615:U615" si="909">SUM(H614)</f>
        <v>0</v>
      </c>
      <c r="I615" s="280">
        <f t="shared" si="909"/>
        <v>0</v>
      </c>
      <c r="J615" s="280">
        <f t="shared" si="909"/>
        <v>0</v>
      </c>
      <c r="K615" s="280">
        <f t="shared" si="909"/>
        <v>0</v>
      </c>
      <c r="L615" s="280">
        <f t="shared" si="909"/>
        <v>0</v>
      </c>
      <c r="M615" s="280">
        <f t="shared" si="909"/>
        <v>0</v>
      </c>
      <c r="N615" s="280">
        <f t="shared" si="909"/>
        <v>0</v>
      </c>
      <c r="O615" s="280">
        <f t="shared" si="909"/>
        <v>0</v>
      </c>
      <c r="P615" s="280">
        <f t="shared" si="909"/>
        <v>0</v>
      </c>
      <c r="Q615" s="280">
        <f t="shared" si="909"/>
        <v>0</v>
      </c>
      <c r="R615" s="280">
        <f t="shared" si="909"/>
        <v>0</v>
      </c>
      <c r="S615" s="280">
        <f t="shared" si="909"/>
        <v>0</v>
      </c>
      <c r="T615" s="290">
        <f t="shared" si="909"/>
        <v>0</v>
      </c>
      <c r="U615" s="280">
        <f t="shared" si="909"/>
        <v>0</v>
      </c>
      <c r="V615" s="294" t="s">
        <v>66</v>
      </c>
      <c r="W615" s="280">
        <f t="shared" ref="W615:AL615" si="910">SUM(W614)</f>
        <v>452</v>
      </c>
      <c r="X615" s="280">
        <f t="shared" si="910"/>
        <v>1756860.72</v>
      </c>
      <c r="Y615" s="280">
        <f t="shared" si="910"/>
        <v>0</v>
      </c>
      <c r="Z615" s="280">
        <f t="shared" si="910"/>
        <v>0</v>
      </c>
      <c r="AA615" s="280">
        <f t="shared" si="910"/>
        <v>0</v>
      </c>
      <c r="AB615" s="280">
        <f t="shared" si="910"/>
        <v>0</v>
      </c>
      <c r="AC615" s="280">
        <f t="shared" si="910"/>
        <v>0</v>
      </c>
      <c r="AD615" s="280">
        <f t="shared" si="910"/>
        <v>0</v>
      </c>
      <c r="AE615" s="280">
        <f t="shared" si="910"/>
        <v>0</v>
      </c>
      <c r="AF615" s="280">
        <f t="shared" si="910"/>
        <v>0</v>
      </c>
      <c r="AG615" s="280">
        <f t="shared" si="910"/>
        <v>0</v>
      </c>
      <c r="AH615" s="280">
        <f t="shared" si="910"/>
        <v>0</v>
      </c>
      <c r="AI615" s="280">
        <f t="shared" si="910"/>
        <v>0</v>
      </c>
      <c r="AJ615" s="280">
        <f t="shared" si="910"/>
        <v>55189.34</v>
      </c>
      <c r="AK615" s="280">
        <f t="shared" si="910"/>
        <v>27594.67</v>
      </c>
      <c r="AL615" s="280">
        <f t="shared" si="910"/>
        <v>0</v>
      </c>
      <c r="AN615" s="46" t="e">
        <f>I615/'Приложение 1'!I613</f>
        <v>#DIV/0!</v>
      </c>
      <c r="AO615" s="46" t="e">
        <f t="shared" si="856"/>
        <v>#DIV/0!</v>
      </c>
      <c r="AP615" s="46" t="e">
        <f t="shared" si="857"/>
        <v>#DIV/0!</v>
      </c>
      <c r="AQ615" s="46" t="e">
        <f t="shared" si="858"/>
        <v>#DIV/0!</v>
      </c>
      <c r="AR615" s="46" t="e">
        <f t="shared" si="859"/>
        <v>#DIV/0!</v>
      </c>
      <c r="AS615" s="46" t="e">
        <f t="shared" si="860"/>
        <v>#DIV/0!</v>
      </c>
      <c r="AT615" s="46" t="e">
        <f t="shared" si="861"/>
        <v>#DIV/0!</v>
      </c>
      <c r="AU615" s="46">
        <f t="shared" si="862"/>
        <v>3886.86</v>
      </c>
      <c r="AV615" s="46" t="e">
        <f t="shared" si="863"/>
        <v>#DIV/0!</v>
      </c>
      <c r="AW615" s="46" t="e">
        <f t="shared" si="864"/>
        <v>#DIV/0!</v>
      </c>
      <c r="AX615" s="46" t="e">
        <f t="shared" si="865"/>
        <v>#DIV/0!</v>
      </c>
      <c r="AY615" s="52">
        <f t="shared" si="866"/>
        <v>0</v>
      </c>
      <c r="AZ615" s="46">
        <v>823.21</v>
      </c>
      <c r="BA615" s="46">
        <v>2105.13</v>
      </c>
      <c r="BB615" s="46">
        <v>2608.0100000000002</v>
      </c>
      <c r="BC615" s="46">
        <v>902.03</v>
      </c>
      <c r="BD615" s="46">
        <v>1781.42</v>
      </c>
      <c r="BE615" s="46">
        <v>1188.47</v>
      </c>
      <c r="BF615" s="46">
        <v>2445034.0299999998</v>
      </c>
      <c r="BG615" s="46">
        <f t="shared" si="867"/>
        <v>4866.91</v>
      </c>
      <c r="BH615" s="46">
        <v>1206.3800000000001</v>
      </c>
      <c r="BI615" s="46">
        <v>3444.44</v>
      </c>
      <c r="BJ615" s="46">
        <v>7006.73</v>
      </c>
      <c r="BK615" s="46">
        <f t="shared" si="852"/>
        <v>1689105.94</v>
      </c>
      <c r="BL615" s="46" t="e">
        <f t="shared" si="868"/>
        <v>#DIV/0!</v>
      </c>
      <c r="BM615" s="46" t="e">
        <f t="shared" si="869"/>
        <v>#DIV/0!</v>
      </c>
      <c r="BN615" s="46" t="e">
        <f t="shared" si="870"/>
        <v>#DIV/0!</v>
      </c>
      <c r="BO615" s="46" t="e">
        <f t="shared" si="871"/>
        <v>#DIV/0!</v>
      </c>
      <c r="BP615" s="46" t="e">
        <f t="shared" si="872"/>
        <v>#DIV/0!</v>
      </c>
      <c r="BQ615" s="46" t="e">
        <f t="shared" si="873"/>
        <v>#DIV/0!</v>
      </c>
      <c r="BR615" s="46" t="e">
        <f t="shared" si="874"/>
        <v>#DIV/0!</v>
      </c>
      <c r="BS615" s="46" t="str">
        <f t="shared" si="875"/>
        <v xml:space="preserve"> </v>
      </c>
      <c r="BT615" s="46" t="e">
        <f t="shared" si="876"/>
        <v>#DIV/0!</v>
      </c>
      <c r="BU615" s="46" t="e">
        <f t="shared" si="877"/>
        <v>#DIV/0!</v>
      </c>
      <c r="BV615" s="46" t="e">
        <f t="shared" si="878"/>
        <v>#DIV/0!</v>
      </c>
      <c r="BW615" s="46" t="str">
        <f t="shared" si="879"/>
        <v xml:space="preserve"> </v>
      </c>
      <c r="BY615" s="52">
        <f>AJ615/G615*100</f>
        <v>2.9999998967191885</v>
      </c>
      <c r="BZ615" s="293">
        <f>AK615/G615*100</f>
        <v>1.4999999483595943</v>
      </c>
      <c r="CA615" s="46">
        <f t="shared" si="880"/>
        <v>4070.0104646017699</v>
      </c>
      <c r="CB615" s="46">
        <f t="shared" si="881"/>
        <v>5085.92</v>
      </c>
      <c r="CC615" s="46">
        <f t="shared" si="882"/>
        <v>-1015.9095353982302</v>
      </c>
    </row>
    <row r="616" spans="1:82" s="45" customFormat="1" ht="12" customHeight="1">
      <c r="A616" s="341" t="s">
        <v>76</v>
      </c>
      <c r="B616" s="342"/>
      <c r="C616" s="342"/>
      <c r="D616" s="342"/>
      <c r="E616" s="342"/>
      <c r="F616" s="342"/>
      <c r="G616" s="342"/>
      <c r="H616" s="342"/>
      <c r="I616" s="342"/>
      <c r="J616" s="342"/>
      <c r="K616" s="342"/>
      <c r="L616" s="342"/>
      <c r="M616" s="342"/>
      <c r="N616" s="342"/>
      <c r="O616" s="342"/>
      <c r="P616" s="342"/>
      <c r="Q616" s="342"/>
      <c r="R616" s="342"/>
      <c r="S616" s="342"/>
      <c r="T616" s="342"/>
      <c r="U616" s="342"/>
      <c r="V616" s="342"/>
      <c r="W616" s="342"/>
      <c r="X616" s="342"/>
      <c r="Y616" s="342"/>
      <c r="Z616" s="342"/>
      <c r="AA616" s="342"/>
      <c r="AB616" s="342"/>
      <c r="AC616" s="342"/>
      <c r="AD616" s="342"/>
      <c r="AE616" s="342"/>
      <c r="AF616" s="342"/>
      <c r="AG616" s="342"/>
      <c r="AH616" s="342"/>
      <c r="AI616" s="342"/>
      <c r="AJ616" s="342"/>
      <c r="AK616" s="342"/>
      <c r="AL616" s="360"/>
      <c r="AN616" s="46">
        <f>I616/'Приложение 1'!I614</f>
        <v>0</v>
      </c>
      <c r="AO616" s="46" t="e">
        <f t="shared" si="856"/>
        <v>#DIV/0!</v>
      </c>
      <c r="AP616" s="46" t="e">
        <f t="shared" si="857"/>
        <v>#DIV/0!</v>
      </c>
      <c r="AQ616" s="46" t="e">
        <f t="shared" si="858"/>
        <v>#DIV/0!</v>
      </c>
      <c r="AR616" s="46" t="e">
        <f t="shared" si="859"/>
        <v>#DIV/0!</v>
      </c>
      <c r="AS616" s="46" t="e">
        <f t="shared" si="860"/>
        <v>#DIV/0!</v>
      </c>
      <c r="AT616" s="46" t="e">
        <f t="shared" si="861"/>
        <v>#DIV/0!</v>
      </c>
      <c r="AU616" s="46" t="e">
        <f t="shared" si="862"/>
        <v>#DIV/0!</v>
      </c>
      <c r="AV616" s="46" t="e">
        <f t="shared" si="863"/>
        <v>#DIV/0!</v>
      </c>
      <c r="AW616" s="46" t="e">
        <f t="shared" si="864"/>
        <v>#DIV/0!</v>
      </c>
      <c r="AX616" s="46" t="e">
        <f t="shared" si="865"/>
        <v>#DIV/0!</v>
      </c>
      <c r="AY616" s="52">
        <f t="shared" si="866"/>
        <v>0</v>
      </c>
      <c r="AZ616" s="46">
        <v>823.21</v>
      </c>
      <c r="BA616" s="46">
        <v>2105.13</v>
      </c>
      <c r="BB616" s="46">
        <v>2608.0100000000002</v>
      </c>
      <c r="BC616" s="46">
        <v>902.03</v>
      </c>
      <c r="BD616" s="46">
        <v>1781.42</v>
      </c>
      <c r="BE616" s="46">
        <v>1188.47</v>
      </c>
      <c r="BF616" s="46">
        <v>2445034.0299999998</v>
      </c>
      <c r="BG616" s="46">
        <f t="shared" si="867"/>
        <v>4866.91</v>
      </c>
      <c r="BH616" s="46">
        <v>1206.3800000000001</v>
      </c>
      <c r="BI616" s="46">
        <v>3444.44</v>
      </c>
      <c r="BJ616" s="46">
        <v>7006.73</v>
      </c>
      <c r="BK616" s="46">
        <f t="shared" si="852"/>
        <v>1689105.94</v>
      </c>
      <c r="BL616" s="46" t="str">
        <f t="shared" si="868"/>
        <v xml:space="preserve"> </v>
      </c>
      <c r="BM616" s="46" t="e">
        <f t="shared" si="869"/>
        <v>#DIV/0!</v>
      </c>
      <c r="BN616" s="46" t="e">
        <f t="shared" si="870"/>
        <v>#DIV/0!</v>
      </c>
      <c r="BO616" s="46" t="e">
        <f t="shared" si="871"/>
        <v>#DIV/0!</v>
      </c>
      <c r="BP616" s="46" t="e">
        <f t="shared" si="872"/>
        <v>#DIV/0!</v>
      </c>
      <c r="BQ616" s="46" t="e">
        <f t="shared" si="873"/>
        <v>#DIV/0!</v>
      </c>
      <c r="BR616" s="46" t="e">
        <f t="shared" si="874"/>
        <v>#DIV/0!</v>
      </c>
      <c r="BS616" s="46" t="e">
        <f t="shared" si="875"/>
        <v>#DIV/0!</v>
      </c>
      <c r="BT616" s="46" t="e">
        <f t="shared" si="876"/>
        <v>#DIV/0!</v>
      </c>
      <c r="BU616" s="46" t="e">
        <f t="shared" si="877"/>
        <v>#DIV/0!</v>
      </c>
      <c r="BV616" s="46" t="e">
        <f t="shared" si="878"/>
        <v>#DIV/0!</v>
      </c>
      <c r="BW616" s="46" t="str">
        <f t="shared" si="879"/>
        <v xml:space="preserve"> </v>
      </c>
      <c r="BY616" s="52" t="e">
        <f>AJ616/G616*100</f>
        <v>#DIV/0!</v>
      </c>
      <c r="BZ616" s="293" t="e">
        <f>AK616/G616*100</f>
        <v>#DIV/0!</v>
      </c>
      <c r="CA616" s="46" t="e">
        <f t="shared" si="880"/>
        <v>#DIV/0!</v>
      </c>
      <c r="CB616" s="46">
        <f t="shared" si="881"/>
        <v>5085.92</v>
      </c>
      <c r="CC616" s="46" t="e">
        <f t="shared" si="882"/>
        <v>#DIV/0!</v>
      </c>
    </row>
    <row r="617" spans="1:82" s="45" customFormat="1" ht="12" customHeight="1">
      <c r="A617" s="284">
        <v>218</v>
      </c>
      <c r="B617" s="64" t="s">
        <v>872</v>
      </c>
      <c r="C617" s="280"/>
      <c r="D617" s="295"/>
      <c r="E617" s="280"/>
      <c r="F617" s="280"/>
      <c r="G617" s="286">
        <f>ROUND(H617+U617+X617+Z617+AB617+AD617+AF617+AH617+AI617+AJ617+AK617+AL617,2)</f>
        <v>2442467.38</v>
      </c>
      <c r="H617" s="280">
        <f>I617+K617+M617+O617+Q617+S617</f>
        <v>0</v>
      </c>
      <c r="I617" s="289">
        <v>0</v>
      </c>
      <c r="J617" s="289">
        <v>0</v>
      </c>
      <c r="K617" s="289">
        <v>0</v>
      </c>
      <c r="L617" s="289">
        <v>0</v>
      </c>
      <c r="M617" s="289">
        <v>0</v>
      </c>
      <c r="N617" s="280">
        <v>0</v>
      </c>
      <c r="O617" s="280">
        <v>0</v>
      </c>
      <c r="P617" s="280">
        <v>0</v>
      </c>
      <c r="Q617" s="280">
        <v>0</v>
      </c>
      <c r="R617" s="280">
        <v>0</v>
      </c>
      <c r="S617" s="280">
        <v>0</v>
      </c>
      <c r="T617" s="290">
        <v>0</v>
      </c>
      <c r="U617" s="280">
        <v>0</v>
      </c>
      <c r="V617" s="280" t="s">
        <v>106</v>
      </c>
      <c r="W617" s="57">
        <v>604.79999999999995</v>
      </c>
      <c r="X617" s="280">
        <f t="shared" ref="X617" si="911">ROUND(IF(V617="СК",3856.74,3886.86)*W617,2)</f>
        <v>2332556.35</v>
      </c>
      <c r="Y617" s="57">
        <v>0</v>
      </c>
      <c r="Z617" s="57">
        <v>0</v>
      </c>
      <c r="AA617" s="57">
        <v>0</v>
      </c>
      <c r="AB617" s="57">
        <v>0</v>
      </c>
      <c r="AC617" s="57">
        <v>0</v>
      </c>
      <c r="AD617" s="57">
        <v>0</v>
      </c>
      <c r="AE617" s="57">
        <v>0</v>
      </c>
      <c r="AF617" s="57">
        <v>0</v>
      </c>
      <c r="AG617" s="57">
        <v>0</v>
      </c>
      <c r="AH617" s="57">
        <v>0</v>
      </c>
      <c r="AI617" s="57">
        <v>0</v>
      </c>
      <c r="AJ617" s="57">
        <f t="shared" ref="AJ617" si="912">ROUND(X617/95.5*3,2)</f>
        <v>73274.02</v>
      </c>
      <c r="AK617" s="57">
        <f t="shared" ref="AK617" si="913">ROUND(X617/95.5*1.5,2)</f>
        <v>36637.01</v>
      </c>
      <c r="AL617" s="57">
        <v>0</v>
      </c>
      <c r="AN617" s="46">
        <f>I617/'Приложение 1'!I615</f>
        <v>0</v>
      </c>
      <c r="AO617" s="46" t="e">
        <f t="shared" si="856"/>
        <v>#DIV/0!</v>
      </c>
      <c r="AP617" s="46" t="e">
        <f t="shared" si="857"/>
        <v>#DIV/0!</v>
      </c>
      <c r="AQ617" s="46" t="e">
        <f t="shared" si="858"/>
        <v>#DIV/0!</v>
      </c>
      <c r="AR617" s="46" t="e">
        <f t="shared" si="859"/>
        <v>#DIV/0!</v>
      </c>
      <c r="AS617" s="46" t="e">
        <f t="shared" si="860"/>
        <v>#DIV/0!</v>
      </c>
      <c r="AT617" s="46" t="e">
        <f t="shared" si="861"/>
        <v>#DIV/0!</v>
      </c>
      <c r="AU617" s="46">
        <f t="shared" si="862"/>
        <v>3856.7399966931221</v>
      </c>
      <c r="AV617" s="46" t="e">
        <f t="shared" si="863"/>
        <v>#DIV/0!</v>
      </c>
      <c r="AW617" s="46" t="e">
        <f t="shared" si="864"/>
        <v>#DIV/0!</v>
      </c>
      <c r="AX617" s="46" t="e">
        <f t="shared" si="865"/>
        <v>#DIV/0!</v>
      </c>
      <c r="AY617" s="52">
        <f t="shared" si="866"/>
        <v>0</v>
      </c>
      <c r="AZ617" s="46">
        <v>823.21</v>
      </c>
      <c r="BA617" s="46">
        <v>2105.13</v>
      </c>
      <c r="BB617" s="46">
        <v>2608.0100000000002</v>
      </c>
      <c r="BC617" s="46">
        <v>902.03</v>
      </c>
      <c r="BD617" s="46">
        <v>1781.42</v>
      </c>
      <c r="BE617" s="46">
        <v>1188.47</v>
      </c>
      <c r="BF617" s="46">
        <v>2445034.0299999998</v>
      </c>
      <c r="BG617" s="46">
        <f t="shared" si="867"/>
        <v>4866.91</v>
      </c>
      <c r="BH617" s="46">
        <v>1206.3800000000001</v>
      </c>
      <c r="BI617" s="46">
        <v>3444.44</v>
      </c>
      <c r="BJ617" s="46">
        <v>7006.73</v>
      </c>
      <c r="BK617" s="46">
        <f t="shared" si="852"/>
        <v>1689105.94</v>
      </c>
      <c r="BL617" s="46" t="str">
        <f t="shared" si="868"/>
        <v xml:space="preserve"> </v>
      </c>
      <c r="BM617" s="46" t="e">
        <f t="shared" si="869"/>
        <v>#DIV/0!</v>
      </c>
      <c r="BN617" s="46" t="e">
        <f t="shared" si="870"/>
        <v>#DIV/0!</v>
      </c>
      <c r="BO617" s="46" t="e">
        <f t="shared" si="871"/>
        <v>#DIV/0!</v>
      </c>
      <c r="BP617" s="46" t="e">
        <f t="shared" si="872"/>
        <v>#DIV/0!</v>
      </c>
      <c r="BQ617" s="46" t="e">
        <f t="shared" si="873"/>
        <v>#DIV/0!</v>
      </c>
      <c r="BR617" s="46" t="e">
        <f t="shared" si="874"/>
        <v>#DIV/0!</v>
      </c>
      <c r="BS617" s="46" t="str">
        <f t="shared" si="875"/>
        <v xml:space="preserve"> </v>
      </c>
      <c r="BT617" s="46" t="e">
        <f t="shared" si="876"/>
        <v>#DIV/0!</v>
      </c>
      <c r="BU617" s="46" t="e">
        <f t="shared" si="877"/>
        <v>#DIV/0!</v>
      </c>
      <c r="BV617" s="46" t="e">
        <f t="shared" si="878"/>
        <v>#DIV/0!</v>
      </c>
      <c r="BW617" s="46" t="str">
        <f t="shared" si="879"/>
        <v xml:space="preserve"> </v>
      </c>
      <c r="BY617" s="52"/>
      <c r="BZ617" s="293"/>
      <c r="CA617" s="46">
        <f t="shared" si="880"/>
        <v>4038.4711970899471</v>
      </c>
      <c r="CB617" s="46">
        <f t="shared" si="881"/>
        <v>5085.92</v>
      </c>
      <c r="CC617" s="46">
        <f t="shared" si="882"/>
        <v>-1047.448802910053</v>
      </c>
    </row>
    <row r="618" spans="1:82" s="45" customFormat="1" ht="12" customHeight="1">
      <c r="A618" s="284">
        <v>219</v>
      </c>
      <c r="B618" s="64" t="s">
        <v>873</v>
      </c>
      <c r="C618" s="280">
        <v>894.2</v>
      </c>
      <c r="D618" s="295"/>
      <c r="E618" s="280"/>
      <c r="F618" s="280"/>
      <c r="G618" s="286">
        <f>ROUND(H618+U618+X618+Z618+AB618+AD618+AF618+AH618+AI618+AJ618+AK618+AL618,2)</f>
        <v>2922237.76</v>
      </c>
      <c r="H618" s="280">
        <f>I618+K618+M618+O618+Q618+S618</f>
        <v>0</v>
      </c>
      <c r="I618" s="289">
        <v>0</v>
      </c>
      <c r="J618" s="289">
        <v>0</v>
      </c>
      <c r="K618" s="289">
        <v>0</v>
      </c>
      <c r="L618" s="289">
        <v>0</v>
      </c>
      <c r="M618" s="289">
        <v>0</v>
      </c>
      <c r="N618" s="280">
        <v>0</v>
      </c>
      <c r="O618" s="280">
        <v>0</v>
      </c>
      <c r="P618" s="280">
        <v>0</v>
      </c>
      <c r="Q618" s="280">
        <v>0</v>
      </c>
      <c r="R618" s="280">
        <v>0</v>
      </c>
      <c r="S618" s="280">
        <v>0</v>
      </c>
      <c r="T618" s="290">
        <v>0</v>
      </c>
      <c r="U618" s="280">
        <v>0</v>
      </c>
      <c r="V618" s="280" t="s">
        <v>106</v>
      </c>
      <c r="W618" s="57">
        <v>723.6</v>
      </c>
      <c r="X618" s="280">
        <f t="shared" ref="X618" si="914">ROUND(IF(V618="СК",3856.74,3886.86)*W618,2)</f>
        <v>2790737.06</v>
      </c>
      <c r="Y618" s="57">
        <v>0</v>
      </c>
      <c r="Z618" s="57">
        <v>0</v>
      </c>
      <c r="AA618" s="57">
        <v>0</v>
      </c>
      <c r="AB618" s="57">
        <v>0</v>
      </c>
      <c r="AC618" s="57">
        <v>0</v>
      </c>
      <c r="AD618" s="57">
        <v>0</v>
      </c>
      <c r="AE618" s="57">
        <v>0</v>
      </c>
      <c r="AF618" s="57">
        <v>0</v>
      </c>
      <c r="AG618" s="57">
        <v>0</v>
      </c>
      <c r="AH618" s="57">
        <v>0</v>
      </c>
      <c r="AI618" s="57">
        <v>0</v>
      </c>
      <c r="AJ618" s="57">
        <f t="shared" ref="AJ618" si="915">ROUND(X618/95.5*3,2)</f>
        <v>87667.13</v>
      </c>
      <c r="AK618" s="57">
        <f t="shared" ref="AK618" si="916">ROUND(X618/95.5*1.5,2)</f>
        <v>43833.57</v>
      </c>
      <c r="AL618" s="57">
        <v>0</v>
      </c>
      <c r="AN618" s="46">
        <f>I618/'Приложение 1'!I616</f>
        <v>0</v>
      </c>
      <c r="AO618" s="46" t="e">
        <f t="shared" si="856"/>
        <v>#DIV/0!</v>
      </c>
      <c r="AP618" s="46" t="e">
        <f t="shared" si="857"/>
        <v>#DIV/0!</v>
      </c>
      <c r="AQ618" s="46" t="e">
        <f t="shared" si="858"/>
        <v>#DIV/0!</v>
      </c>
      <c r="AR618" s="46" t="e">
        <f t="shared" si="859"/>
        <v>#DIV/0!</v>
      </c>
      <c r="AS618" s="46" t="e">
        <f t="shared" si="860"/>
        <v>#DIV/0!</v>
      </c>
      <c r="AT618" s="46" t="e">
        <f t="shared" si="861"/>
        <v>#DIV/0!</v>
      </c>
      <c r="AU618" s="46">
        <f t="shared" si="862"/>
        <v>3856.7399944720842</v>
      </c>
      <c r="AV618" s="46" t="e">
        <f t="shared" si="863"/>
        <v>#DIV/0!</v>
      </c>
      <c r="AW618" s="46" t="e">
        <f t="shared" si="864"/>
        <v>#DIV/0!</v>
      </c>
      <c r="AX618" s="46" t="e">
        <f t="shared" si="865"/>
        <v>#DIV/0!</v>
      </c>
      <c r="AY618" s="52">
        <f t="shared" si="866"/>
        <v>0</v>
      </c>
      <c r="AZ618" s="46">
        <v>823.21</v>
      </c>
      <c r="BA618" s="46">
        <v>2105.13</v>
      </c>
      <c r="BB618" s="46">
        <v>2608.0100000000002</v>
      </c>
      <c r="BC618" s="46">
        <v>902.03</v>
      </c>
      <c r="BD618" s="46">
        <v>1781.42</v>
      </c>
      <c r="BE618" s="46">
        <v>1188.47</v>
      </c>
      <c r="BF618" s="46">
        <v>2445034.0299999998</v>
      </c>
      <c r="BG618" s="46">
        <f t="shared" si="867"/>
        <v>4866.91</v>
      </c>
      <c r="BH618" s="46">
        <v>1206.3800000000001</v>
      </c>
      <c r="BI618" s="46">
        <v>3444.44</v>
      </c>
      <c r="BJ618" s="46">
        <v>7006.73</v>
      </c>
      <c r="BK618" s="46">
        <f t="shared" si="852"/>
        <v>1689105.94</v>
      </c>
      <c r="BL618" s="46" t="str">
        <f t="shared" si="868"/>
        <v xml:space="preserve"> </v>
      </c>
      <c r="BM618" s="46" t="e">
        <f t="shared" si="869"/>
        <v>#DIV/0!</v>
      </c>
      <c r="BN618" s="46" t="e">
        <f t="shared" si="870"/>
        <v>#DIV/0!</v>
      </c>
      <c r="BO618" s="46" t="e">
        <f t="shared" si="871"/>
        <v>#DIV/0!</v>
      </c>
      <c r="BP618" s="46" t="e">
        <f t="shared" si="872"/>
        <v>#DIV/0!</v>
      </c>
      <c r="BQ618" s="46" t="e">
        <f t="shared" si="873"/>
        <v>#DIV/0!</v>
      </c>
      <c r="BR618" s="46" t="e">
        <f t="shared" si="874"/>
        <v>#DIV/0!</v>
      </c>
      <c r="BS618" s="46" t="str">
        <f t="shared" si="875"/>
        <v xml:space="preserve"> </v>
      </c>
      <c r="BT618" s="46" t="e">
        <f t="shared" si="876"/>
        <v>#DIV/0!</v>
      </c>
      <c r="BU618" s="46" t="e">
        <f t="shared" si="877"/>
        <v>#DIV/0!</v>
      </c>
      <c r="BV618" s="46" t="e">
        <f t="shared" si="878"/>
        <v>#DIV/0!</v>
      </c>
      <c r="BW618" s="46" t="str">
        <f t="shared" si="879"/>
        <v xml:space="preserve"> </v>
      </c>
      <c r="BY618" s="52">
        <f t="shared" ref="BY618:BY627" si="917">AJ618/G618*100</f>
        <v>2.9999999041830194</v>
      </c>
      <c r="BZ618" s="293">
        <f t="shared" ref="BZ618:BZ627" si="918">AK618/G618*100</f>
        <v>1.5000001231932614</v>
      </c>
      <c r="CA618" s="46">
        <f t="shared" si="880"/>
        <v>4038.4711995577663</v>
      </c>
      <c r="CB618" s="46">
        <f t="shared" si="881"/>
        <v>5085.92</v>
      </c>
      <c r="CC618" s="46">
        <f t="shared" si="882"/>
        <v>-1047.4488004422337</v>
      </c>
    </row>
    <row r="619" spans="1:82" s="45" customFormat="1" ht="43.5" customHeight="1">
      <c r="A619" s="308" t="s">
        <v>77</v>
      </c>
      <c r="B619" s="308"/>
      <c r="C619" s="280">
        <f>SUM(C618)</f>
        <v>894.2</v>
      </c>
      <c r="D619" s="356"/>
      <c r="E619" s="294"/>
      <c r="F619" s="294"/>
      <c r="G619" s="280">
        <f>ROUND(SUM(G617:G618),2)</f>
        <v>5364705.1399999997</v>
      </c>
      <c r="H619" s="280">
        <f t="shared" ref="H619:S619" si="919">ROUND(SUM(H617:H618),2)</f>
        <v>0</v>
      </c>
      <c r="I619" s="280">
        <f t="shared" si="919"/>
        <v>0</v>
      </c>
      <c r="J619" s="280">
        <f t="shared" si="919"/>
        <v>0</v>
      </c>
      <c r="K619" s="280">
        <f t="shared" si="919"/>
        <v>0</v>
      </c>
      <c r="L619" s="280">
        <f t="shared" si="919"/>
        <v>0</v>
      </c>
      <c r="M619" s="280">
        <f t="shared" si="919"/>
        <v>0</v>
      </c>
      <c r="N619" s="280">
        <f t="shared" si="919"/>
        <v>0</v>
      </c>
      <c r="O619" s="280">
        <f t="shared" si="919"/>
        <v>0</v>
      </c>
      <c r="P619" s="280">
        <f t="shared" si="919"/>
        <v>0</v>
      </c>
      <c r="Q619" s="280">
        <f t="shared" si="919"/>
        <v>0</v>
      </c>
      <c r="R619" s="280">
        <f t="shared" si="919"/>
        <v>0</v>
      </c>
      <c r="S619" s="280">
        <f t="shared" si="919"/>
        <v>0</v>
      </c>
      <c r="T619" s="290">
        <f>SUM(T617:T618)</f>
        <v>0</v>
      </c>
      <c r="U619" s="280">
        <f>SUM(U617:U618)</f>
        <v>0</v>
      </c>
      <c r="V619" s="294" t="s">
        <v>66</v>
      </c>
      <c r="W619" s="280">
        <f>SUM(W617:W618)</f>
        <v>1328.4</v>
      </c>
      <c r="X619" s="280">
        <f>SUM(X617:X618)</f>
        <v>5123293.41</v>
      </c>
      <c r="Y619" s="280">
        <f t="shared" ref="Y619:AL619" si="920">SUM(Y617:Y618)</f>
        <v>0</v>
      </c>
      <c r="Z619" s="280">
        <f t="shared" si="920"/>
        <v>0</v>
      </c>
      <c r="AA619" s="280">
        <f t="shared" si="920"/>
        <v>0</v>
      </c>
      <c r="AB619" s="280">
        <f t="shared" si="920"/>
        <v>0</v>
      </c>
      <c r="AC619" s="280">
        <f t="shared" si="920"/>
        <v>0</v>
      </c>
      <c r="AD619" s="280">
        <f t="shared" si="920"/>
        <v>0</v>
      </c>
      <c r="AE619" s="280">
        <f t="shared" si="920"/>
        <v>0</v>
      </c>
      <c r="AF619" s="280">
        <f t="shared" si="920"/>
        <v>0</v>
      </c>
      <c r="AG619" s="280">
        <f t="shared" si="920"/>
        <v>0</v>
      </c>
      <c r="AH619" s="280">
        <f t="shared" si="920"/>
        <v>0</v>
      </c>
      <c r="AI619" s="280">
        <f t="shared" si="920"/>
        <v>0</v>
      </c>
      <c r="AJ619" s="280">
        <f t="shared" si="920"/>
        <v>160941.15000000002</v>
      </c>
      <c r="AK619" s="280">
        <f t="shared" si="920"/>
        <v>80470.58</v>
      </c>
      <c r="AL619" s="280">
        <f t="shared" si="920"/>
        <v>0</v>
      </c>
      <c r="AN619" s="46" t="e">
        <f>I619/'Приложение 1'!I617</f>
        <v>#DIV/0!</v>
      </c>
      <c r="AO619" s="46" t="e">
        <f t="shared" si="856"/>
        <v>#DIV/0!</v>
      </c>
      <c r="AP619" s="46" t="e">
        <f t="shared" si="857"/>
        <v>#DIV/0!</v>
      </c>
      <c r="AQ619" s="46" t="e">
        <f t="shared" si="858"/>
        <v>#DIV/0!</v>
      </c>
      <c r="AR619" s="46" t="e">
        <f t="shared" si="859"/>
        <v>#DIV/0!</v>
      </c>
      <c r="AS619" s="46" t="e">
        <f t="shared" si="860"/>
        <v>#DIV/0!</v>
      </c>
      <c r="AT619" s="46" t="e">
        <f t="shared" si="861"/>
        <v>#DIV/0!</v>
      </c>
      <c r="AU619" s="46">
        <f t="shared" si="862"/>
        <v>3856.7399954832881</v>
      </c>
      <c r="AV619" s="46" t="e">
        <f t="shared" si="863"/>
        <v>#DIV/0!</v>
      </c>
      <c r="AW619" s="46" t="e">
        <f t="shared" si="864"/>
        <v>#DIV/0!</v>
      </c>
      <c r="AX619" s="46" t="e">
        <f t="shared" si="865"/>
        <v>#DIV/0!</v>
      </c>
      <c r="AY619" s="52">
        <f t="shared" si="866"/>
        <v>0</v>
      </c>
      <c r="AZ619" s="46">
        <v>823.21</v>
      </c>
      <c r="BA619" s="46">
        <v>2105.13</v>
      </c>
      <c r="BB619" s="46">
        <v>2608.0100000000002</v>
      </c>
      <c r="BC619" s="46">
        <v>902.03</v>
      </c>
      <c r="BD619" s="46">
        <v>1781.42</v>
      </c>
      <c r="BE619" s="46">
        <v>1188.47</v>
      </c>
      <c r="BF619" s="46">
        <v>2445034.0299999998</v>
      </c>
      <c r="BG619" s="46">
        <f t="shared" si="867"/>
        <v>4866.91</v>
      </c>
      <c r="BH619" s="46">
        <v>1206.3800000000001</v>
      </c>
      <c r="BI619" s="46">
        <v>3444.44</v>
      </c>
      <c r="BJ619" s="46">
        <v>7006.73</v>
      </c>
      <c r="BK619" s="46">
        <f t="shared" si="852"/>
        <v>1689105.94</v>
      </c>
      <c r="BL619" s="46" t="e">
        <f t="shared" si="868"/>
        <v>#DIV/0!</v>
      </c>
      <c r="BM619" s="46" t="e">
        <f t="shared" si="869"/>
        <v>#DIV/0!</v>
      </c>
      <c r="BN619" s="46" t="e">
        <f t="shared" si="870"/>
        <v>#DIV/0!</v>
      </c>
      <c r="BO619" s="46" t="e">
        <f t="shared" si="871"/>
        <v>#DIV/0!</v>
      </c>
      <c r="BP619" s="46" t="e">
        <f t="shared" si="872"/>
        <v>#DIV/0!</v>
      </c>
      <c r="BQ619" s="46" t="e">
        <f t="shared" si="873"/>
        <v>#DIV/0!</v>
      </c>
      <c r="BR619" s="46" t="e">
        <f t="shared" si="874"/>
        <v>#DIV/0!</v>
      </c>
      <c r="BS619" s="46" t="str">
        <f t="shared" si="875"/>
        <v xml:space="preserve"> </v>
      </c>
      <c r="BT619" s="46" t="e">
        <f t="shared" si="876"/>
        <v>#DIV/0!</v>
      </c>
      <c r="BU619" s="46" t="e">
        <f t="shared" si="877"/>
        <v>#DIV/0!</v>
      </c>
      <c r="BV619" s="46" t="e">
        <f t="shared" si="878"/>
        <v>#DIV/0!</v>
      </c>
      <c r="BW619" s="46" t="str">
        <f t="shared" si="879"/>
        <v xml:space="preserve"> </v>
      </c>
      <c r="BY619" s="52">
        <f t="shared" si="917"/>
        <v>2.9999999217105158</v>
      </c>
      <c r="BZ619" s="293">
        <f t="shared" si="918"/>
        <v>1.5000000540570251</v>
      </c>
      <c r="CA619" s="46">
        <f t="shared" si="880"/>
        <v>4038.4711984342061</v>
      </c>
      <c r="CB619" s="46">
        <f t="shared" si="881"/>
        <v>5085.92</v>
      </c>
      <c r="CC619" s="46">
        <f t="shared" si="882"/>
        <v>-1047.4488015657939</v>
      </c>
    </row>
    <row r="620" spans="1:82" s="45" customFormat="1" ht="12" customHeight="1">
      <c r="A620" s="282" t="s">
        <v>5</v>
      </c>
      <c r="B620" s="283"/>
      <c r="C620" s="283"/>
      <c r="D620" s="283"/>
      <c r="E620" s="283"/>
      <c r="F620" s="283"/>
      <c r="G620" s="283"/>
      <c r="H620" s="283"/>
      <c r="I620" s="283"/>
      <c r="J620" s="283"/>
      <c r="K620" s="283"/>
      <c r="L620" s="283"/>
      <c r="M620" s="283"/>
      <c r="N620" s="283"/>
      <c r="O620" s="283"/>
      <c r="P620" s="283"/>
      <c r="Q620" s="283"/>
      <c r="R620" s="283"/>
      <c r="S620" s="283"/>
      <c r="T620" s="283"/>
      <c r="U620" s="283"/>
      <c r="V620" s="283"/>
      <c r="W620" s="283"/>
      <c r="X620" s="283"/>
      <c r="Y620" s="283"/>
      <c r="Z620" s="283"/>
      <c r="AA620" s="283"/>
      <c r="AB620" s="283"/>
      <c r="AC620" s="283"/>
      <c r="AD620" s="283"/>
      <c r="AE620" s="283"/>
      <c r="AF620" s="283"/>
      <c r="AG620" s="283"/>
      <c r="AH620" s="283"/>
      <c r="AI620" s="283"/>
      <c r="AJ620" s="283"/>
      <c r="AK620" s="283"/>
      <c r="AL620" s="375"/>
      <c r="AN620" s="46">
        <f>I620/'Приложение 1'!I618</f>
        <v>0</v>
      </c>
      <c r="AO620" s="46" t="e">
        <f t="shared" si="856"/>
        <v>#DIV/0!</v>
      </c>
      <c r="AP620" s="46" t="e">
        <f t="shared" si="857"/>
        <v>#DIV/0!</v>
      </c>
      <c r="AQ620" s="46" t="e">
        <f t="shared" si="858"/>
        <v>#DIV/0!</v>
      </c>
      <c r="AR620" s="46" t="e">
        <f t="shared" si="859"/>
        <v>#DIV/0!</v>
      </c>
      <c r="AS620" s="46" t="e">
        <f t="shared" si="860"/>
        <v>#DIV/0!</v>
      </c>
      <c r="AT620" s="46" t="e">
        <f t="shared" si="861"/>
        <v>#DIV/0!</v>
      </c>
      <c r="AU620" s="46" t="e">
        <f t="shared" si="862"/>
        <v>#DIV/0!</v>
      </c>
      <c r="AV620" s="46" t="e">
        <f t="shared" si="863"/>
        <v>#DIV/0!</v>
      </c>
      <c r="AW620" s="46" t="e">
        <f t="shared" si="864"/>
        <v>#DIV/0!</v>
      </c>
      <c r="AX620" s="46" t="e">
        <f t="shared" si="865"/>
        <v>#DIV/0!</v>
      </c>
      <c r="AY620" s="52">
        <f t="shared" si="866"/>
        <v>0</v>
      </c>
      <c r="AZ620" s="46">
        <v>823.21</v>
      </c>
      <c r="BA620" s="46">
        <v>2105.13</v>
      </c>
      <c r="BB620" s="46">
        <v>2608.0100000000002</v>
      </c>
      <c r="BC620" s="46">
        <v>902.03</v>
      </c>
      <c r="BD620" s="46">
        <v>1781.42</v>
      </c>
      <c r="BE620" s="46">
        <v>1188.47</v>
      </c>
      <c r="BF620" s="46">
        <v>2445034.0299999998</v>
      </c>
      <c r="BG620" s="46">
        <f t="shared" si="867"/>
        <v>4866.91</v>
      </c>
      <c r="BH620" s="46">
        <v>1206.3800000000001</v>
      </c>
      <c r="BI620" s="46">
        <v>3444.44</v>
      </c>
      <c r="BJ620" s="46">
        <v>7006.73</v>
      </c>
      <c r="BK620" s="46">
        <f t="shared" si="852"/>
        <v>1689105.94</v>
      </c>
      <c r="BL620" s="46" t="str">
        <f t="shared" si="868"/>
        <v xml:space="preserve"> </v>
      </c>
      <c r="BM620" s="46" t="e">
        <f t="shared" si="869"/>
        <v>#DIV/0!</v>
      </c>
      <c r="BN620" s="46" t="e">
        <f t="shared" si="870"/>
        <v>#DIV/0!</v>
      </c>
      <c r="BO620" s="46" t="e">
        <f t="shared" si="871"/>
        <v>#DIV/0!</v>
      </c>
      <c r="BP620" s="46" t="e">
        <f t="shared" si="872"/>
        <v>#DIV/0!</v>
      </c>
      <c r="BQ620" s="46" t="e">
        <f t="shared" si="873"/>
        <v>#DIV/0!</v>
      </c>
      <c r="BR620" s="46" t="e">
        <f t="shared" si="874"/>
        <v>#DIV/0!</v>
      </c>
      <c r="BS620" s="46" t="e">
        <f t="shared" si="875"/>
        <v>#DIV/0!</v>
      </c>
      <c r="BT620" s="46" t="e">
        <f t="shared" si="876"/>
        <v>#DIV/0!</v>
      </c>
      <c r="BU620" s="46" t="e">
        <f t="shared" si="877"/>
        <v>#DIV/0!</v>
      </c>
      <c r="BV620" s="46" t="e">
        <f t="shared" si="878"/>
        <v>#DIV/0!</v>
      </c>
      <c r="BW620" s="46" t="str">
        <f t="shared" si="879"/>
        <v xml:space="preserve"> </v>
      </c>
      <c r="BY620" s="52" t="e">
        <f t="shared" si="917"/>
        <v>#DIV/0!</v>
      </c>
      <c r="BZ620" s="293" t="e">
        <f t="shared" si="918"/>
        <v>#DIV/0!</v>
      </c>
      <c r="CA620" s="46" t="e">
        <f t="shared" si="880"/>
        <v>#DIV/0!</v>
      </c>
      <c r="CB620" s="46">
        <f t="shared" si="881"/>
        <v>5085.92</v>
      </c>
      <c r="CC620" s="46" t="e">
        <f t="shared" si="882"/>
        <v>#DIV/0!</v>
      </c>
    </row>
    <row r="621" spans="1:82" s="45" customFormat="1" ht="12" customHeight="1">
      <c r="A621" s="284">
        <v>220</v>
      </c>
      <c r="B621" s="64" t="s">
        <v>875</v>
      </c>
      <c r="C621" s="280">
        <v>909.2</v>
      </c>
      <c r="D621" s="295"/>
      <c r="E621" s="280"/>
      <c r="F621" s="280"/>
      <c r="G621" s="286">
        <f>ROUND(H621+U621+X621+Z621+AB621+AD621+AF621+AH621+AI621+AJ621+AK621+AL621,2)</f>
        <v>3319623.33</v>
      </c>
      <c r="H621" s="280">
        <f>I621+K621+M621+O621+Q621+S621</f>
        <v>0</v>
      </c>
      <c r="I621" s="289">
        <v>0</v>
      </c>
      <c r="J621" s="289">
        <v>0</v>
      </c>
      <c r="K621" s="289">
        <v>0</v>
      </c>
      <c r="L621" s="289">
        <v>0</v>
      </c>
      <c r="M621" s="289">
        <v>0</v>
      </c>
      <c r="N621" s="280">
        <v>0</v>
      </c>
      <c r="O621" s="280">
        <v>0</v>
      </c>
      <c r="P621" s="280">
        <v>0</v>
      </c>
      <c r="Q621" s="280">
        <v>0</v>
      </c>
      <c r="R621" s="280">
        <v>0</v>
      </c>
      <c r="S621" s="280">
        <v>0</v>
      </c>
      <c r="T621" s="290">
        <v>0</v>
      </c>
      <c r="U621" s="280">
        <v>0</v>
      </c>
      <c r="V621" s="280" t="s">
        <v>106</v>
      </c>
      <c r="W621" s="57">
        <v>822</v>
      </c>
      <c r="X621" s="280">
        <f t="shared" ref="X621:X622" si="921">ROUND(IF(V621="СК",3856.74,3886.86)*W621,2)</f>
        <v>3170240.28</v>
      </c>
      <c r="Y621" s="57">
        <v>0</v>
      </c>
      <c r="Z621" s="57">
        <v>0</v>
      </c>
      <c r="AA621" s="57">
        <v>0</v>
      </c>
      <c r="AB621" s="57">
        <v>0</v>
      </c>
      <c r="AC621" s="57">
        <v>0</v>
      </c>
      <c r="AD621" s="57">
        <v>0</v>
      </c>
      <c r="AE621" s="57">
        <v>0</v>
      </c>
      <c r="AF621" s="57">
        <v>0</v>
      </c>
      <c r="AG621" s="57">
        <v>0</v>
      </c>
      <c r="AH621" s="57">
        <v>0</v>
      </c>
      <c r="AI621" s="57">
        <v>0</v>
      </c>
      <c r="AJ621" s="57">
        <f t="shared" ref="AJ621:AJ622" si="922">ROUND(X621/95.5*3,2)</f>
        <v>99588.7</v>
      </c>
      <c r="AK621" s="57">
        <f t="shared" ref="AK621:AK622" si="923">ROUND(X621/95.5*1.5,2)</f>
        <v>49794.35</v>
      </c>
      <c r="AL621" s="57">
        <v>0</v>
      </c>
      <c r="AN621" s="46">
        <f>I621/'Приложение 1'!I619</f>
        <v>0</v>
      </c>
      <c r="AO621" s="46" t="e">
        <f t="shared" si="856"/>
        <v>#DIV/0!</v>
      </c>
      <c r="AP621" s="46" t="e">
        <f t="shared" si="857"/>
        <v>#DIV/0!</v>
      </c>
      <c r="AQ621" s="46" t="e">
        <f t="shared" si="858"/>
        <v>#DIV/0!</v>
      </c>
      <c r="AR621" s="46" t="e">
        <f t="shared" si="859"/>
        <v>#DIV/0!</v>
      </c>
      <c r="AS621" s="46" t="e">
        <f t="shared" si="860"/>
        <v>#DIV/0!</v>
      </c>
      <c r="AT621" s="46" t="e">
        <f t="shared" si="861"/>
        <v>#DIV/0!</v>
      </c>
      <c r="AU621" s="46">
        <f t="shared" si="862"/>
        <v>3856.74</v>
      </c>
      <c r="AV621" s="46" t="e">
        <f t="shared" si="863"/>
        <v>#DIV/0!</v>
      </c>
      <c r="AW621" s="46" t="e">
        <f t="shared" si="864"/>
        <v>#DIV/0!</v>
      </c>
      <c r="AX621" s="46" t="e">
        <f t="shared" si="865"/>
        <v>#DIV/0!</v>
      </c>
      <c r="AY621" s="52">
        <f t="shared" si="866"/>
        <v>0</v>
      </c>
      <c r="AZ621" s="46">
        <v>823.21</v>
      </c>
      <c r="BA621" s="46">
        <v>2105.13</v>
      </c>
      <c r="BB621" s="46">
        <v>2608.0100000000002</v>
      </c>
      <c r="BC621" s="46">
        <v>902.03</v>
      </c>
      <c r="BD621" s="46">
        <v>1781.42</v>
      </c>
      <c r="BE621" s="46">
        <v>1188.47</v>
      </c>
      <c r="BF621" s="46">
        <v>2445034.0299999998</v>
      </c>
      <c r="BG621" s="46">
        <f t="shared" si="867"/>
        <v>4866.91</v>
      </c>
      <c r="BH621" s="46">
        <v>1206.3800000000001</v>
      </c>
      <c r="BI621" s="46">
        <v>3444.44</v>
      </c>
      <c r="BJ621" s="46">
        <v>7006.73</v>
      </c>
      <c r="BK621" s="46">
        <f t="shared" si="852"/>
        <v>1689105.94</v>
      </c>
      <c r="BL621" s="46" t="str">
        <f t="shared" si="868"/>
        <v xml:space="preserve"> </v>
      </c>
      <c r="BM621" s="46" t="e">
        <f t="shared" si="869"/>
        <v>#DIV/0!</v>
      </c>
      <c r="BN621" s="46" t="e">
        <f t="shared" si="870"/>
        <v>#DIV/0!</v>
      </c>
      <c r="BO621" s="46" t="e">
        <f t="shared" si="871"/>
        <v>#DIV/0!</v>
      </c>
      <c r="BP621" s="46" t="e">
        <f t="shared" si="872"/>
        <v>#DIV/0!</v>
      </c>
      <c r="BQ621" s="46" t="e">
        <f t="shared" si="873"/>
        <v>#DIV/0!</v>
      </c>
      <c r="BR621" s="46" t="e">
        <f t="shared" si="874"/>
        <v>#DIV/0!</v>
      </c>
      <c r="BS621" s="46" t="str">
        <f t="shared" si="875"/>
        <v xml:space="preserve"> </v>
      </c>
      <c r="BT621" s="46" t="e">
        <f t="shared" si="876"/>
        <v>#DIV/0!</v>
      </c>
      <c r="BU621" s="46" t="e">
        <f t="shared" si="877"/>
        <v>#DIV/0!</v>
      </c>
      <c r="BV621" s="46" t="e">
        <f t="shared" si="878"/>
        <v>#DIV/0!</v>
      </c>
      <c r="BW621" s="46" t="str">
        <f t="shared" si="879"/>
        <v xml:space="preserve"> </v>
      </c>
      <c r="BY621" s="52">
        <f t="shared" si="917"/>
        <v>3.0000000030123899</v>
      </c>
      <c r="BZ621" s="293">
        <f t="shared" si="918"/>
        <v>1.5000000015061949</v>
      </c>
      <c r="CA621" s="46">
        <f t="shared" si="880"/>
        <v>4038.4712043795621</v>
      </c>
      <c r="CB621" s="46">
        <f t="shared" si="881"/>
        <v>5085.92</v>
      </c>
      <c r="CC621" s="46">
        <f t="shared" si="882"/>
        <v>-1047.448795620438</v>
      </c>
    </row>
    <row r="622" spans="1:82" s="45" customFormat="1" ht="12" customHeight="1">
      <c r="A622" s="284">
        <v>221</v>
      </c>
      <c r="B622" s="64" t="s">
        <v>876</v>
      </c>
      <c r="C622" s="280">
        <f>444.5+117.9</f>
        <v>562.4</v>
      </c>
      <c r="D622" s="295"/>
      <c r="E622" s="280"/>
      <c r="F622" s="280"/>
      <c r="G622" s="286">
        <f>ROUND(H622+U622+X622+Z622+AB622+AD622+AF622+AH622+AI622+AJ622+AK622+AL622,2)</f>
        <v>2450146.2999999998</v>
      </c>
      <c r="H622" s="280">
        <f>I622+K622+M622+O622+Q622+S622</f>
        <v>0</v>
      </c>
      <c r="I622" s="289">
        <v>0</v>
      </c>
      <c r="J622" s="289">
        <v>0</v>
      </c>
      <c r="K622" s="289">
        <v>0</v>
      </c>
      <c r="L622" s="289">
        <v>0</v>
      </c>
      <c r="M622" s="289">
        <v>0</v>
      </c>
      <c r="N622" s="280">
        <v>0</v>
      </c>
      <c r="O622" s="280">
        <v>0</v>
      </c>
      <c r="P622" s="280">
        <v>0</v>
      </c>
      <c r="Q622" s="280">
        <v>0</v>
      </c>
      <c r="R622" s="280">
        <v>0</v>
      </c>
      <c r="S622" s="280">
        <v>0</v>
      </c>
      <c r="T622" s="290">
        <v>0</v>
      </c>
      <c r="U622" s="280">
        <v>0</v>
      </c>
      <c r="V622" s="280" t="s">
        <v>105</v>
      </c>
      <c r="W622" s="57">
        <v>602</v>
      </c>
      <c r="X622" s="280">
        <f t="shared" si="921"/>
        <v>2339889.7200000002</v>
      </c>
      <c r="Y622" s="57">
        <v>0</v>
      </c>
      <c r="Z622" s="57">
        <v>0</v>
      </c>
      <c r="AA622" s="57">
        <v>0</v>
      </c>
      <c r="AB622" s="57">
        <v>0</v>
      </c>
      <c r="AC622" s="57">
        <v>0</v>
      </c>
      <c r="AD622" s="57">
        <v>0</v>
      </c>
      <c r="AE622" s="57">
        <v>0</v>
      </c>
      <c r="AF622" s="57">
        <v>0</v>
      </c>
      <c r="AG622" s="57">
        <v>0</v>
      </c>
      <c r="AH622" s="57">
        <v>0</v>
      </c>
      <c r="AI622" s="57">
        <v>0</v>
      </c>
      <c r="AJ622" s="57">
        <f t="shared" si="922"/>
        <v>73504.39</v>
      </c>
      <c r="AK622" s="57">
        <f t="shared" si="923"/>
        <v>36752.19</v>
      </c>
      <c r="AL622" s="57">
        <v>0</v>
      </c>
      <c r="AN622" s="46">
        <f>I622/'Приложение 1'!I620</f>
        <v>0</v>
      </c>
      <c r="AO622" s="46" t="e">
        <f t="shared" si="856"/>
        <v>#DIV/0!</v>
      </c>
      <c r="AP622" s="46" t="e">
        <f t="shared" si="857"/>
        <v>#DIV/0!</v>
      </c>
      <c r="AQ622" s="46" t="e">
        <f t="shared" si="858"/>
        <v>#DIV/0!</v>
      </c>
      <c r="AR622" s="46" t="e">
        <f t="shared" si="859"/>
        <v>#DIV/0!</v>
      </c>
      <c r="AS622" s="46" t="e">
        <f t="shared" si="860"/>
        <v>#DIV/0!</v>
      </c>
      <c r="AT622" s="46" t="e">
        <f t="shared" si="861"/>
        <v>#DIV/0!</v>
      </c>
      <c r="AU622" s="46">
        <f t="shared" si="862"/>
        <v>3886.86</v>
      </c>
      <c r="AV622" s="46" t="e">
        <f t="shared" si="863"/>
        <v>#DIV/0!</v>
      </c>
      <c r="AW622" s="46" t="e">
        <f t="shared" si="864"/>
        <v>#DIV/0!</v>
      </c>
      <c r="AX622" s="46" t="e">
        <f t="shared" si="865"/>
        <v>#DIV/0!</v>
      </c>
      <c r="AY622" s="52">
        <f t="shared" si="866"/>
        <v>0</v>
      </c>
      <c r="AZ622" s="46">
        <v>823.21</v>
      </c>
      <c r="BA622" s="46">
        <v>2105.13</v>
      </c>
      <c r="BB622" s="46">
        <v>2608.0100000000002</v>
      </c>
      <c r="BC622" s="46">
        <v>902.03</v>
      </c>
      <c r="BD622" s="46">
        <v>1781.42</v>
      </c>
      <c r="BE622" s="46">
        <v>1188.47</v>
      </c>
      <c r="BF622" s="46">
        <v>2445034.0299999998</v>
      </c>
      <c r="BG622" s="46">
        <f t="shared" si="867"/>
        <v>5070.2</v>
      </c>
      <c r="BH622" s="46">
        <v>1206.3800000000001</v>
      </c>
      <c r="BI622" s="46">
        <v>3444.44</v>
      </c>
      <c r="BJ622" s="46">
        <v>7006.73</v>
      </c>
      <c r="BK622" s="46">
        <f t="shared" si="852"/>
        <v>1689105.94</v>
      </c>
      <c r="BL622" s="46" t="str">
        <f t="shared" si="868"/>
        <v xml:space="preserve"> </v>
      </c>
      <c r="BM622" s="46" t="e">
        <f t="shared" si="869"/>
        <v>#DIV/0!</v>
      </c>
      <c r="BN622" s="46" t="e">
        <f t="shared" si="870"/>
        <v>#DIV/0!</v>
      </c>
      <c r="BO622" s="46" t="e">
        <f t="shared" si="871"/>
        <v>#DIV/0!</v>
      </c>
      <c r="BP622" s="46" t="e">
        <f t="shared" si="872"/>
        <v>#DIV/0!</v>
      </c>
      <c r="BQ622" s="46" t="e">
        <f t="shared" si="873"/>
        <v>#DIV/0!</v>
      </c>
      <c r="BR622" s="46" t="e">
        <f t="shared" si="874"/>
        <v>#DIV/0!</v>
      </c>
      <c r="BS622" s="46" t="str">
        <f t="shared" si="875"/>
        <v xml:space="preserve"> </v>
      </c>
      <c r="BT622" s="46" t="e">
        <f t="shared" si="876"/>
        <v>#DIV/0!</v>
      </c>
      <c r="BU622" s="46" t="e">
        <f t="shared" si="877"/>
        <v>#DIV/0!</v>
      </c>
      <c r="BV622" s="46" t="e">
        <f t="shared" si="878"/>
        <v>#DIV/0!</v>
      </c>
      <c r="BW622" s="46" t="str">
        <f t="shared" si="879"/>
        <v xml:space="preserve"> </v>
      </c>
      <c r="BY622" s="52">
        <f t="shared" si="917"/>
        <v>3.0000000408138896</v>
      </c>
      <c r="BZ622" s="293">
        <f t="shared" si="918"/>
        <v>1.4999998163374981</v>
      </c>
      <c r="CA622" s="46">
        <f t="shared" si="880"/>
        <v>4070.0104651162787</v>
      </c>
      <c r="CB622" s="46">
        <f t="shared" si="881"/>
        <v>5298.36</v>
      </c>
      <c r="CC622" s="46">
        <f t="shared" si="882"/>
        <v>-1228.3495348837209</v>
      </c>
    </row>
    <row r="623" spans="1:82" s="45" customFormat="1" ht="43.5" customHeight="1">
      <c r="A623" s="308" t="s">
        <v>6</v>
      </c>
      <c r="B623" s="308"/>
      <c r="C623" s="280">
        <f>SUM(C621:C622)</f>
        <v>1471.6</v>
      </c>
      <c r="D623" s="356"/>
      <c r="E623" s="294"/>
      <c r="F623" s="294"/>
      <c r="G623" s="280">
        <f>ROUND(SUM(G621:G622),2)</f>
        <v>5769769.6299999999</v>
      </c>
      <c r="H623" s="280">
        <f t="shared" ref="H623:U623" si="924">SUM(H621:H622)</f>
        <v>0</v>
      </c>
      <c r="I623" s="280">
        <f t="shared" si="924"/>
        <v>0</v>
      </c>
      <c r="J623" s="280">
        <f t="shared" si="924"/>
        <v>0</v>
      </c>
      <c r="K623" s="280">
        <f t="shared" si="924"/>
        <v>0</v>
      </c>
      <c r="L623" s="280">
        <f t="shared" si="924"/>
        <v>0</v>
      </c>
      <c r="M623" s="280">
        <f t="shared" si="924"/>
        <v>0</v>
      </c>
      <c r="N623" s="280">
        <f t="shared" si="924"/>
        <v>0</v>
      </c>
      <c r="O623" s="280">
        <f t="shared" si="924"/>
        <v>0</v>
      </c>
      <c r="P623" s="280">
        <f t="shared" si="924"/>
        <v>0</v>
      </c>
      <c r="Q623" s="280">
        <f t="shared" si="924"/>
        <v>0</v>
      </c>
      <c r="R623" s="280">
        <f t="shared" si="924"/>
        <v>0</v>
      </c>
      <c r="S623" s="280">
        <f t="shared" si="924"/>
        <v>0</v>
      </c>
      <c r="T623" s="290">
        <f t="shared" si="924"/>
        <v>0</v>
      </c>
      <c r="U623" s="280">
        <f t="shared" si="924"/>
        <v>0</v>
      </c>
      <c r="V623" s="294" t="s">
        <v>66</v>
      </c>
      <c r="W623" s="280">
        <f>SUM(W621:W622)</f>
        <v>1424</v>
      </c>
      <c r="X623" s="280">
        <f>SUM(X621:X622)</f>
        <v>5510130</v>
      </c>
      <c r="Y623" s="280">
        <f t="shared" ref="Y623:AL623" si="925">SUM(Y621:Y622)</f>
        <v>0</v>
      </c>
      <c r="Z623" s="280">
        <f t="shared" si="925"/>
        <v>0</v>
      </c>
      <c r="AA623" s="280">
        <f t="shared" si="925"/>
        <v>0</v>
      </c>
      <c r="AB623" s="280">
        <f t="shared" si="925"/>
        <v>0</v>
      </c>
      <c r="AC623" s="280">
        <f t="shared" si="925"/>
        <v>0</v>
      </c>
      <c r="AD623" s="280">
        <f t="shared" si="925"/>
        <v>0</v>
      </c>
      <c r="AE623" s="280">
        <f t="shared" si="925"/>
        <v>0</v>
      </c>
      <c r="AF623" s="280">
        <f t="shared" si="925"/>
        <v>0</v>
      </c>
      <c r="AG623" s="280">
        <f t="shared" si="925"/>
        <v>0</v>
      </c>
      <c r="AH623" s="280">
        <f t="shared" si="925"/>
        <v>0</v>
      </c>
      <c r="AI623" s="280">
        <f t="shared" si="925"/>
        <v>0</v>
      </c>
      <c r="AJ623" s="280">
        <f t="shared" si="925"/>
        <v>173093.09</v>
      </c>
      <c r="AK623" s="280">
        <f t="shared" si="925"/>
        <v>86546.540000000008</v>
      </c>
      <c r="AL623" s="280">
        <f t="shared" si="925"/>
        <v>0</v>
      </c>
      <c r="AN623" s="46" t="e">
        <f>I623/'Приложение 1'!I621</f>
        <v>#DIV/0!</v>
      </c>
      <c r="AO623" s="46" t="e">
        <f t="shared" si="856"/>
        <v>#DIV/0!</v>
      </c>
      <c r="AP623" s="46" t="e">
        <f t="shared" si="857"/>
        <v>#DIV/0!</v>
      </c>
      <c r="AQ623" s="46" t="e">
        <f t="shared" si="858"/>
        <v>#DIV/0!</v>
      </c>
      <c r="AR623" s="46" t="e">
        <f t="shared" si="859"/>
        <v>#DIV/0!</v>
      </c>
      <c r="AS623" s="46" t="e">
        <f t="shared" si="860"/>
        <v>#DIV/0!</v>
      </c>
      <c r="AT623" s="46" t="e">
        <f t="shared" si="861"/>
        <v>#DIV/0!</v>
      </c>
      <c r="AU623" s="46">
        <f t="shared" si="862"/>
        <v>3869.4733146067415</v>
      </c>
      <c r="AV623" s="46" t="e">
        <f t="shared" si="863"/>
        <v>#DIV/0!</v>
      </c>
      <c r="AW623" s="46" t="e">
        <f t="shared" si="864"/>
        <v>#DIV/0!</v>
      </c>
      <c r="AX623" s="46" t="e">
        <f t="shared" si="865"/>
        <v>#DIV/0!</v>
      </c>
      <c r="AY623" s="52">
        <f t="shared" si="866"/>
        <v>0</v>
      </c>
      <c r="AZ623" s="46">
        <v>823.21</v>
      </c>
      <c r="BA623" s="46">
        <v>2105.13</v>
      </c>
      <c r="BB623" s="46">
        <v>2608.0100000000002</v>
      </c>
      <c r="BC623" s="46">
        <v>902.03</v>
      </c>
      <c r="BD623" s="46">
        <v>1781.42</v>
      </c>
      <c r="BE623" s="46">
        <v>1188.47</v>
      </c>
      <c r="BF623" s="46">
        <v>2445034.0299999998</v>
      </c>
      <c r="BG623" s="46">
        <f t="shared" si="867"/>
        <v>4866.91</v>
      </c>
      <c r="BH623" s="46">
        <v>1206.3800000000001</v>
      </c>
      <c r="BI623" s="46">
        <v>3444.44</v>
      </c>
      <c r="BJ623" s="46">
        <v>7006.73</v>
      </c>
      <c r="BK623" s="46">
        <f t="shared" si="852"/>
        <v>1689105.94</v>
      </c>
      <c r="BL623" s="46" t="e">
        <f t="shared" si="868"/>
        <v>#DIV/0!</v>
      </c>
      <c r="BM623" s="46" t="e">
        <f t="shared" si="869"/>
        <v>#DIV/0!</v>
      </c>
      <c r="BN623" s="46" t="e">
        <f t="shared" si="870"/>
        <v>#DIV/0!</v>
      </c>
      <c r="BO623" s="46" t="e">
        <f t="shared" si="871"/>
        <v>#DIV/0!</v>
      </c>
      <c r="BP623" s="46" t="e">
        <f t="shared" si="872"/>
        <v>#DIV/0!</v>
      </c>
      <c r="BQ623" s="46" t="e">
        <f t="shared" si="873"/>
        <v>#DIV/0!</v>
      </c>
      <c r="BR623" s="46" t="e">
        <f t="shared" si="874"/>
        <v>#DIV/0!</v>
      </c>
      <c r="BS623" s="46" t="str">
        <f t="shared" si="875"/>
        <v xml:space="preserve"> </v>
      </c>
      <c r="BT623" s="46" t="e">
        <f t="shared" si="876"/>
        <v>#DIV/0!</v>
      </c>
      <c r="BU623" s="46" t="e">
        <f t="shared" si="877"/>
        <v>#DIV/0!</v>
      </c>
      <c r="BV623" s="46" t="e">
        <f t="shared" si="878"/>
        <v>#DIV/0!</v>
      </c>
      <c r="BW623" s="46" t="str">
        <f t="shared" si="879"/>
        <v xml:space="preserve"> </v>
      </c>
      <c r="BY623" s="52">
        <f t="shared" si="917"/>
        <v>3.0000000190648861</v>
      </c>
      <c r="BZ623" s="293">
        <f t="shared" si="918"/>
        <v>1.4999999228738707</v>
      </c>
      <c r="CA623" s="46">
        <f t="shared" si="880"/>
        <v>4051.804515449438</v>
      </c>
      <c r="CB623" s="46">
        <f t="shared" si="881"/>
        <v>5085.92</v>
      </c>
      <c r="CC623" s="46">
        <f t="shared" si="882"/>
        <v>-1034.1154845505621</v>
      </c>
    </row>
    <row r="624" spans="1:82" s="45" customFormat="1" ht="12" customHeight="1">
      <c r="A624" s="282" t="s">
        <v>7</v>
      </c>
      <c r="B624" s="283"/>
      <c r="C624" s="283"/>
      <c r="D624" s="283"/>
      <c r="E624" s="283"/>
      <c r="F624" s="283"/>
      <c r="G624" s="283"/>
      <c r="H624" s="283"/>
      <c r="I624" s="283"/>
      <c r="J624" s="283"/>
      <c r="K624" s="283"/>
      <c r="L624" s="283"/>
      <c r="M624" s="283"/>
      <c r="N624" s="283"/>
      <c r="O624" s="283"/>
      <c r="P624" s="283"/>
      <c r="Q624" s="283"/>
      <c r="R624" s="283"/>
      <c r="S624" s="283"/>
      <c r="T624" s="283"/>
      <c r="U624" s="283"/>
      <c r="V624" s="283"/>
      <c r="W624" s="283"/>
      <c r="X624" s="283"/>
      <c r="Y624" s="283"/>
      <c r="Z624" s="283"/>
      <c r="AA624" s="283"/>
      <c r="AB624" s="283"/>
      <c r="AC624" s="283"/>
      <c r="AD624" s="283"/>
      <c r="AE624" s="283"/>
      <c r="AF624" s="283"/>
      <c r="AG624" s="283"/>
      <c r="AH624" s="283"/>
      <c r="AI624" s="283"/>
      <c r="AJ624" s="283"/>
      <c r="AK624" s="283"/>
      <c r="AL624" s="375"/>
      <c r="AN624" s="46">
        <f>I624/'Приложение 1'!I622</f>
        <v>0</v>
      </c>
      <c r="AO624" s="46" t="e">
        <f t="shared" si="856"/>
        <v>#DIV/0!</v>
      </c>
      <c r="AP624" s="46" t="e">
        <f t="shared" si="857"/>
        <v>#DIV/0!</v>
      </c>
      <c r="AQ624" s="46" t="e">
        <f t="shared" si="858"/>
        <v>#DIV/0!</v>
      </c>
      <c r="AR624" s="46" t="e">
        <f t="shared" si="859"/>
        <v>#DIV/0!</v>
      </c>
      <c r="AS624" s="46" t="e">
        <f t="shared" si="860"/>
        <v>#DIV/0!</v>
      </c>
      <c r="AT624" s="46" t="e">
        <f t="shared" si="861"/>
        <v>#DIV/0!</v>
      </c>
      <c r="AU624" s="46" t="e">
        <f t="shared" si="862"/>
        <v>#DIV/0!</v>
      </c>
      <c r="AV624" s="46" t="e">
        <f t="shared" si="863"/>
        <v>#DIV/0!</v>
      </c>
      <c r="AW624" s="46" t="e">
        <f t="shared" si="864"/>
        <v>#DIV/0!</v>
      </c>
      <c r="AX624" s="46" t="e">
        <f t="shared" si="865"/>
        <v>#DIV/0!</v>
      </c>
      <c r="AY624" s="52">
        <f t="shared" si="866"/>
        <v>0</v>
      </c>
      <c r="AZ624" s="46">
        <v>823.21</v>
      </c>
      <c r="BA624" s="46">
        <v>2105.13</v>
      </c>
      <c r="BB624" s="46">
        <v>2608.0100000000002</v>
      </c>
      <c r="BC624" s="46">
        <v>902.03</v>
      </c>
      <c r="BD624" s="46">
        <v>1781.42</v>
      </c>
      <c r="BE624" s="46">
        <v>1188.47</v>
      </c>
      <c r="BF624" s="46">
        <v>2445034.0299999998</v>
      </c>
      <c r="BG624" s="46">
        <f t="shared" si="867"/>
        <v>4866.91</v>
      </c>
      <c r="BH624" s="46">
        <v>1206.3800000000001</v>
      </c>
      <c r="BI624" s="46">
        <v>3444.44</v>
      </c>
      <c r="BJ624" s="46">
        <v>7006.73</v>
      </c>
      <c r="BK624" s="46">
        <f t="shared" si="852"/>
        <v>1689105.94</v>
      </c>
      <c r="BL624" s="46" t="str">
        <f t="shared" si="868"/>
        <v xml:space="preserve"> </v>
      </c>
      <c r="BM624" s="46" t="e">
        <f t="shared" si="869"/>
        <v>#DIV/0!</v>
      </c>
      <c r="BN624" s="46" t="e">
        <f t="shared" si="870"/>
        <v>#DIV/0!</v>
      </c>
      <c r="BO624" s="46" t="e">
        <f t="shared" si="871"/>
        <v>#DIV/0!</v>
      </c>
      <c r="BP624" s="46" t="e">
        <f t="shared" si="872"/>
        <v>#DIV/0!</v>
      </c>
      <c r="BQ624" s="46" t="e">
        <f t="shared" si="873"/>
        <v>#DIV/0!</v>
      </c>
      <c r="BR624" s="46" t="e">
        <f t="shared" si="874"/>
        <v>#DIV/0!</v>
      </c>
      <c r="BS624" s="46" t="e">
        <f t="shared" si="875"/>
        <v>#DIV/0!</v>
      </c>
      <c r="BT624" s="46" t="e">
        <f t="shared" si="876"/>
        <v>#DIV/0!</v>
      </c>
      <c r="BU624" s="46" t="e">
        <f t="shared" si="877"/>
        <v>#DIV/0!</v>
      </c>
      <c r="BV624" s="46" t="e">
        <f t="shared" si="878"/>
        <v>#DIV/0!</v>
      </c>
      <c r="BW624" s="46" t="str">
        <f t="shared" si="879"/>
        <v xml:space="preserve"> </v>
      </c>
      <c r="BY624" s="52" t="e">
        <f t="shared" si="917"/>
        <v>#DIV/0!</v>
      </c>
      <c r="BZ624" s="293" t="e">
        <f t="shared" si="918"/>
        <v>#DIV/0!</v>
      </c>
      <c r="CA624" s="46" t="e">
        <f t="shared" si="880"/>
        <v>#DIV/0!</v>
      </c>
      <c r="CB624" s="46">
        <f t="shared" si="881"/>
        <v>5085.92</v>
      </c>
      <c r="CC624" s="46" t="e">
        <f t="shared" si="882"/>
        <v>#DIV/0!</v>
      </c>
    </row>
    <row r="625" spans="1:81" s="45" customFormat="1" ht="12" customHeight="1">
      <c r="A625" s="284">
        <v>222</v>
      </c>
      <c r="B625" s="335" t="s">
        <v>886</v>
      </c>
      <c r="C625" s="280">
        <v>909.2</v>
      </c>
      <c r="D625" s="295"/>
      <c r="E625" s="280"/>
      <c r="F625" s="280"/>
      <c r="G625" s="286">
        <f>ROUND(H625+U625+X625+Z625+AB625+AD625+AF625+AH625+AI625+AJ625+AK625+AL625,2)</f>
        <v>2988468.69</v>
      </c>
      <c r="H625" s="280">
        <f>I625+K625+M625+O625+Q625+S625</f>
        <v>0</v>
      </c>
      <c r="I625" s="289">
        <v>0</v>
      </c>
      <c r="J625" s="289">
        <v>0</v>
      </c>
      <c r="K625" s="289">
        <v>0</v>
      </c>
      <c r="L625" s="289">
        <v>0</v>
      </c>
      <c r="M625" s="289">
        <v>0</v>
      </c>
      <c r="N625" s="280">
        <v>0</v>
      </c>
      <c r="O625" s="280">
        <v>0</v>
      </c>
      <c r="P625" s="280">
        <v>0</v>
      </c>
      <c r="Q625" s="280">
        <v>0</v>
      </c>
      <c r="R625" s="280">
        <v>0</v>
      </c>
      <c r="S625" s="280">
        <v>0</v>
      </c>
      <c r="T625" s="290">
        <v>0</v>
      </c>
      <c r="U625" s="280">
        <v>0</v>
      </c>
      <c r="V625" s="280" t="s">
        <v>106</v>
      </c>
      <c r="W625" s="57">
        <v>740</v>
      </c>
      <c r="X625" s="280">
        <f t="shared" ref="X625:X626" si="926">ROUND(IF(V625="СК",3856.74,3886.86)*W625,2)</f>
        <v>2853987.6</v>
      </c>
      <c r="Y625" s="57">
        <v>0</v>
      </c>
      <c r="Z625" s="57">
        <v>0</v>
      </c>
      <c r="AA625" s="57">
        <v>0</v>
      </c>
      <c r="AB625" s="57">
        <v>0</v>
      </c>
      <c r="AC625" s="57">
        <v>0</v>
      </c>
      <c r="AD625" s="57">
        <v>0</v>
      </c>
      <c r="AE625" s="57">
        <v>0</v>
      </c>
      <c r="AF625" s="57">
        <v>0</v>
      </c>
      <c r="AG625" s="57">
        <v>0</v>
      </c>
      <c r="AH625" s="57">
        <v>0</v>
      </c>
      <c r="AI625" s="57">
        <v>0</v>
      </c>
      <c r="AJ625" s="57">
        <f t="shared" ref="AJ625:AJ626" si="927">ROUND(X625/95.5*3,2)</f>
        <v>89654.06</v>
      </c>
      <c r="AK625" s="57">
        <f t="shared" ref="AK625:AK626" si="928">ROUND(X625/95.5*1.5,2)</f>
        <v>44827.03</v>
      </c>
      <c r="AL625" s="57">
        <v>0</v>
      </c>
      <c r="AN625" s="46">
        <f>I625/'Приложение 1'!I623</f>
        <v>0</v>
      </c>
      <c r="AO625" s="46" t="e">
        <f t="shared" si="856"/>
        <v>#DIV/0!</v>
      </c>
      <c r="AP625" s="46" t="e">
        <f t="shared" si="857"/>
        <v>#DIV/0!</v>
      </c>
      <c r="AQ625" s="46" t="e">
        <f t="shared" si="858"/>
        <v>#DIV/0!</v>
      </c>
      <c r="AR625" s="46" t="e">
        <f t="shared" si="859"/>
        <v>#DIV/0!</v>
      </c>
      <c r="AS625" s="46" t="e">
        <f t="shared" si="860"/>
        <v>#DIV/0!</v>
      </c>
      <c r="AT625" s="46" t="e">
        <f t="shared" si="861"/>
        <v>#DIV/0!</v>
      </c>
      <c r="AU625" s="46">
        <f t="shared" si="862"/>
        <v>3856.7400000000002</v>
      </c>
      <c r="AV625" s="46" t="e">
        <f t="shared" si="863"/>
        <v>#DIV/0!</v>
      </c>
      <c r="AW625" s="46" t="e">
        <f t="shared" si="864"/>
        <v>#DIV/0!</v>
      </c>
      <c r="AX625" s="46" t="e">
        <f t="shared" si="865"/>
        <v>#DIV/0!</v>
      </c>
      <c r="AY625" s="52">
        <f t="shared" si="866"/>
        <v>0</v>
      </c>
      <c r="AZ625" s="46">
        <v>823.21</v>
      </c>
      <c r="BA625" s="46">
        <v>2105.13</v>
      </c>
      <c r="BB625" s="46">
        <v>2608.0100000000002</v>
      </c>
      <c r="BC625" s="46">
        <v>902.03</v>
      </c>
      <c r="BD625" s="46">
        <v>1781.42</v>
      </c>
      <c r="BE625" s="46">
        <v>1188.47</v>
      </c>
      <c r="BF625" s="46">
        <v>2445034.0299999998</v>
      </c>
      <c r="BG625" s="46">
        <f t="shared" si="867"/>
        <v>4866.91</v>
      </c>
      <c r="BH625" s="46">
        <v>1206.3800000000001</v>
      </c>
      <c r="BI625" s="46">
        <v>3444.44</v>
      </c>
      <c r="BJ625" s="46">
        <v>7006.73</v>
      </c>
      <c r="BK625" s="46">
        <f t="shared" si="852"/>
        <v>1689105.94</v>
      </c>
      <c r="BL625" s="46" t="str">
        <f t="shared" si="868"/>
        <v xml:space="preserve"> </v>
      </c>
      <c r="BM625" s="46" t="e">
        <f t="shared" si="869"/>
        <v>#DIV/0!</v>
      </c>
      <c r="BN625" s="46" t="e">
        <f t="shared" si="870"/>
        <v>#DIV/0!</v>
      </c>
      <c r="BO625" s="46" t="e">
        <f t="shared" si="871"/>
        <v>#DIV/0!</v>
      </c>
      <c r="BP625" s="46" t="e">
        <f t="shared" si="872"/>
        <v>#DIV/0!</v>
      </c>
      <c r="BQ625" s="46" t="e">
        <f t="shared" si="873"/>
        <v>#DIV/0!</v>
      </c>
      <c r="BR625" s="46" t="e">
        <f t="shared" si="874"/>
        <v>#DIV/0!</v>
      </c>
      <c r="BS625" s="46" t="str">
        <f t="shared" si="875"/>
        <v xml:space="preserve"> </v>
      </c>
      <c r="BT625" s="46" t="e">
        <f t="shared" si="876"/>
        <v>#DIV/0!</v>
      </c>
      <c r="BU625" s="46" t="e">
        <f t="shared" si="877"/>
        <v>#DIV/0!</v>
      </c>
      <c r="BV625" s="46" t="e">
        <f t="shared" si="878"/>
        <v>#DIV/0!</v>
      </c>
      <c r="BW625" s="46" t="str">
        <f t="shared" si="879"/>
        <v xml:space="preserve"> </v>
      </c>
      <c r="BY625" s="52">
        <f t="shared" si="917"/>
        <v>2.9999999765766323</v>
      </c>
      <c r="BZ625" s="293">
        <f t="shared" si="918"/>
        <v>1.4999999882883162</v>
      </c>
      <c r="CA625" s="46">
        <f t="shared" si="880"/>
        <v>4038.4712027027026</v>
      </c>
      <c r="CB625" s="46">
        <f t="shared" si="881"/>
        <v>5085.92</v>
      </c>
      <c r="CC625" s="46">
        <f t="shared" si="882"/>
        <v>-1047.4487972972975</v>
      </c>
    </row>
    <row r="626" spans="1:81" s="45" customFormat="1" ht="12" customHeight="1">
      <c r="A626" s="284">
        <v>223</v>
      </c>
      <c r="B626" s="335" t="s">
        <v>888</v>
      </c>
      <c r="C626" s="280">
        <f>444.5+117.9</f>
        <v>562.4</v>
      </c>
      <c r="D626" s="295"/>
      <c r="E626" s="280"/>
      <c r="F626" s="280"/>
      <c r="G626" s="286">
        <f>ROUND(H626+U626+X626+Z626+AB626+AD626+AF626+AH626+AI626+AJ626+AK626+AL626,2)</f>
        <v>3227518.3</v>
      </c>
      <c r="H626" s="280">
        <f>I626+K626+M626+O626+Q626+S626</f>
        <v>0</v>
      </c>
      <c r="I626" s="289">
        <v>0</v>
      </c>
      <c r="J626" s="289">
        <v>0</v>
      </c>
      <c r="K626" s="289">
        <v>0</v>
      </c>
      <c r="L626" s="289">
        <v>0</v>
      </c>
      <c r="M626" s="289">
        <v>0</v>
      </c>
      <c r="N626" s="280">
        <v>0</v>
      </c>
      <c r="O626" s="280">
        <v>0</v>
      </c>
      <c r="P626" s="280">
        <v>0</v>
      </c>
      <c r="Q626" s="280">
        <v>0</v>
      </c>
      <c r="R626" s="280">
        <v>0</v>
      </c>
      <c r="S626" s="280">
        <v>0</v>
      </c>
      <c r="T626" s="290">
        <v>0</v>
      </c>
      <c r="U626" s="280">
        <v>0</v>
      </c>
      <c r="V626" s="280" t="s">
        <v>105</v>
      </c>
      <c r="W626" s="57">
        <v>793</v>
      </c>
      <c r="X626" s="280">
        <f t="shared" si="926"/>
        <v>3082279.98</v>
      </c>
      <c r="Y626" s="57">
        <v>0</v>
      </c>
      <c r="Z626" s="57">
        <v>0</v>
      </c>
      <c r="AA626" s="57">
        <v>0</v>
      </c>
      <c r="AB626" s="57">
        <v>0</v>
      </c>
      <c r="AC626" s="57">
        <v>0</v>
      </c>
      <c r="AD626" s="57">
        <v>0</v>
      </c>
      <c r="AE626" s="57">
        <v>0</v>
      </c>
      <c r="AF626" s="57">
        <v>0</v>
      </c>
      <c r="AG626" s="57">
        <v>0</v>
      </c>
      <c r="AH626" s="57">
        <v>0</v>
      </c>
      <c r="AI626" s="57">
        <v>0</v>
      </c>
      <c r="AJ626" s="57">
        <f t="shared" si="927"/>
        <v>96825.55</v>
      </c>
      <c r="AK626" s="57">
        <f t="shared" si="928"/>
        <v>48412.77</v>
      </c>
      <c r="AL626" s="57">
        <v>0</v>
      </c>
      <c r="AN626" s="46">
        <f>I626/'Приложение 1'!I624</f>
        <v>0</v>
      </c>
      <c r="AO626" s="46" t="e">
        <f t="shared" si="856"/>
        <v>#DIV/0!</v>
      </c>
      <c r="AP626" s="46" t="e">
        <f t="shared" si="857"/>
        <v>#DIV/0!</v>
      </c>
      <c r="AQ626" s="46" t="e">
        <f t="shared" si="858"/>
        <v>#DIV/0!</v>
      </c>
      <c r="AR626" s="46" t="e">
        <f t="shared" si="859"/>
        <v>#DIV/0!</v>
      </c>
      <c r="AS626" s="46" t="e">
        <f t="shared" si="860"/>
        <v>#DIV/0!</v>
      </c>
      <c r="AT626" s="46" t="e">
        <f t="shared" si="861"/>
        <v>#DIV/0!</v>
      </c>
      <c r="AU626" s="46">
        <f t="shared" si="862"/>
        <v>3886.86</v>
      </c>
      <c r="AV626" s="46" t="e">
        <f t="shared" si="863"/>
        <v>#DIV/0!</v>
      </c>
      <c r="AW626" s="46" t="e">
        <f t="shared" si="864"/>
        <v>#DIV/0!</v>
      </c>
      <c r="AX626" s="46" t="e">
        <f t="shared" si="865"/>
        <v>#DIV/0!</v>
      </c>
      <c r="AY626" s="52">
        <f t="shared" si="866"/>
        <v>0</v>
      </c>
      <c r="AZ626" s="46">
        <v>823.21</v>
      </c>
      <c r="BA626" s="46">
        <v>2105.13</v>
      </c>
      <c r="BB626" s="46">
        <v>2608.0100000000002</v>
      </c>
      <c r="BC626" s="46">
        <v>902.03</v>
      </c>
      <c r="BD626" s="46">
        <v>1781.42</v>
      </c>
      <c r="BE626" s="46">
        <v>1188.47</v>
      </c>
      <c r="BF626" s="46">
        <v>2445034.0299999998</v>
      </c>
      <c r="BG626" s="46">
        <f t="shared" si="867"/>
        <v>5070.2</v>
      </c>
      <c r="BH626" s="46">
        <v>1206.3800000000001</v>
      </c>
      <c r="BI626" s="46">
        <v>3444.44</v>
      </c>
      <c r="BJ626" s="46">
        <v>7006.73</v>
      </c>
      <c r="BK626" s="46">
        <f t="shared" si="852"/>
        <v>1689105.94</v>
      </c>
      <c r="BL626" s="46" t="str">
        <f t="shared" si="868"/>
        <v xml:space="preserve"> </v>
      </c>
      <c r="BM626" s="46" t="e">
        <f t="shared" si="869"/>
        <v>#DIV/0!</v>
      </c>
      <c r="BN626" s="46" t="e">
        <f t="shared" si="870"/>
        <v>#DIV/0!</v>
      </c>
      <c r="BO626" s="46" t="e">
        <f t="shared" si="871"/>
        <v>#DIV/0!</v>
      </c>
      <c r="BP626" s="46" t="e">
        <f t="shared" si="872"/>
        <v>#DIV/0!</v>
      </c>
      <c r="BQ626" s="46" t="e">
        <f t="shared" si="873"/>
        <v>#DIV/0!</v>
      </c>
      <c r="BR626" s="46" t="e">
        <f t="shared" si="874"/>
        <v>#DIV/0!</v>
      </c>
      <c r="BS626" s="46" t="str">
        <f t="shared" si="875"/>
        <v xml:space="preserve"> </v>
      </c>
      <c r="BT626" s="46" t="e">
        <f t="shared" si="876"/>
        <v>#DIV/0!</v>
      </c>
      <c r="BU626" s="46" t="e">
        <f t="shared" si="877"/>
        <v>#DIV/0!</v>
      </c>
      <c r="BV626" s="46" t="e">
        <f t="shared" si="878"/>
        <v>#DIV/0!</v>
      </c>
      <c r="BW626" s="46" t="str">
        <f t="shared" si="879"/>
        <v xml:space="preserve"> </v>
      </c>
      <c r="BY626" s="52">
        <f t="shared" si="917"/>
        <v>3.0000000309835579</v>
      </c>
      <c r="BZ626" s="293">
        <f t="shared" si="918"/>
        <v>1.4999998605739897</v>
      </c>
      <c r="CA626" s="46">
        <f t="shared" si="880"/>
        <v>4070.0104665825975</v>
      </c>
      <c r="CB626" s="46">
        <f t="shared" si="881"/>
        <v>5298.36</v>
      </c>
      <c r="CC626" s="46">
        <f t="shared" si="882"/>
        <v>-1228.3495334174022</v>
      </c>
    </row>
    <row r="627" spans="1:81" s="45" customFormat="1" ht="43.5" customHeight="1">
      <c r="A627" s="308" t="s">
        <v>8</v>
      </c>
      <c r="B627" s="308"/>
      <c r="C627" s="280">
        <f>SUM(C625:C626)</f>
        <v>1471.6</v>
      </c>
      <c r="D627" s="356"/>
      <c r="E627" s="294"/>
      <c r="F627" s="294"/>
      <c r="G627" s="280">
        <f>ROUND(SUM(G625:G626),2)</f>
        <v>6215986.9900000002</v>
      </c>
      <c r="H627" s="280">
        <f t="shared" ref="H627:U627" si="929">SUM(H625:H626)</f>
        <v>0</v>
      </c>
      <c r="I627" s="280">
        <f t="shared" si="929"/>
        <v>0</v>
      </c>
      <c r="J627" s="280">
        <f t="shared" si="929"/>
        <v>0</v>
      </c>
      <c r="K627" s="280">
        <f t="shared" si="929"/>
        <v>0</v>
      </c>
      <c r="L627" s="280">
        <f t="shared" si="929"/>
        <v>0</v>
      </c>
      <c r="M627" s="280">
        <f t="shared" si="929"/>
        <v>0</v>
      </c>
      <c r="N627" s="280">
        <f t="shared" si="929"/>
        <v>0</v>
      </c>
      <c r="O627" s="280">
        <f t="shared" si="929"/>
        <v>0</v>
      </c>
      <c r="P627" s="280">
        <f t="shared" si="929"/>
        <v>0</v>
      </c>
      <c r="Q627" s="280">
        <f t="shared" si="929"/>
        <v>0</v>
      </c>
      <c r="R627" s="280">
        <f t="shared" si="929"/>
        <v>0</v>
      </c>
      <c r="S627" s="280">
        <f t="shared" si="929"/>
        <v>0</v>
      </c>
      <c r="T627" s="290">
        <f t="shared" si="929"/>
        <v>0</v>
      </c>
      <c r="U627" s="280">
        <f t="shared" si="929"/>
        <v>0</v>
      </c>
      <c r="V627" s="294" t="s">
        <v>66</v>
      </c>
      <c r="W627" s="280">
        <f>SUM(W625:W626)</f>
        <v>1533</v>
      </c>
      <c r="X627" s="280">
        <f>SUM(X625:X626)</f>
        <v>5936267.5800000001</v>
      </c>
      <c r="Y627" s="280">
        <f t="shared" ref="Y627:AL627" si="930">SUM(Y625:Y626)</f>
        <v>0</v>
      </c>
      <c r="Z627" s="280">
        <f t="shared" si="930"/>
        <v>0</v>
      </c>
      <c r="AA627" s="280">
        <f t="shared" si="930"/>
        <v>0</v>
      </c>
      <c r="AB627" s="280">
        <f t="shared" si="930"/>
        <v>0</v>
      </c>
      <c r="AC627" s="280">
        <f t="shared" si="930"/>
        <v>0</v>
      </c>
      <c r="AD627" s="280">
        <f t="shared" si="930"/>
        <v>0</v>
      </c>
      <c r="AE627" s="280">
        <f t="shared" si="930"/>
        <v>0</v>
      </c>
      <c r="AF627" s="280">
        <f t="shared" si="930"/>
        <v>0</v>
      </c>
      <c r="AG627" s="280">
        <f t="shared" si="930"/>
        <v>0</v>
      </c>
      <c r="AH627" s="280">
        <f t="shared" si="930"/>
        <v>0</v>
      </c>
      <c r="AI627" s="280">
        <f t="shared" si="930"/>
        <v>0</v>
      </c>
      <c r="AJ627" s="280">
        <f t="shared" si="930"/>
        <v>186479.61</v>
      </c>
      <c r="AK627" s="280">
        <f t="shared" si="930"/>
        <v>93239.799999999988</v>
      </c>
      <c r="AL627" s="280">
        <f t="shared" si="930"/>
        <v>0</v>
      </c>
      <c r="AN627" s="46" t="e">
        <f>I627/'Приложение 1'!I625</f>
        <v>#DIV/0!</v>
      </c>
      <c r="AO627" s="46" t="e">
        <f t="shared" si="856"/>
        <v>#DIV/0!</v>
      </c>
      <c r="AP627" s="46" t="e">
        <f t="shared" si="857"/>
        <v>#DIV/0!</v>
      </c>
      <c r="AQ627" s="46" t="e">
        <f t="shared" si="858"/>
        <v>#DIV/0!</v>
      </c>
      <c r="AR627" s="46" t="e">
        <f t="shared" si="859"/>
        <v>#DIV/0!</v>
      </c>
      <c r="AS627" s="46" t="e">
        <f t="shared" si="860"/>
        <v>#DIV/0!</v>
      </c>
      <c r="AT627" s="46" t="e">
        <f t="shared" si="861"/>
        <v>#DIV/0!</v>
      </c>
      <c r="AU627" s="46">
        <f t="shared" si="862"/>
        <v>3872.3206653620355</v>
      </c>
      <c r="AV627" s="46" t="e">
        <f t="shared" si="863"/>
        <v>#DIV/0!</v>
      </c>
      <c r="AW627" s="46" t="e">
        <f t="shared" si="864"/>
        <v>#DIV/0!</v>
      </c>
      <c r="AX627" s="46" t="e">
        <f t="shared" si="865"/>
        <v>#DIV/0!</v>
      </c>
      <c r="AY627" s="52">
        <f t="shared" si="866"/>
        <v>0</v>
      </c>
      <c r="AZ627" s="46">
        <v>823.21</v>
      </c>
      <c r="BA627" s="46">
        <v>2105.13</v>
      </c>
      <c r="BB627" s="46">
        <v>2608.0100000000002</v>
      </c>
      <c r="BC627" s="46">
        <v>902.03</v>
      </c>
      <c r="BD627" s="46">
        <v>1781.42</v>
      </c>
      <c r="BE627" s="46">
        <v>1188.47</v>
      </c>
      <c r="BF627" s="46">
        <v>2445034.0299999998</v>
      </c>
      <c r="BG627" s="46">
        <f t="shared" si="867"/>
        <v>4866.91</v>
      </c>
      <c r="BH627" s="46">
        <v>1206.3800000000001</v>
      </c>
      <c r="BI627" s="46">
        <v>3444.44</v>
      </c>
      <c r="BJ627" s="46">
        <v>7006.73</v>
      </c>
      <c r="BK627" s="46">
        <f t="shared" si="852"/>
        <v>1689105.94</v>
      </c>
      <c r="BL627" s="46" t="e">
        <f t="shared" si="868"/>
        <v>#DIV/0!</v>
      </c>
      <c r="BM627" s="46" t="e">
        <f t="shared" si="869"/>
        <v>#DIV/0!</v>
      </c>
      <c r="BN627" s="46" t="e">
        <f t="shared" si="870"/>
        <v>#DIV/0!</v>
      </c>
      <c r="BO627" s="46" t="e">
        <f t="shared" si="871"/>
        <v>#DIV/0!</v>
      </c>
      <c r="BP627" s="46" t="e">
        <f t="shared" si="872"/>
        <v>#DIV/0!</v>
      </c>
      <c r="BQ627" s="46" t="e">
        <f t="shared" si="873"/>
        <v>#DIV/0!</v>
      </c>
      <c r="BR627" s="46" t="e">
        <f t="shared" si="874"/>
        <v>#DIV/0!</v>
      </c>
      <c r="BS627" s="46" t="str">
        <f t="shared" si="875"/>
        <v xml:space="preserve"> </v>
      </c>
      <c r="BT627" s="46" t="e">
        <f t="shared" si="876"/>
        <v>#DIV/0!</v>
      </c>
      <c r="BU627" s="46" t="e">
        <f t="shared" si="877"/>
        <v>#DIV/0!</v>
      </c>
      <c r="BV627" s="46" t="e">
        <f t="shared" si="878"/>
        <v>#DIV/0!</v>
      </c>
      <c r="BW627" s="46" t="str">
        <f t="shared" si="879"/>
        <v xml:space="preserve"> </v>
      </c>
      <c r="BY627" s="52">
        <f t="shared" si="917"/>
        <v>3.0000000048262647</v>
      </c>
      <c r="BZ627" s="293">
        <f t="shared" si="918"/>
        <v>1.4999999219753835</v>
      </c>
      <c r="CA627" s="46">
        <f t="shared" si="880"/>
        <v>4054.7860339204176</v>
      </c>
      <c r="CB627" s="46">
        <f t="shared" si="881"/>
        <v>5085.92</v>
      </c>
      <c r="CC627" s="46">
        <f t="shared" si="882"/>
        <v>-1031.1339660795825</v>
      </c>
    </row>
    <row r="628" spans="1:81" s="45" customFormat="1" ht="12" customHeight="1">
      <c r="A628" s="384" t="s">
        <v>10</v>
      </c>
      <c r="B628" s="384"/>
      <c r="C628" s="384"/>
      <c r="D628" s="384"/>
      <c r="E628" s="384"/>
      <c r="F628" s="384"/>
      <c r="G628" s="384"/>
      <c r="H628" s="384"/>
      <c r="I628" s="384"/>
      <c r="J628" s="384"/>
      <c r="K628" s="384"/>
      <c r="L628" s="384"/>
      <c r="M628" s="384"/>
      <c r="N628" s="384"/>
      <c r="O628" s="384"/>
      <c r="P628" s="384"/>
      <c r="Q628" s="384"/>
      <c r="R628" s="384"/>
      <c r="S628" s="384"/>
      <c r="T628" s="384"/>
      <c r="U628" s="384"/>
      <c r="V628" s="384"/>
      <c r="W628" s="384"/>
      <c r="X628" s="384"/>
      <c r="Y628" s="384"/>
      <c r="Z628" s="384"/>
      <c r="AA628" s="384"/>
      <c r="AB628" s="384"/>
      <c r="AC628" s="384"/>
      <c r="AD628" s="384"/>
      <c r="AE628" s="384"/>
      <c r="AF628" s="384"/>
      <c r="AG628" s="384"/>
      <c r="AH628" s="384"/>
      <c r="AI628" s="384"/>
      <c r="AJ628" s="384"/>
      <c r="AK628" s="384"/>
      <c r="AL628" s="385"/>
      <c r="AN628" s="46">
        <f>I628/'Приложение 1'!I626</f>
        <v>0</v>
      </c>
      <c r="AO628" s="46" t="e">
        <f t="shared" si="856"/>
        <v>#DIV/0!</v>
      </c>
      <c r="AP628" s="46" t="e">
        <f t="shared" si="857"/>
        <v>#DIV/0!</v>
      </c>
      <c r="AQ628" s="46" t="e">
        <f t="shared" si="858"/>
        <v>#DIV/0!</v>
      </c>
      <c r="AR628" s="46" t="e">
        <f t="shared" si="859"/>
        <v>#DIV/0!</v>
      </c>
      <c r="AS628" s="46" t="e">
        <f t="shared" si="860"/>
        <v>#DIV/0!</v>
      </c>
      <c r="AT628" s="46" t="e">
        <f t="shared" si="861"/>
        <v>#DIV/0!</v>
      </c>
      <c r="AU628" s="46" t="e">
        <f t="shared" si="862"/>
        <v>#DIV/0!</v>
      </c>
      <c r="AV628" s="46" t="e">
        <f t="shared" si="863"/>
        <v>#DIV/0!</v>
      </c>
      <c r="AW628" s="46" t="e">
        <f t="shared" si="864"/>
        <v>#DIV/0!</v>
      </c>
      <c r="AX628" s="46" t="e">
        <f t="shared" si="865"/>
        <v>#DIV/0!</v>
      </c>
      <c r="AY628" s="52">
        <f t="shared" si="866"/>
        <v>0</v>
      </c>
      <c r="AZ628" s="46">
        <v>823.21</v>
      </c>
      <c r="BA628" s="46">
        <v>2105.13</v>
      </c>
      <c r="BB628" s="46">
        <v>2608.0100000000002</v>
      </c>
      <c r="BC628" s="46">
        <v>902.03</v>
      </c>
      <c r="BD628" s="46">
        <v>1781.42</v>
      </c>
      <c r="BE628" s="46">
        <v>1188.47</v>
      </c>
      <c r="BF628" s="46">
        <v>2445034.0299999998</v>
      </c>
      <c r="BG628" s="46">
        <f t="shared" si="867"/>
        <v>4866.91</v>
      </c>
      <c r="BH628" s="46">
        <v>1206.3800000000001</v>
      </c>
      <c r="BI628" s="46">
        <v>3444.44</v>
      </c>
      <c r="BJ628" s="46">
        <v>7006.73</v>
      </c>
      <c r="BK628" s="46">
        <f t="shared" si="852"/>
        <v>1689105.94</v>
      </c>
      <c r="BL628" s="46" t="str">
        <f t="shared" si="868"/>
        <v xml:space="preserve"> </v>
      </c>
      <c r="BM628" s="46" t="e">
        <f t="shared" si="869"/>
        <v>#DIV/0!</v>
      </c>
      <c r="BN628" s="46" t="e">
        <f t="shared" si="870"/>
        <v>#DIV/0!</v>
      </c>
      <c r="BO628" s="46" t="e">
        <f t="shared" si="871"/>
        <v>#DIV/0!</v>
      </c>
      <c r="BP628" s="46" t="e">
        <f t="shared" si="872"/>
        <v>#DIV/0!</v>
      </c>
      <c r="BQ628" s="46" t="e">
        <f t="shared" si="873"/>
        <v>#DIV/0!</v>
      </c>
      <c r="BR628" s="46" t="e">
        <f t="shared" si="874"/>
        <v>#DIV/0!</v>
      </c>
      <c r="BS628" s="46" t="e">
        <f t="shared" si="875"/>
        <v>#DIV/0!</v>
      </c>
      <c r="BT628" s="46" t="e">
        <f t="shared" si="876"/>
        <v>#DIV/0!</v>
      </c>
      <c r="BU628" s="46" t="e">
        <f t="shared" si="877"/>
        <v>#DIV/0!</v>
      </c>
      <c r="BV628" s="46" t="e">
        <f t="shared" si="878"/>
        <v>#DIV/0!</v>
      </c>
      <c r="BW628" s="46" t="str">
        <f t="shared" si="879"/>
        <v xml:space="preserve"> </v>
      </c>
      <c r="BY628" s="52"/>
      <c r="BZ628" s="293"/>
      <c r="CA628" s="46" t="e">
        <f t="shared" si="880"/>
        <v>#DIV/0!</v>
      </c>
      <c r="CB628" s="46">
        <f t="shared" si="881"/>
        <v>5085.92</v>
      </c>
      <c r="CC628" s="46" t="e">
        <f t="shared" si="882"/>
        <v>#DIV/0!</v>
      </c>
    </row>
    <row r="629" spans="1:81" s="45" customFormat="1" ht="12" customHeight="1">
      <c r="A629" s="284">
        <v>224</v>
      </c>
      <c r="B629" s="335" t="s">
        <v>294</v>
      </c>
      <c r="C629" s="394"/>
      <c r="D629" s="394"/>
      <c r="E629" s="394"/>
      <c r="F629" s="394"/>
      <c r="G629" s="286">
        <f t="shared" ref="G629:G630" si="931">ROUND(H629+U629+X629+Z629+AB629+AD629+AF629+AH629+AI629+AJ629+AK629+AL629,2)</f>
        <v>1381157.15</v>
      </c>
      <c r="H629" s="280">
        <f t="shared" ref="H629:H630" si="932">I629+K629+M629+O629+Q629+S629</f>
        <v>0</v>
      </c>
      <c r="I629" s="289">
        <v>0</v>
      </c>
      <c r="J629" s="289">
        <v>0</v>
      </c>
      <c r="K629" s="289">
        <v>0</v>
      </c>
      <c r="L629" s="289">
        <v>0</v>
      </c>
      <c r="M629" s="289">
        <v>0</v>
      </c>
      <c r="N629" s="280">
        <v>0</v>
      </c>
      <c r="O629" s="280">
        <v>0</v>
      </c>
      <c r="P629" s="280">
        <v>0</v>
      </c>
      <c r="Q629" s="280">
        <v>0</v>
      </c>
      <c r="R629" s="280">
        <v>0</v>
      </c>
      <c r="S629" s="280">
        <v>0</v>
      </c>
      <c r="T629" s="290">
        <v>0</v>
      </c>
      <c r="U629" s="280">
        <v>0</v>
      </c>
      <c r="V629" s="280" t="s">
        <v>106</v>
      </c>
      <c r="W629" s="57">
        <v>342</v>
      </c>
      <c r="X629" s="280">
        <f t="shared" ref="X629:X630" si="933">ROUND(IF(V629="СК",3856.74,3886.86)*W629,2)</f>
        <v>1319005.08</v>
      </c>
      <c r="Y629" s="57">
        <v>0</v>
      </c>
      <c r="Z629" s="57">
        <v>0</v>
      </c>
      <c r="AA629" s="57">
        <v>0</v>
      </c>
      <c r="AB629" s="57">
        <v>0</v>
      </c>
      <c r="AC629" s="57">
        <v>0</v>
      </c>
      <c r="AD629" s="57">
        <v>0</v>
      </c>
      <c r="AE629" s="57">
        <v>0</v>
      </c>
      <c r="AF629" s="57">
        <v>0</v>
      </c>
      <c r="AG629" s="57">
        <v>0</v>
      </c>
      <c r="AH629" s="57">
        <v>0</v>
      </c>
      <c r="AI629" s="57">
        <v>0</v>
      </c>
      <c r="AJ629" s="57">
        <f t="shared" ref="AJ629:AJ630" si="934">ROUND(X629/95.5*3,2)</f>
        <v>41434.71</v>
      </c>
      <c r="AK629" s="57">
        <f t="shared" ref="AK629:AK630" si="935">ROUND(X629/95.5*1.5,2)</f>
        <v>20717.36</v>
      </c>
      <c r="AL629" s="57">
        <v>0</v>
      </c>
      <c r="AN629" s="46">
        <f>I629/'Приложение 1'!I627</f>
        <v>0</v>
      </c>
      <c r="AO629" s="46" t="e">
        <f t="shared" si="856"/>
        <v>#DIV/0!</v>
      </c>
      <c r="AP629" s="46" t="e">
        <f t="shared" si="857"/>
        <v>#DIV/0!</v>
      </c>
      <c r="AQ629" s="46" t="e">
        <f t="shared" si="858"/>
        <v>#DIV/0!</v>
      </c>
      <c r="AR629" s="46" t="e">
        <f t="shared" si="859"/>
        <v>#DIV/0!</v>
      </c>
      <c r="AS629" s="46" t="e">
        <f t="shared" si="860"/>
        <v>#DIV/0!</v>
      </c>
      <c r="AT629" s="46" t="e">
        <f t="shared" si="861"/>
        <v>#DIV/0!</v>
      </c>
      <c r="AU629" s="46">
        <f t="shared" si="862"/>
        <v>3856.7400000000002</v>
      </c>
      <c r="AV629" s="46" t="e">
        <f t="shared" si="863"/>
        <v>#DIV/0!</v>
      </c>
      <c r="AW629" s="46" t="e">
        <f t="shared" si="864"/>
        <v>#DIV/0!</v>
      </c>
      <c r="AX629" s="46" t="e">
        <f t="shared" si="865"/>
        <v>#DIV/0!</v>
      </c>
      <c r="AY629" s="52">
        <f t="shared" si="866"/>
        <v>0</v>
      </c>
      <c r="AZ629" s="46">
        <v>823.21</v>
      </c>
      <c r="BA629" s="46">
        <v>2105.13</v>
      </c>
      <c r="BB629" s="46">
        <v>2608.0100000000002</v>
      </c>
      <c r="BC629" s="46">
        <v>902.03</v>
      </c>
      <c r="BD629" s="46">
        <v>1781.42</v>
      </c>
      <c r="BE629" s="46">
        <v>1188.47</v>
      </c>
      <c r="BF629" s="46">
        <v>2445034.0299999998</v>
      </c>
      <c r="BG629" s="46">
        <f t="shared" si="867"/>
        <v>4866.91</v>
      </c>
      <c r="BH629" s="46">
        <v>1206.3800000000001</v>
      </c>
      <c r="BI629" s="46">
        <v>3444.44</v>
      </c>
      <c r="BJ629" s="46">
        <v>7006.73</v>
      </c>
      <c r="BK629" s="46">
        <f t="shared" si="852"/>
        <v>1689105.94</v>
      </c>
      <c r="BL629" s="46" t="str">
        <f t="shared" si="868"/>
        <v xml:space="preserve"> </v>
      </c>
      <c r="BM629" s="46" t="e">
        <f t="shared" si="869"/>
        <v>#DIV/0!</v>
      </c>
      <c r="BN629" s="46" t="e">
        <f t="shared" si="870"/>
        <v>#DIV/0!</v>
      </c>
      <c r="BO629" s="46" t="e">
        <f t="shared" si="871"/>
        <v>#DIV/0!</v>
      </c>
      <c r="BP629" s="46" t="e">
        <f t="shared" si="872"/>
        <v>#DIV/0!</v>
      </c>
      <c r="BQ629" s="46" t="e">
        <f t="shared" si="873"/>
        <v>#DIV/0!</v>
      </c>
      <c r="BR629" s="46" t="e">
        <f t="shared" si="874"/>
        <v>#DIV/0!</v>
      </c>
      <c r="BS629" s="46" t="str">
        <f t="shared" si="875"/>
        <v xml:space="preserve"> </v>
      </c>
      <c r="BT629" s="46" t="e">
        <f t="shared" si="876"/>
        <v>#DIV/0!</v>
      </c>
      <c r="BU629" s="46" t="e">
        <f t="shared" si="877"/>
        <v>#DIV/0!</v>
      </c>
      <c r="BV629" s="46" t="e">
        <f t="shared" si="878"/>
        <v>#DIV/0!</v>
      </c>
      <c r="BW629" s="46" t="str">
        <f t="shared" si="879"/>
        <v xml:space="preserve"> </v>
      </c>
      <c r="BY629" s="52"/>
      <c r="BZ629" s="293"/>
      <c r="CA629" s="46">
        <f t="shared" si="880"/>
        <v>4038.4711988304089</v>
      </c>
      <c r="CB629" s="46">
        <f t="shared" si="881"/>
        <v>5085.92</v>
      </c>
      <c r="CC629" s="46">
        <f t="shared" si="882"/>
        <v>-1047.4488011695912</v>
      </c>
    </row>
    <row r="630" spans="1:81" s="45" customFormat="1" ht="12" customHeight="1">
      <c r="A630" s="284">
        <v>225</v>
      </c>
      <c r="B630" s="64" t="s">
        <v>891</v>
      </c>
      <c r="C630" s="394"/>
      <c r="D630" s="394"/>
      <c r="E630" s="394"/>
      <c r="F630" s="394"/>
      <c r="G630" s="286">
        <f t="shared" si="931"/>
        <v>1413464.92</v>
      </c>
      <c r="H630" s="280">
        <f t="shared" si="932"/>
        <v>0</v>
      </c>
      <c r="I630" s="289">
        <v>0</v>
      </c>
      <c r="J630" s="289">
        <v>0</v>
      </c>
      <c r="K630" s="289">
        <v>0</v>
      </c>
      <c r="L630" s="289">
        <v>0</v>
      </c>
      <c r="M630" s="289">
        <v>0</v>
      </c>
      <c r="N630" s="280">
        <v>0</v>
      </c>
      <c r="O630" s="280">
        <v>0</v>
      </c>
      <c r="P630" s="280">
        <v>0</v>
      </c>
      <c r="Q630" s="280">
        <v>0</v>
      </c>
      <c r="R630" s="280">
        <v>0</v>
      </c>
      <c r="S630" s="280">
        <v>0</v>
      </c>
      <c r="T630" s="290">
        <v>0</v>
      </c>
      <c r="U630" s="280">
        <v>0</v>
      </c>
      <c r="V630" s="280" t="s">
        <v>106</v>
      </c>
      <c r="W630" s="57">
        <v>350</v>
      </c>
      <c r="X630" s="280">
        <f t="shared" si="933"/>
        <v>1349859</v>
      </c>
      <c r="Y630" s="57">
        <v>0</v>
      </c>
      <c r="Z630" s="57">
        <v>0</v>
      </c>
      <c r="AA630" s="57">
        <v>0</v>
      </c>
      <c r="AB630" s="57">
        <v>0</v>
      </c>
      <c r="AC630" s="57">
        <v>0</v>
      </c>
      <c r="AD630" s="57">
        <v>0</v>
      </c>
      <c r="AE630" s="57">
        <v>0</v>
      </c>
      <c r="AF630" s="57">
        <v>0</v>
      </c>
      <c r="AG630" s="57">
        <v>0</v>
      </c>
      <c r="AH630" s="57">
        <v>0</v>
      </c>
      <c r="AI630" s="57">
        <v>0</v>
      </c>
      <c r="AJ630" s="57">
        <f t="shared" si="934"/>
        <v>42403.95</v>
      </c>
      <c r="AK630" s="57">
        <f t="shared" si="935"/>
        <v>21201.97</v>
      </c>
      <c r="AL630" s="57">
        <v>0</v>
      </c>
      <c r="AN630" s="46">
        <f>I630/'Приложение 1'!I628</f>
        <v>0</v>
      </c>
      <c r="AO630" s="46" t="e">
        <f t="shared" si="856"/>
        <v>#DIV/0!</v>
      </c>
      <c r="AP630" s="46" t="e">
        <f t="shared" si="857"/>
        <v>#DIV/0!</v>
      </c>
      <c r="AQ630" s="46" t="e">
        <f t="shared" si="858"/>
        <v>#DIV/0!</v>
      </c>
      <c r="AR630" s="46" t="e">
        <f t="shared" si="859"/>
        <v>#DIV/0!</v>
      </c>
      <c r="AS630" s="46" t="e">
        <f t="shared" si="860"/>
        <v>#DIV/0!</v>
      </c>
      <c r="AT630" s="46" t="e">
        <f t="shared" si="861"/>
        <v>#DIV/0!</v>
      </c>
      <c r="AU630" s="46">
        <f t="shared" si="862"/>
        <v>3856.74</v>
      </c>
      <c r="AV630" s="46" t="e">
        <f t="shared" si="863"/>
        <v>#DIV/0!</v>
      </c>
      <c r="AW630" s="46" t="e">
        <f t="shared" si="864"/>
        <v>#DIV/0!</v>
      </c>
      <c r="AX630" s="46" t="e">
        <f t="shared" si="865"/>
        <v>#DIV/0!</v>
      </c>
      <c r="AY630" s="52">
        <f t="shared" si="866"/>
        <v>0</v>
      </c>
      <c r="AZ630" s="46">
        <v>823.21</v>
      </c>
      <c r="BA630" s="46">
        <v>2105.13</v>
      </c>
      <c r="BB630" s="46">
        <v>2608.0100000000002</v>
      </c>
      <c r="BC630" s="46">
        <v>902.03</v>
      </c>
      <c r="BD630" s="46">
        <v>1781.42</v>
      </c>
      <c r="BE630" s="46">
        <v>1188.47</v>
      </c>
      <c r="BF630" s="46">
        <v>2445034.0299999998</v>
      </c>
      <c r="BG630" s="46">
        <f t="shared" si="867"/>
        <v>4866.91</v>
      </c>
      <c r="BH630" s="46">
        <v>1206.3800000000001</v>
      </c>
      <c r="BI630" s="46">
        <v>3444.44</v>
      </c>
      <c r="BJ630" s="46">
        <v>7006.73</v>
      </c>
      <c r="BK630" s="46">
        <f t="shared" si="852"/>
        <v>1689105.94</v>
      </c>
      <c r="BL630" s="46" t="str">
        <f t="shared" si="868"/>
        <v xml:space="preserve"> </v>
      </c>
      <c r="BM630" s="46" t="e">
        <f t="shared" si="869"/>
        <v>#DIV/0!</v>
      </c>
      <c r="BN630" s="46" t="e">
        <f t="shared" si="870"/>
        <v>#DIV/0!</v>
      </c>
      <c r="BO630" s="46" t="e">
        <f t="shared" si="871"/>
        <v>#DIV/0!</v>
      </c>
      <c r="BP630" s="46" t="e">
        <f t="shared" si="872"/>
        <v>#DIV/0!</v>
      </c>
      <c r="BQ630" s="46" t="e">
        <f t="shared" si="873"/>
        <v>#DIV/0!</v>
      </c>
      <c r="BR630" s="46" t="e">
        <f t="shared" si="874"/>
        <v>#DIV/0!</v>
      </c>
      <c r="BS630" s="46" t="str">
        <f t="shared" si="875"/>
        <v xml:space="preserve"> </v>
      </c>
      <c r="BT630" s="46" t="e">
        <f t="shared" si="876"/>
        <v>#DIV/0!</v>
      </c>
      <c r="BU630" s="46" t="e">
        <f t="shared" si="877"/>
        <v>#DIV/0!</v>
      </c>
      <c r="BV630" s="46" t="e">
        <f t="shared" si="878"/>
        <v>#DIV/0!</v>
      </c>
      <c r="BW630" s="46" t="str">
        <f t="shared" si="879"/>
        <v xml:space="preserve"> </v>
      </c>
      <c r="BY630" s="52"/>
      <c r="BZ630" s="293"/>
      <c r="CA630" s="46">
        <f t="shared" si="880"/>
        <v>4038.4712</v>
      </c>
      <c r="CB630" s="46">
        <f t="shared" si="881"/>
        <v>5085.92</v>
      </c>
      <c r="CC630" s="46">
        <f t="shared" si="882"/>
        <v>-1047.4488000000001</v>
      </c>
    </row>
    <row r="631" spans="1:81" s="45" customFormat="1" ht="12" customHeight="1">
      <c r="A631" s="284">
        <v>226</v>
      </c>
      <c r="B631" s="64" t="s">
        <v>892</v>
      </c>
      <c r="C631" s="336"/>
      <c r="D631" s="362"/>
      <c r="E631" s="336"/>
      <c r="F631" s="336"/>
      <c r="G631" s="286">
        <f t="shared" ref="G631" si="936">ROUND(H631+U631+X631+Z631+AB631+AD631+AF631+AH631+AI631+AJ631+AK631+AL631,2)</f>
        <v>1413464.92</v>
      </c>
      <c r="H631" s="280">
        <f t="shared" ref="H631" si="937">I631+K631+M631+O631+Q631+S631</f>
        <v>0</v>
      </c>
      <c r="I631" s="289">
        <v>0</v>
      </c>
      <c r="J631" s="289">
        <v>0</v>
      </c>
      <c r="K631" s="289">
        <v>0</v>
      </c>
      <c r="L631" s="289">
        <v>0</v>
      </c>
      <c r="M631" s="289">
        <v>0</v>
      </c>
      <c r="N631" s="280">
        <v>0</v>
      </c>
      <c r="O631" s="280">
        <v>0</v>
      </c>
      <c r="P631" s="280">
        <v>0</v>
      </c>
      <c r="Q631" s="280">
        <v>0</v>
      </c>
      <c r="R631" s="280">
        <v>0</v>
      </c>
      <c r="S631" s="280">
        <v>0</v>
      </c>
      <c r="T631" s="290">
        <v>0</v>
      </c>
      <c r="U631" s="280">
        <v>0</v>
      </c>
      <c r="V631" s="280" t="s">
        <v>106</v>
      </c>
      <c r="W631" s="57">
        <v>350</v>
      </c>
      <c r="X631" s="280">
        <f t="shared" ref="X631" si="938">ROUND(IF(V631="СК",3856.74,3886.86)*W631,2)</f>
        <v>1349859</v>
      </c>
      <c r="Y631" s="57">
        <v>0</v>
      </c>
      <c r="Z631" s="57">
        <v>0</v>
      </c>
      <c r="AA631" s="57">
        <v>0</v>
      </c>
      <c r="AB631" s="57">
        <v>0</v>
      </c>
      <c r="AC631" s="57">
        <v>0</v>
      </c>
      <c r="AD631" s="57">
        <v>0</v>
      </c>
      <c r="AE631" s="57">
        <v>0</v>
      </c>
      <c r="AF631" s="57">
        <v>0</v>
      </c>
      <c r="AG631" s="57">
        <v>0</v>
      </c>
      <c r="AH631" s="57">
        <v>0</v>
      </c>
      <c r="AI631" s="57">
        <v>0</v>
      </c>
      <c r="AJ631" s="57">
        <f t="shared" ref="AJ631" si="939">ROUND(X631/95.5*3,2)</f>
        <v>42403.95</v>
      </c>
      <c r="AK631" s="57">
        <f t="shared" ref="AK631" si="940">ROUND(X631/95.5*1.5,2)</f>
        <v>21201.97</v>
      </c>
      <c r="AL631" s="57">
        <v>0</v>
      </c>
      <c r="AN631" s="46">
        <f>I631/'Приложение 1'!I629</f>
        <v>0</v>
      </c>
      <c r="AO631" s="46" t="e">
        <f t="shared" si="856"/>
        <v>#DIV/0!</v>
      </c>
      <c r="AP631" s="46" t="e">
        <f t="shared" si="857"/>
        <v>#DIV/0!</v>
      </c>
      <c r="AQ631" s="46" t="e">
        <f t="shared" si="858"/>
        <v>#DIV/0!</v>
      </c>
      <c r="AR631" s="46" t="e">
        <f t="shared" si="859"/>
        <v>#DIV/0!</v>
      </c>
      <c r="AS631" s="46" t="e">
        <f t="shared" si="860"/>
        <v>#DIV/0!</v>
      </c>
      <c r="AT631" s="46" t="e">
        <f t="shared" si="861"/>
        <v>#DIV/0!</v>
      </c>
      <c r="AU631" s="46">
        <f t="shared" si="862"/>
        <v>3856.74</v>
      </c>
      <c r="AV631" s="46" t="e">
        <f t="shared" si="863"/>
        <v>#DIV/0!</v>
      </c>
      <c r="AW631" s="46" t="e">
        <f t="shared" si="864"/>
        <v>#DIV/0!</v>
      </c>
      <c r="AX631" s="46" t="e">
        <f t="shared" si="865"/>
        <v>#DIV/0!</v>
      </c>
      <c r="AY631" s="52">
        <f t="shared" si="866"/>
        <v>0</v>
      </c>
      <c r="AZ631" s="46">
        <v>823.21</v>
      </c>
      <c r="BA631" s="46">
        <v>2105.13</v>
      </c>
      <c r="BB631" s="46">
        <v>2608.0100000000002</v>
      </c>
      <c r="BC631" s="46">
        <v>902.03</v>
      </c>
      <c r="BD631" s="46">
        <v>1781.42</v>
      </c>
      <c r="BE631" s="46">
        <v>1188.47</v>
      </c>
      <c r="BF631" s="46">
        <v>2445034.0299999998</v>
      </c>
      <c r="BG631" s="46">
        <f t="shared" si="867"/>
        <v>4866.91</v>
      </c>
      <c r="BH631" s="46">
        <v>1206.3800000000001</v>
      </c>
      <c r="BI631" s="46">
        <v>3444.44</v>
      </c>
      <c r="BJ631" s="46">
        <v>7006.73</v>
      </c>
      <c r="BK631" s="46">
        <f t="shared" si="852"/>
        <v>1689105.94</v>
      </c>
      <c r="BL631" s="46" t="str">
        <f t="shared" si="868"/>
        <v xml:space="preserve"> </v>
      </c>
      <c r="BM631" s="46" t="e">
        <f t="shared" si="869"/>
        <v>#DIV/0!</v>
      </c>
      <c r="BN631" s="46" t="e">
        <f t="shared" si="870"/>
        <v>#DIV/0!</v>
      </c>
      <c r="BO631" s="46" t="e">
        <f t="shared" si="871"/>
        <v>#DIV/0!</v>
      </c>
      <c r="BP631" s="46" t="e">
        <f t="shared" si="872"/>
        <v>#DIV/0!</v>
      </c>
      <c r="BQ631" s="46" t="e">
        <f t="shared" si="873"/>
        <v>#DIV/0!</v>
      </c>
      <c r="BR631" s="46" t="e">
        <f t="shared" si="874"/>
        <v>#DIV/0!</v>
      </c>
      <c r="BS631" s="46" t="str">
        <f t="shared" si="875"/>
        <v xml:space="preserve"> </v>
      </c>
      <c r="BT631" s="46" t="e">
        <f t="shared" si="876"/>
        <v>#DIV/0!</v>
      </c>
      <c r="BU631" s="46" t="e">
        <f t="shared" si="877"/>
        <v>#DIV/0!</v>
      </c>
      <c r="BV631" s="46" t="e">
        <f t="shared" si="878"/>
        <v>#DIV/0!</v>
      </c>
      <c r="BW631" s="46" t="str">
        <f t="shared" si="879"/>
        <v xml:space="preserve"> </v>
      </c>
      <c r="BY631" s="52"/>
      <c r="BZ631" s="293"/>
      <c r="CA631" s="46">
        <f t="shared" si="880"/>
        <v>4038.4712</v>
      </c>
      <c r="CB631" s="46">
        <f t="shared" si="881"/>
        <v>5085.92</v>
      </c>
      <c r="CC631" s="46">
        <f t="shared" si="882"/>
        <v>-1047.4488000000001</v>
      </c>
    </row>
    <row r="632" spans="1:81" s="45" customFormat="1" ht="43.5" customHeight="1">
      <c r="A632" s="361" t="s">
        <v>9</v>
      </c>
      <c r="B632" s="361"/>
      <c r="C632" s="336"/>
      <c r="D632" s="362"/>
      <c r="E632" s="336"/>
      <c r="F632" s="336"/>
      <c r="G632" s="336">
        <f>ROUND(SUM(G629:G631),2)</f>
        <v>4208086.99</v>
      </c>
      <c r="H632" s="336">
        <f t="shared" ref="H632:S632" si="941">ROUND(SUM(H629:H631),2)</f>
        <v>0</v>
      </c>
      <c r="I632" s="336">
        <f t="shared" si="941"/>
        <v>0</v>
      </c>
      <c r="J632" s="336">
        <f t="shared" si="941"/>
        <v>0</v>
      </c>
      <c r="K632" s="336">
        <f t="shared" si="941"/>
        <v>0</v>
      </c>
      <c r="L632" s="336">
        <f t="shared" si="941"/>
        <v>0</v>
      </c>
      <c r="M632" s="336">
        <f t="shared" si="941"/>
        <v>0</v>
      </c>
      <c r="N632" s="336">
        <f t="shared" si="941"/>
        <v>0</v>
      </c>
      <c r="O632" s="336">
        <f t="shared" si="941"/>
        <v>0</v>
      </c>
      <c r="P632" s="336">
        <f t="shared" si="941"/>
        <v>0</v>
      </c>
      <c r="Q632" s="336">
        <f t="shared" si="941"/>
        <v>0</v>
      </c>
      <c r="R632" s="336">
        <f t="shared" si="941"/>
        <v>0</v>
      </c>
      <c r="S632" s="336">
        <f t="shared" si="941"/>
        <v>0</v>
      </c>
      <c r="T632" s="367">
        <f>SUM(T629:T631)</f>
        <v>0</v>
      </c>
      <c r="U632" s="336">
        <f>SUM(U629:U631)</f>
        <v>0</v>
      </c>
      <c r="V632" s="336" t="s">
        <v>66</v>
      </c>
      <c r="W632" s="336">
        <f>SUM(W629:W631)</f>
        <v>1042</v>
      </c>
      <c r="X632" s="336">
        <f t="shared" ref="X632:AL632" si="942">SUM(X629:X631)</f>
        <v>4018723.08</v>
      </c>
      <c r="Y632" s="336">
        <f t="shared" si="942"/>
        <v>0</v>
      </c>
      <c r="Z632" s="336">
        <f t="shared" si="942"/>
        <v>0</v>
      </c>
      <c r="AA632" s="336">
        <f t="shared" si="942"/>
        <v>0</v>
      </c>
      <c r="AB632" s="336">
        <f t="shared" si="942"/>
        <v>0</v>
      </c>
      <c r="AC632" s="336">
        <f t="shared" si="942"/>
        <v>0</v>
      </c>
      <c r="AD632" s="336">
        <f t="shared" si="942"/>
        <v>0</v>
      </c>
      <c r="AE632" s="336">
        <f t="shared" si="942"/>
        <v>0</v>
      </c>
      <c r="AF632" s="336">
        <f t="shared" si="942"/>
        <v>0</v>
      </c>
      <c r="AG632" s="336">
        <f t="shared" si="942"/>
        <v>0</v>
      </c>
      <c r="AH632" s="336">
        <f t="shared" si="942"/>
        <v>0</v>
      </c>
      <c r="AI632" s="336">
        <f t="shared" si="942"/>
        <v>0</v>
      </c>
      <c r="AJ632" s="336">
        <f t="shared" si="942"/>
        <v>126242.61</v>
      </c>
      <c r="AK632" s="336">
        <f t="shared" si="942"/>
        <v>63121.3</v>
      </c>
      <c r="AL632" s="336">
        <f t="shared" si="942"/>
        <v>0</v>
      </c>
      <c r="AN632" s="46" t="e">
        <f>I632/'Приложение 1'!I630</f>
        <v>#DIV/0!</v>
      </c>
      <c r="AO632" s="46" t="e">
        <f t="shared" si="856"/>
        <v>#DIV/0!</v>
      </c>
      <c r="AP632" s="46" t="e">
        <f t="shared" si="857"/>
        <v>#DIV/0!</v>
      </c>
      <c r="AQ632" s="46" t="e">
        <f t="shared" si="858"/>
        <v>#DIV/0!</v>
      </c>
      <c r="AR632" s="46" t="e">
        <f t="shared" si="859"/>
        <v>#DIV/0!</v>
      </c>
      <c r="AS632" s="46" t="e">
        <f t="shared" si="860"/>
        <v>#DIV/0!</v>
      </c>
      <c r="AT632" s="46" t="e">
        <f t="shared" si="861"/>
        <v>#DIV/0!</v>
      </c>
      <c r="AU632" s="46">
        <f t="shared" si="862"/>
        <v>3856.7400000000002</v>
      </c>
      <c r="AV632" s="46" t="e">
        <f t="shared" si="863"/>
        <v>#DIV/0!</v>
      </c>
      <c r="AW632" s="46" t="e">
        <f t="shared" si="864"/>
        <v>#DIV/0!</v>
      </c>
      <c r="AX632" s="46" t="e">
        <f t="shared" si="865"/>
        <v>#DIV/0!</v>
      </c>
      <c r="AY632" s="52">
        <f t="shared" si="866"/>
        <v>0</v>
      </c>
      <c r="AZ632" s="46">
        <v>823.21</v>
      </c>
      <c r="BA632" s="46">
        <v>2105.13</v>
      </c>
      <c r="BB632" s="46">
        <v>2608.0100000000002</v>
      </c>
      <c r="BC632" s="46">
        <v>902.03</v>
      </c>
      <c r="BD632" s="46">
        <v>1781.42</v>
      </c>
      <c r="BE632" s="46">
        <v>1188.47</v>
      </c>
      <c r="BF632" s="46">
        <v>2445034.0299999998</v>
      </c>
      <c r="BG632" s="46">
        <f t="shared" si="867"/>
        <v>4866.91</v>
      </c>
      <c r="BH632" s="46">
        <v>1206.3800000000001</v>
      </c>
      <c r="BI632" s="46">
        <v>3444.44</v>
      </c>
      <c r="BJ632" s="46">
        <v>7006.73</v>
      </c>
      <c r="BK632" s="46">
        <f t="shared" si="852"/>
        <v>1689105.94</v>
      </c>
      <c r="BL632" s="46" t="e">
        <f t="shared" si="868"/>
        <v>#DIV/0!</v>
      </c>
      <c r="BM632" s="46" t="e">
        <f t="shared" si="869"/>
        <v>#DIV/0!</v>
      </c>
      <c r="BN632" s="46" t="e">
        <f t="shared" si="870"/>
        <v>#DIV/0!</v>
      </c>
      <c r="BO632" s="46" t="e">
        <f t="shared" si="871"/>
        <v>#DIV/0!</v>
      </c>
      <c r="BP632" s="46" t="e">
        <f t="shared" si="872"/>
        <v>#DIV/0!</v>
      </c>
      <c r="BQ632" s="46" t="e">
        <f t="shared" si="873"/>
        <v>#DIV/0!</v>
      </c>
      <c r="BR632" s="46" t="e">
        <f t="shared" si="874"/>
        <v>#DIV/0!</v>
      </c>
      <c r="BS632" s="46" t="str">
        <f t="shared" si="875"/>
        <v xml:space="preserve"> </v>
      </c>
      <c r="BT632" s="46" t="e">
        <f t="shared" si="876"/>
        <v>#DIV/0!</v>
      </c>
      <c r="BU632" s="46" t="e">
        <f t="shared" si="877"/>
        <v>#DIV/0!</v>
      </c>
      <c r="BV632" s="46" t="e">
        <f t="shared" si="878"/>
        <v>#DIV/0!</v>
      </c>
      <c r="BW632" s="46" t="str">
        <f t="shared" si="879"/>
        <v xml:space="preserve"> </v>
      </c>
      <c r="BY632" s="52"/>
      <c r="BZ632" s="293"/>
      <c r="CA632" s="46">
        <f t="shared" si="880"/>
        <v>4038.4711996161232</v>
      </c>
      <c r="CB632" s="46">
        <f t="shared" si="881"/>
        <v>5085.92</v>
      </c>
      <c r="CC632" s="46">
        <f t="shared" si="882"/>
        <v>-1047.4488003838769</v>
      </c>
    </row>
    <row r="633" spans="1:81" s="45" customFormat="1" ht="12" customHeight="1">
      <c r="A633" s="384" t="s">
        <v>114</v>
      </c>
      <c r="B633" s="384"/>
      <c r="C633" s="384"/>
      <c r="D633" s="384"/>
      <c r="E633" s="384"/>
      <c r="F633" s="384"/>
      <c r="G633" s="384"/>
      <c r="H633" s="384"/>
      <c r="I633" s="384"/>
      <c r="J633" s="384"/>
      <c r="K633" s="384"/>
      <c r="L633" s="384"/>
      <c r="M633" s="384"/>
      <c r="N633" s="384"/>
      <c r="O633" s="384"/>
      <c r="P633" s="384"/>
      <c r="Q633" s="384"/>
      <c r="R633" s="384"/>
      <c r="S633" s="384"/>
      <c r="T633" s="384"/>
      <c r="U633" s="384"/>
      <c r="V633" s="384"/>
      <c r="W633" s="384"/>
      <c r="X633" s="384"/>
      <c r="Y633" s="384"/>
      <c r="Z633" s="384"/>
      <c r="AA633" s="384"/>
      <c r="AB633" s="384"/>
      <c r="AC633" s="384"/>
      <c r="AD633" s="384"/>
      <c r="AE633" s="384"/>
      <c r="AF633" s="384"/>
      <c r="AG633" s="384"/>
      <c r="AH633" s="384"/>
      <c r="AI633" s="384"/>
      <c r="AJ633" s="384"/>
      <c r="AK633" s="384"/>
      <c r="AL633" s="385"/>
      <c r="AN633" s="46">
        <f>I633/'Приложение 1'!I631</f>
        <v>0</v>
      </c>
      <c r="AO633" s="46" t="e">
        <f t="shared" si="856"/>
        <v>#DIV/0!</v>
      </c>
      <c r="AP633" s="46" t="e">
        <f t="shared" si="857"/>
        <v>#DIV/0!</v>
      </c>
      <c r="AQ633" s="46" t="e">
        <f t="shared" si="858"/>
        <v>#DIV/0!</v>
      </c>
      <c r="AR633" s="46" t="e">
        <f t="shared" si="859"/>
        <v>#DIV/0!</v>
      </c>
      <c r="AS633" s="46" t="e">
        <f t="shared" si="860"/>
        <v>#DIV/0!</v>
      </c>
      <c r="AT633" s="46" t="e">
        <f t="shared" si="861"/>
        <v>#DIV/0!</v>
      </c>
      <c r="AU633" s="46" t="e">
        <f t="shared" si="862"/>
        <v>#DIV/0!</v>
      </c>
      <c r="AV633" s="46" t="e">
        <f t="shared" si="863"/>
        <v>#DIV/0!</v>
      </c>
      <c r="AW633" s="46" t="e">
        <f t="shared" si="864"/>
        <v>#DIV/0!</v>
      </c>
      <c r="AX633" s="46" t="e">
        <f t="shared" si="865"/>
        <v>#DIV/0!</v>
      </c>
      <c r="AY633" s="52">
        <f t="shared" si="866"/>
        <v>0</v>
      </c>
      <c r="AZ633" s="46">
        <v>823.21</v>
      </c>
      <c r="BA633" s="46">
        <v>2105.13</v>
      </c>
      <c r="BB633" s="46">
        <v>2608.0100000000002</v>
      </c>
      <c r="BC633" s="46">
        <v>902.03</v>
      </c>
      <c r="BD633" s="46">
        <v>1781.42</v>
      </c>
      <c r="BE633" s="46">
        <v>1188.47</v>
      </c>
      <c r="BF633" s="46">
        <v>2445034.0299999998</v>
      </c>
      <c r="BG633" s="46">
        <f t="shared" si="867"/>
        <v>4866.91</v>
      </c>
      <c r="BH633" s="46">
        <v>1206.3800000000001</v>
      </c>
      <c r="BI633" s="46">
        <v>3444.44</v>
      </c>
      <c r="BJ633" s="46">
        <v>7006.73</v>
      </c>
      <c r="BK633" s="46">
        <f t="shared" si="852"/>
        <v>1689105.94</v>
      </c>
      <c r="BL633" s="46" t="str">
        <f t="shared" si="868"/>
        <v xml:space="preserve"> </v>
      </c>
      <c r="BM633" s="46" t="e">
        <f t="shared" si="869"/>
        <v>#DIV/0!</v>
      </c>
      <c r="BN633" s="46" t="e">
        <f t="shared" si="870"/>
        <v>#DIV/0!</v>
      </c>
      <c r="BO633" s="46" t="e">
        <f t="shared" si="871"/>
        <v>#DIV/0!</v>
      </c>
      <c r="BP633" s="46" t="e">
        <f t="shared" si="872"/>
        <v>#DIV/0!</v>
      </c>
      <c r="BQ633" s="46" t="e">
        <f t="shared" si="873"/>
        <v>#DIV/0!</v>
      </c>
      <c r="BR633" s="46" t="e">
        <f t="shared" si="874"/>
        <v>#DIV/0!</v>
      </c>
      <c r="BS633" s="46" t="e">
        <f t="shared" si="875"/>
        <v>#DIV/0!</v>
      </c>
      <c r="BT633" s="46" t="e">
        <f t="shared" si="876"/>
        <v>#DIV/0!</v>
      </c>
      <c r="BU633" s="46" t="e">
        <f t="shared" si="877"/>
        <v>#DIV/0!</v>
      </c>
      <c r="BV633" s="46" t="e">
        <f t="shared" si="878"/>
        <v>#DIV/0!</v>
      </c>
      <c r="BW633" s="46" t="str">
        <f t="shared" si="879"/>
        <v xml:space="preserve"> </v>
      </c>
      <c r="BY633" s="52"/>
      <c r="BZ633" s="293"/>
      <c r="CA633" s="46" t="e">
        <f t="shared" si="880"/>
        <v>#DIV/0!</v>
      </c>
      <c r="CB633" s="46">
        <f t="shared" si="881"/>
        <v>5085.92</v>
      </c>
      <c r="CC633" s="46" t="e">
        <f t="shared" si="882"/>
        <v>#DIV/0!</v>
      </c>
    </row>
    <row r="634" spans="1:81" s="45" customFormat="1" ht="12" customHeight="1">
      <c r="A634" s="284">
        <v>227</v>
      </c>
      <c r="B634" s="64" t="s">
        <v>893</v>
      </c>
      <c r="C634" s="336"/>
      <c r="D634" s="362"/>
      <c r="E634" s="336"/>
      <c r="F634" s="336"/>
      <c r="G634" s="286">
        <f t="shared" ref="G634" si="943">ROUND(H634+U634+X634+Z634+AB634+AD634+AF634+AH634+AI634+AJ634+AK634+AL634,2)</f>
        <v>2621086.7400000002</v>
      </c>
      <c r="H634" s="280">
        <f t="shared" ref="H634" si="944">I634+K634+M634+O634+Q634+S634</f>
        <v>0</v>
      </c>
      <c r="I634" s="289">
        <v>0</v>
      </c>
      <c r="J634" s="289">
        <v>0</v>
      </c>
      <c r="K634" s="289">
        <v>0</v>
      </c>
      <c r="L634" s="289">
        <v>0</v>
      </c>
      <c r="M634" s="289">
        <v>0</v>
      </c>
      <c r="N634" s="280">
        <v>0</v>
      </c>
      <c r="O634" s="280">
        <v>0</v>
      </c>
      <c r="P634" s="280">
        <v>0</v>
      </c>
      <c r="Q634" s="280">
        <v>0</v>
      </c>
      <c r="R634" s="280">
        <v>0</v>
      </c>
      <c r="S634" s="280">
        <v>0</v>
      </c>
      <c r="T634" s="290">
        <v>0</v>
      </c>
      <c r="U634" s="280">
        <v>0</v>
      </c>
      <c r="V634" s="280" t="s">
        <v>105</v>
      </c>
      <c r="W634" s="57">
        <v>644</v>
      </c>
      <c r="X634" s="280">
        <f t="shared" ref="X634" si="945">ROUND(IF(V634="СК",3856.74,3886.86)*W634,2)</f>
        <v>2503137.84</v>
      </c>
      <c r="Y634" s="57">
        <v>0</v>
      </c>
      <c r="Z634" s="57">
        <v>0</v>
      </c>
      <c r="AA634" s="57">
        <v>0</v>
      </c>
      <c r="AB634" s="57">
        <v>0</v>
      </c>
      <c r="AC634" s="57">
        <v>0</v>
      </c>
      <c r="AD634" s="57">
        <v>0</v>
      </c>
      <c r="AE634" s="57">
        <v>0</v>
      </c>
      <c r="AF634" s="57">
        <v>0</v>
      </c>
      <c r="AG634" s="57">
        <v>0</v>
      </c>
      <c r="AH634" s="57">
        <v>0</v>
      </c>
      <c r="AI634" s="57">
        <v>0</v>
      </c>
      <c r="AJ634" s="57">
        <f t="shared" ref="AJ634" si="946">ROUND(X634/95.5*3,2)</f>
        <v>78632.600000000006</v>
      </c>
      <c r="AK634" s="57">
        <f t="shared" ref="AK634" si="947">ROUND(X634/95.5*1.5,2)</f>
        <v>39316.300000000003</v>
      </c>
      <c r="AL634" s="57">
        <v>0</v>
      </c>
      <c r="AN634" s="46">
        <f>I634/'Приложение 1'!I632</f>
        <v>0</v>
      </c>
      <c r="AO634" s="46" t="e">
        <f t="shared" si="856"/>
        <v>#DIV/0!</v>
      </c>
      <c r="AP634" s="46" t="e">
        <f t="shared" si="857"/>
        <v>#DIV/0!</v>
      </c>
      <c r="AQ634" s="46" t="e">
        <f t="shared" si="858"/>
        <v>#DIV/0!</v>
      </c>
      <c r="AR634" s="46" t="e">
        <f t="shared" si="859"/>
        <v>#DIV/0!</v>
      </c>
      <c r="AS634" s="46" t="e">
        <f t="shared" si="860"/>
        <v>#DIV/0!</v>
      </c>
      <c r="AT634" s="46" t="e">
        <f t="shared" si="861"/>
        <v>#DIV/0!</v>
      </c>
      <c r="AU634" s="46">
        <f t="shared" si="862"/>
        <v>3886.8599999999997</v>
      </c>
      <c r="AV634" s="46" t="e">
        <f t="shared" si="863"/>
        <v>#DIV/0!</v>
      </c>
      <c r="AW634" s="46" t="e">
        <f t="shared" si="864"/>
        <v>#DIV/0!</v>
      </c>
      <c r="AX634" s="46" t="e">
        <f t="shared" si="865"/>
        <v>#DIV/0!</v>
      </c>
      <c r="AY634" s="52">
        <f t="shared" si="866"/>
        <v>0</v>
      </c>
      <c r="AZ634" s="46">
        <v>823.21</v>
      </c>
      <c r="BA634" s="46">
        <v>2105.13</v>
      </c>
      <c r="BB634" s="46">
        <v>2608.0100000000002</v>
      </c>
      <c r="BC634" s="46">
        <v>902.03</v>
      </c>
      <c r="BD634" s="46">
        <v>1781.42</v>
      </c>
      <c r="BE634" s="46">
        <v>1188.47</v>
      </c>
      <c r="BF634" s="46">
        <v>2445034.0299999998</v>
      </c>
      <c r="BG634" s="46">
        <f t="shared" si="867"/>
        <v>5070.2</v>
      </c>
      <c r="BH634" s="46">
        <v>1206.3800000000001</v>
      </c>
      <c r="BI634" s="46">
        <v>3444.44</v>
      </c>
      <c r="BJ634" s="46">
        <v>7006.73</v>
      </c>
      <c r="BK634" s="46">
        <f t="shared" si="852"/>
        <v>1689105.94</v>
      </c>
      <c r="BL634" s="46" t="str">
        <f t="shared" si="868"/>
        <v xml:space="preserve"> </v>
      </c>
      <c r="BM634" s="46" t="e">
        <f t="shared" si="869"/>
        <v>#DIV/0!</v>
      </c>
      <c r="BN634" s="46" t="e">
        <f t="shared" si="870"/>
        <v>#DIV/0!</v>
      </c>
      <c r="BO634" s="46" t="e">
        <f t="shared" si="871"/>
        <v>#DIV/0!</v>
      </c>
      <c r="BP634" s="46" t="e">
        <f t="shared" si="872"/>
        <v>#DIV/0!</v>
      </c>
      <c r="BQ634" s="46" t="e">
        <f t="shared" si="873"/>
        <v>#DIV/0!</v>
      </c>
      <c r="BR634" s="46" t="e">
        <f t="shared" si="874"/>
        <v>#DIV/0!</v>
      </c>
      <c r="BS634" s="46" t="str">
        <f t="shared" si="875"/>
        <v xml:space="preserve"> </v>
      </c>
      <c r="BT634" s="46" t="e">
        <f t="shared" si="876"/>
        <v>#DIV/0!</v>
      </c>
      <c r="BU634" s="46" t="e">
        <f t="shared" si="877"/>
        <v>#DIV/0!</v>
      </c>
      <c r="BV634" s="46" t="e">
        <f t="shared" si="878"/>
        <v>#DIV/0!</v>
      </c>
      <c r="BW634" s="46" t="str">
        <f t="shared" si="879"/>
        <v xml:space="preserve"> </v>
      </c>
      <c r="BY634" s="52"/>
      <c r="BZ634" s="293"/>
      <c r="CA634" s="46">
        <f t="shared" si="880"/>
        <v>4070.0104658385098</v>
      </c>
      <c r="CB634" s="46">
        <f t="shared" si="881"/>
        <v>5298.36</v>
      </c>
      <c r="CC634" s="46">
        <f t="shared" si="882"/>
        <v>-1228.3495341614898</v>
      </c>
    </row>
    <row r="635" spans="1:81" s="45" customFormat="1" ht="43.5" customHeight="1">
      <c r="A635" s="361" t="s">
        <v>115</v>
      </c>
      <c r="B635" s="361"/>
      <c r="C635" s="336"/>
      <c r="D635" s="362"/>
      <c r="E635" s="336"/>
      <c r="F635" s="336"/>
      <c r="G635" s="336">
        <f>ROUND(SUM(G634:G634),2)</f>
        <v>2621086.7400000002</v>
      </c>
      <c r="H635" s="336">
        <f t="shared" ref="H635:U635" si="948">SUM(H634:H634)</f>
        <v>0</v>
      </c>
      <c r="I635" s="336">
        <f t="shared" si="948"/>
        <v>0</v>
      </c>
      <c r="J635" s="336">
        <f t="shared" si="948"/>
        <v>0</v>
      </c>
      <c r="K635" s="336">
        <f t="shared" si="948"/>
        <v>0</v>
      </c>
      <c r="L635" s="336">
        <f t="shared" si="948"/>
        <v>0</v>
      </c>
      <c r="M635" s="336">
        <f t="shared" si="948"/>
        <v>0</v>
      </c>
      <c r="N635" s="336">
        <f t="shared" si="948"/>
        <v>0</v>
      </c>
      <c r="O635" s="336">
        <f t="shared" si="948"/>
        <v>0</v>
      </c>
      <c r="P635" s="336">
        <f t="shared" si="948"/>
        <v>0</v>
      </c>
      <c r="Q635" s="336">
        <f t="shared" si="948"/>
        <v>0</v>
      </c>
      <c r="R635" s="336">
        <f t="shared" si="948"/>
        <v>0</v>
      </c>
      <c r="S635" s="336">
        <f t="shared" si="948"/>
        <v>0</v>
      </c>
      <c r="T635" s="367">
        <f t="shared" si="948"/>
        <v>0</v>
      </c>
      <c r="U635" s="336">
        <f t="shared" si="948"/>
        <v>0</v>
      </c>
      <c r="V635" s="336" t="s">
        <v>66</v>
      </c>
      <c r="W635" s="336">
        <f t="shared" ref="W635:AL635" si="949">SUM(W634:W634)</f>
        <v>644</v>
      </c>
      <c r="X635" s="336">
        <f t="shared" si="949"/>
        <v>2503137.84</v>
      </c>
      <c r="Y635" s="336">
        <f t="shared" si="949"/>
        <v>0</v>
      </c>
      <c r="Z635" s="336">
        <f t="shared" si="949"/>
        <v>0</v>
      </c>
      <c r="AA635" s="336">
        <f t="shared" si="949"/>
        <v>0</v>
      </c>
      <c r="AB635" s="336">
        <f t="shared" si="949"/>
        <v>0</v>
      </c>
      <c r="AC635" s="336">
        <f t="shared" si="949"/>
        <v>0</v>
      </c>
      <c r="AD635" s="336">
        <f t="shared" si="949"/>
        <v>0</v>
      </c>
      <c r="AE635" s="336">
        <f t="shared" si="949"/>
        <v>0</v>
      </c>
      <c r="AF635" s="336">
        <f t="shared" si="949"/>
        <v>0</v>
      </c>
      <c r="AG635" s="336">
        <f t="shared" si="949"/>
        <v>0</v>
      </c>
      <c r="AH635" s="336">
        <f t="shared" si="949"/>
        <v>0</v>
      </c>
      <c r="AI635" s="336">
        <f t="shared" si="949"/>
        <v>0</v>
      </c>
      <c r="AJ635" s="336">
        <f t="shared" si="949"/>
        <v>78632.600000000006</v>
      </c>
      <c r="AK635" s="336">
        <f t="shared" si="949"/>
        <v>39316.300000000003</v>
      </c>
      <c r="AL635" s="336">
        <f t="shared" si="949"/>
        <v>0</v>
      </c>
      <c r="AN635" s="46" t="e">
        <f>I635/'Приложение 1'!I633</f>
        <v>#DIV/0!</v>
      </c>
      <c r="AO635" s="46" t="e">
        <f t="shared" si="856"/>
        <v>#DIV/0!</v>
      </c>
      <c r="AP635" s="46" t="e">
        <f t="shared" si="857"/>
        <v>#DIV/0!</v>
      </c>
      <c r="AQ635" s="46" t="e">
        <f t="shared" si="858"/>
        <v>#DIV/0!</v>
      </c>
      <c r="AR635" s="46" t="e">
        <f t="shared" si="859"/>
        <v>#DIV/0!</v>
      </c>
      <c r="AS635" s="46" t="e">
        <f t="shared" si="860"/>
        <v>#DIV/0!</v>
      </c>
      <c r="AT635" s="46" t="e">
        <f t="shared" si="861"/>
        <v>#DIV/0!</v>
      </c>
      <c r="AU635" s="46">
        <f t="shared" si="862"/>
        <v>3886.8599999999997</v>
      </c>
      <c r="AV635" s="46" t="e">
        <f t="shared" si="863"/>
        <v>#DIV/0!</v>
      </c>
      <c r="AW635" s="46" t="e">
        <f t="shared" si="864"/>
        <v>#DIV/0!</v>
      </c>
      <c r="AX635" s="46" t="e">
        <f t="shared" si="865"/>
        <v>#DIV/0!</v>
      </c>
      <c r="AY635" s="52">
        <f t="shared" si="866"/>
        <v>0</v>
      </c>
      <c r="AZ635" s="46">
        <v>823.21</v>
      </c>
      <c r="BA635" s="46">
        <v>2105.13</v>
      </c>
      <c r="BB635" s="46">
        <v>2608.0100000000002</v>
      </c>
      <c r="BC635" s="46">
        <v>902.03</v>
      </c>
      <c r="BD635" s="46">
        <v>1781.42</v>
      </c>
      <c r="BE635" s="46">
        <v>1188.47</v>
      </c>
      <c r="BF635" s="46">
        <v>2445034.0299999998</v>
      </c>
      <c r="BG635" s="46">
        <f t="shared" si="867"/>
        <v>4866.91</v>
      </c>
      <c r="BH635" s="46">
        <v>1206.3800000000001</v>
      </c>
      <c r="BI635" s="46">
        <v>3444.44</v>
      </c>
      <c r="BJ635" s="46">
        <v>7006.73</v>
      </c>
      <c r="BK635" s="46">
        <f t="shared" si="852"/>
        <v>1689105.94</v>
      </c>
      <c r="BL635" s="46" t="e">
        <f t="shared" si="868"/>
        <v>#DIV/0!</v>
      </c>
      <c r="BM635" s="46" t="e">
        <f t="shared" si="869"/>
        <v>#DIV/0!</v>
      </c>
      <c r="BN635" s="46" t="e">
        <f t="shared" si="870"/>
        <v>#DIV/0!</v>
      </c>
      <c r="BO635" s="46" t="e">
        <f t="shared" si="871"/>
        <v>#DIV/0!</v>
      </c>
      <c r="BP635" s="46" t="e">
        <f t="shared" si="872"/>
        <v>#DIV/0!</v>
      </c>
      <c r="BQ635" s="46" t="e">
        <f t="shared" si="873"/>
        <v>#DIV/0!</v>
      </c>
      <c r="BR635" s="46" t="e">
        <f t="shared" si="874"/>
        <v>#DIV/0!</v>
      </c>
      <c r="BS635" s="46" t="str">
        <f t="shared" si="875"/>
        <v xml:space="preserve"> </v>
      </c>
      <c r="BT635" s="46" t="e">
        <f t="shared" si="876"/>
        <v>#DIV/0!</v>
      </c>
      <c r="BU635" s="46" t="e">
        <f t="shared" si="877"/>
        <v>#DIV/0!</v>
      </c>
      <c r="BV635" s="46" t="e">
        <f t="shared" si="878"/>
        <v>#DIV/0!</v>
      </c>
      <c r="BW635" s="46" t="str">
        <f t="shared" si="879"/>
        <v xml:space="preserve"> </v>
      </c>
      <c r="BY635" s="52"/>
      <c r="BZ635" s="293"/>
      <c r="CA635" s="46">
        <f t="shared" si="880"/>
        <v>4070.0104658385098</v>
      </c>
      <c r="CB635" s="46">
        <f t="shared" si="881"/>
        <v>5085.92</v>
      </c>
      <c r="CC635" s="46">
        <f t="shared" si="882"/>
        <v>-1015.9095341614902</v>
      </c>
    </row>
    <row r="636" spans="1:81" s="45" customFormat="1" ht="12" customHeight="1">
      <c r="A636" s="282" t="s">
        <v>12</v>
      </c>
      <c r="B636" s="283"/>
      <c r="C636" s="283"/>
      <c r="D636" s="283"/>
      <c r="E636" s="283"/>
      <c r="F636" s="283"/>
      <c r="G636" s="283"/>
      <c r="H636" s="283"/>
      <c r="I636" s="283"/>
      <c r="J636" s="283"/>
      <c r="K636" s="283"/>
      <c r="L636" s="283"/>
      <c r="M636" s="283"/>
      <c r="N636" s="283"/>
      <c r="O636" s="283"/>
      <c r="P636" s="283"/>
      <c r="Q636" s="283"/>
      <c r="R636" s="283"/>
      <c r="S636" s="283"/>
      <c r="T636" s="283"/>
      <c r="U636" s="283"/>
      <c r="V636" s="283"/>
      <c r="W636" s="283"/>
      <c r="X636" s="283"/>
      <c r="Y636" s="283"/>
      <c r="Z636" s="283"/>
      <c r="AA636" s="283"/>
      <c r="AB636" s="283"/>
      <c r="AC636" s="283"/>
      <c r="AD636" s="283"/>
      <c r="AE636" s="283"/>
      <c r="AF636" s="283"/>
      <c r="AG636" s="283"/>
      <c r="AH636" s="283"/>
      <c r="AI636" s="283"/>
      <c r="AJ636" s="283"/>
      <c r="AK636" s="283"/>
      <c r="AL636" s="375"/>
      <c r="AN636" s="46">
        <f>I636/'Приложение 1'!I634</f>
        <v>0</v>
      </c>
      <c r="AO636" s="46" t="e">
        <f t="shared" si="856"/>
        <v>#DIV/0!</v>
      </c>
      <c r="AP636" s="46" t="e">
        <f t="shared" si="857"/>
        <v>#DIV/0!</v>
      </c>
      <c r="AQ636" s="46" t="e">
        <f t="shared" si="858"/>
        <v>#DIV/0!</v>
      </c>
      <c r="AR636" s="46" t="e">
        <f t="shared" si="859"/>
        <v>#DIV/0!</v>
      </c>
      <c r="AS636" s="46" t="e">
        <f t="shared" si="860"/>
        <v>#DIV/0!</v>
      </c>
      <c r="AT636" s="46" t="e">
        <f t="shared" si="861"/>
        <v>#DIV/0!</v>
      </c>
      <c r="AU636" s="46" t="e">
        <f t="shared" si="862"/>
        <v>#DIV/0!</v>
      </c>
      <c r="AV636" s="46" t="e">
        <f t="shared" si="863"/>
        <v>#DIV/0!</v>
      </c>
      <c r="AW636" s="46" t="e">
        <f t="shared" si="864"/>
        <v>#DIV/0!</v>
      </c>
      <c r="AX636" s="46" t="e">
        <f t="shared" si="865"/>
        <v>#DIV/0!</v>
      </c>
      <c r="AY636" s="52">
        <f t="shared" si="866"/>
        <v>0</v>
      </c>
      <c r="AZ636" s="46">
        <v>823.21</v>
      </c>
      <c r="BA636" s="46">
        <v>2105.13</v>
      </c>
      <c r="BB636" s="46">
        <v>2608.0100000000002</v>
      </c>
      <c r="BC636" s="46">
        <v>902.03</v>
      </c>
      <c r="BD636" s="46">
        <v>1781.42</v>
      </c>
      <c r="BE636" s="46">
        <v>1188.47</v>
      </c>
      <c r="BF636" s="46">
        <v>2445034.0299999998</v>
      </c>
      <c r="BG636" s="46">
        <f t="shared" si="867"/>
        <v>4866.91</v>
      </c>
      <c r="BH636" s="46">
        <v>1206.3800000000001</v>
      </c>
      <c r="BI636" s="46">
        <v>3444.44</v>
      </c>
      <c r="BJ636" s="46">
        <v>7006.73</v>
      </c>
      <c r="BK636" s="46">
        <f t="shared" si="852"/>
        <v>1689105.94</v>
      </c>
      <c r="BL636" s="46" t="str">
        <f t="shared" si="868"/>
        <v xml:space="preserve"> </v>
      </c>
      <c r="BM636" s="46" t="e">
        <f t="shared" si="869"/>
        <v>#DIV/0!</v>
      </c>
      <c r="BN636" s="46" t="e">
        <f t="shared" si="870"/>
        <v>#DIV/0!</v>
      </c>
      <c r="BO636" s="46" t="e">
        <f t="shared" si="871"/>
        <v>#DIV/0!</v>
      </c>
      <c r="BP636" s="46" t="e">
        <f t="shared" si="872"/>
        <v>#DIV/0!</v>
      </c>
      <c r="BQ636" s="46" t="e">
        <f t="shared" si="873"/>
        <v>#DIV/0!</v>
      </c>
      <c r="BR636" s="46" t="e">
        <f t="shared" si="874"/>
        <v>#DIV/0!</v>
      </c>
      <c r="BS636" s="46" t="e">
        <f t="shared" si="875"/>
        <v>#DIV/0!</v>
      </c>
      <c r="BT636" s="46" t="e">
        <f t="shared" si="876"/>
        <v>#DIV/0!</v>
      </c>
      <c r="BU636" s="46" t="e">
        <f t="shared" si="877"/>
        <v>#DIV/0!</v>
      </c>
      <c r="BV636" s="46" t="e">
        <f t="shared" si="878"/>
        <v>#DIV/0!</v>
      </c>
      <c r="BW636" s="46" t="str">
        <f t="shared" si="879"/>
        <v xml:space="preserve"> </v>
      </c>
      <c r="BY636" s="52" t="e">
        <f t="shared" ref="BY636:BY637" si="950">AJ636/G636*100</f>
        <v>#DIV/0!</v>
      </c>
      <c r="BZ636" s="293" t="e">
        <f t="shared" ref="BZ636:BZ637" si="951">AK636/G636*100</f>
        <v>#DIV/0!</v>
      </c>
      <c r="CA636" s="46" t="e">
        <f t="shared" si="880"/>
        <v>#DIV/0!</v>
      </c>
      <c r="CB636" s="46">
        <f t="shared" si="881"/>
        <v>5085.92</v>
      </c>
      <c r="CC636" s="46" t="e">
        <f t="shared" si="882"/>
        <v>#DIV/0!</v>
      </c>
    </row>
    <row r="637" spans="1:81" s="45" customFormat="1" ht="12" customHeight="1">
      <c r="A637" s="284">
        <v>228</v>
      </c>
      <c r="B637" s="335" t="s">
        <v>906</v>
      </c>
      <c r="C637" s="280">
        <v>1289.5999999999999</v>
      </c>
      <c r="D637" s="295"/>
      <c r="E637" s="280"/>
      <c r="F637" s="280"/>
      <c r="G637" s="286">
        <f t="shared" ref="G637:G643" si="952">ROUND(H637+U637+X637+Z637+AB637+AD637+AF637+AH637+AI637+AJ637+AK637+AL637,2)</f>
        <v>3747701.28</v>
      </c>
      <c r="H637" s="280">
        <f t="shared" ref="H637:H643" si="953">I637+K637+M637+O637+Q637+S637</f>
        <v>0</v>
      </c>
      <c r="I637" s="289">
        <v>0</v>
      </c>
      <c r="J637" s="289">
        <v>0</v>
      </c>
      <c r="K637" s="289">
        <v>0</v>
      </c>
      <c r="L637" s="289">
        <v>0</v>
      </c>
      <c r="M637" s="289">
        <v>0</v>
      </c>
      <c r="N637" s="280">
        <v>0</v>
      </c>
      <c r="O637" s="280">
        <v>0</v>
      </c>
      <c r="P637" s="280">
        <v>0</v>
      </c>
      <c r="Q637" s="280">
        <v>0</v>
      </c>
      <c r="R637" s="280">
        <v>0</v>
      </c>
      <c r="S637" s="280">
        <v>0</v>
      </c>
      <c r="T637" s="290">
        <v>0</v>
      </c>
      <c r="U637" s="280">
        <v>0</v>
      </c>
      <c r="V637" s="280" t="s">
        <v>106</v>
      </c>
      <c r="W637" s="57">
        <v>928</v>
      </c>
      <c r="X637" s="280">
        <f t="shared" ref="X637:X643" si="954">ROUND(IF(V637="СК",3856.74,3886.86)*W637,2)</f>
        <v>3579054.72</v>
      </c>
      <c r="Y637" s="57">
        <v>0</v>
      </c>
      <c r="Z637" s="57">
        <v>0</v>
      </c>
      <c r="AA637" s="57">
        <v>0</v>
      </c>
      <c r="AB637" s="57">
        <v>0</v>
      </c>
      <c r="AC637" s="57">
        <v>0</v>
      </c>
      <c r="AD637" s="57">
        <v>0</v>
      </c>
      <c r="AE637" s="57">
        <v>0</v>
      </c>
      <c r="AF637" s="57">
        <v>0</v>
      </c>
      <c r="AG637" s="57">
        <v>0</v>
      </c>
      <c r="AH637" s="57">
        <v>0</v>
      </c>
      <c r="AI637" s="57">
        <v>0</v>
      </c>
      <c r="AJ637" s="57">
        <f t="shared" ref="AJ637:AJ639" si="955">ROUND(X637/95.5*3,2)</f>
        <v>112431.03999999999</v>
      </c>
      <c r="AK637" s="57">
        <f t="shared" ref="AK637:AK643" si="956">ROUND(X637/95.5*1.5,2)</f>
        <v>56215.519999999997</v>
      </c>
      <c r="AL637" s="57">
        <v>0</v>
      </c>
      <c r="AN637" s="46">
        <f>I637/'Приложение 1'!I635</f>
        <v>0</v>
      </c>
      <c r="AO637" s="46" t="e">
        <f t="shared" si="856"/>
        <v>#DIV/0!</v>
      </c>
      <c r="AP637" s="46" t="e">
        <f t="shared" si="857"/>
        <v>#DIV/0!</v>
      </c>
      <c r="AQ637" s="46" t="e">
        <f t="shared" si="858"/>
        <v>#DIV/0!</v>
      </c>
      <c r="AR637" s="46" t="e">
        <f t="shared" si="859"/>
        <v>#DIV/0!</v>
      </c>
      <c r="AS637" s="46" t="e">
        <f t="shared" si="860"/>
        <v>#DIV/0!</v>
      </c>
      <c r="AT637" s="46" t="e">
        <f t="shared" si="861"/>
        <v>#DIV/0!</v>
      </c>
      <c r="AU637" s="46">
        <f t="shared" si="862"/>
        <v>3856.7400000000002</v>
      </c>
      <c r="AV637" s="46" t="e">
        <f t="shared" si="863"/>
        <v>#DIV/0!</v>
      </c>
      <c r="AW637" s="46" t="e">
        <f t="shared" si="864"/>
        <v>#DIV/0!</v>
      </c>
      <c r="AX637" s="46" t="e">
        <f t="shared" si="865"/>
        <v>#DIV/0!</v>
      </c>
      <c r="AY637" s="52">
        <f t="shared" si="866"/>
        <v>0</v>
      </c>
      <c r="AZ637" s="46">
        <v>823.21</v>
      </c>
      <c r="BA637" s="46">
        <v>2105.13</v>
      </c>
      <c r="BB637" s="46">
        <v>2608.0100000000002</v>
      </c>
      <c r="BC637" s="46">
        <v>902.03</v>
      </c>
      <c r="BD637" s="46">
        <v>1781.42</v>
      </c>
      <c r="BE637" s="46">
        <v>1188.47</v>
      </c>
      <c r="BF637" s="46">
        <v>2445034.0299999998</v>
      </c>
      <c r="BG637" s="46">
        <f t="shared" si="867"/>
        <v>4866.91</v>
      </c>
      <c r="BH637" s="46">
        <v>1206.3800000000001</v>
      </c>
      <c r="BI637" s="46">
        <v>3444.44</v>
      </c>
      <c r="BJ637" s="46">
        <v>7006.73</v>
      </c>
      <c r="BK637" s="46">
        <f t="shared" si="852"/>
        <v>1689105.94</v>
      </c>
      <c r="BL637" s="46" t="str">
        <f t="shared" si="868"/>
        <v xml:space="preserve"> </v>
      </c>
      <c r="BM637" s="46" t="e">
        <f t="shared" si="869"/>
        <v>#DIV/0!</v>
      </c>
      <c r="BN637" s="46" t="e">
        <f t="shared" si="870"/>
        <v>#DIV/0!</v>
      </c>
      <c r="BO637" s="46" t="e">
        <f t="shared" si="871"/>
        <v>#DIV/0!</v>
      </c>
      <c r="BP637" s="46" t="e">
        <f t="shared" si="872"/>
        <v>#DIV/0!</v>
      </c>
      <c r="BQ637" s="46" t="e">
        <f t="shared" si="873"/>
        <v>#DIV/0!</v>
      </c>
      <c r="BR637" s="46" t="e">
        <f t="shared" si="874"/>
        <v>#DIV/0!</v>
      </c>
      <c r="BS637" s="46" t="str">
        <f t="shared" si="875"/>
        <v xml:space="preserve"> </v>
      </c>
      <c r="BT637" s="46" t="e">
        <f t="shared" si="876"/>
        <v>#DIV/0!</v>
      </c>
      <c r="BU637" s="46" t="e">
        <f t="shared" si="877"/>
        <v>#DIV/0!</v>
      </c>
      <c r="BV637" s="46" t="e">
        <f t="shared" si="878"/>
        <v>#DIV/0!</v>
      </c>
      <c r="BW637" s="46" t="str">
        <f t="shared" si="879"/>
        <v xml:space="preserve"> </v>
      </c>
      <c r="BY637" s="52">
        <f t="shared" si="950"/>
        <v>3.0000000426928368</v>
      </c>
      <c r="BZ637" s="293">
        <f t="shared" si="951"/>
        <v>1.5000000213464184</v>
      </c>
      <c r="CA637" s="46">
        <f t="shared" si="880"/>
        <v>4038.4712068965514</v>
      </c>
      <c r="CB637" s="46">
        <f t="shared" si="881"/>
        <v>5085.92</v>
      </c>
      <c r="CC637" s="46">
        <f t="shared" si="882"/>
        <v>-1047.4487931034487</v>
      </c>
    </row>
    <row r="638" spans="1:81" s="45" customFormat="1" ht="12" customHeight="1">
      <c r="A638" s="284">
        <v>229</v>
      </c>
      <c r="B638" s="335" t="s">
        <v>907</v>
      </c>
      <c r="C638" s="280"/>
      <c r="D638" s="295"/>
      <c r="E638" s="280"/>
      <c r="F638" s="280"/>
      <c r="G638" s="286">
        <f t="shared" si="952"/>
        <v>2931930.09</v>
      </c>
      <c r="H638" s="280">
        <f t="shared" si="953"/>
        <v>0</v>
      </c>
      <c r="I638" s="289">
        <v>0</v>
      </c>
      <c r="J638" s="289">
        <v>0</v>
      </c>
      <c r="K638" s="289">
        <v>0</v>
      </c>
      <c r="L638" s="289">
        <v>0</v>
      </c>
      <c r="M638" s="289">
        <v>0</v>
      </c>
      <c r="N638" s="280">
        <v>0</v>
      </c>
      <c r="O638" s="280">
        <v>0</v>
      </c>
      <c r="P638" s="280">
        <v>0</v>
      </c>
      <c r="Q638" s="280">
        <v>0</v>
      </c>
      <c r="R638" s="280">
        <v>0</v>
      </c>
      <c r="S638" s="280">
        <v>0</v>
      </c>
      <c r="T638" s="290">
        <v>0</v>
      </c>
      <c r="U638" s="280">
        <v>0</v>
      </c>
      <c r="V638" s="280" t="s">
        <v>106</v>
      </c>
      <c r="W638" s="57">
        <v>726</v>
      </c>
      <c r="X638" s="280">
        <f t="shared" si="954"/>
        <v>2799993.24</v>
      </c>
      <c r="Y638" s="57">
        <v>0</v>
      </c>
      <c r="Z638" s="57">
        <v>0</v>
      </c>
      <c r="AA638" s="57">
        <v>0</v>
      </c>
      <c r="AB638" s="57">
        <v>0</v>
      </c>
      <c r="AC638" s="57">
        <v>0</v>
      </c>
      <c r="AD638" s="57">
        <v>0</v>
      </c>
      <c r="AE638" s="57">
        <v>0</v>
      </c>
      <c r="AF638" s="57">
        <v>0</v>
      </c>
      <c r="AG638" s="57">
        <v>0</v>
      </c>
      <c r="AH638" s="57">
        <v>0</v>
      </c>
      <c r="AI638" s="57">
        <v>0</v>
      </c>
      <c r="AJ638" s="57">
        <f t="shared" si="955"/>
        <v>87957.9</v>
      </c>
      <c r="AK638" s="57">
        <f t="shared" si="956"/>
        <v>43978.95</v>
      </c>
      <c r="AL638" s="57">
        <v>0</v>
      </c>
      <c r="AN638" s="46">
        <f>I638/'Приложение 1'!I636</f>
        <v>0</v>
      </c>
      <c r="AO638" s="46" t="e">
        <f t="shared" si="856"/>
        <v>#DIV/0!</v>
      </c>
      <c r="AP638" s="46" t="e">
        <f t="shared" si="857"/>
        <v>#DIV/0!</v>
      </c>
      <c r="AQ638" s="46" t="e">
        <f t="shared" si="858"/>
        <v>#DIV/0!</v>
      </c>
      <c r="AR638" s="46" t="e">
        <f t="shared" si="859"/>
        <v>#DIV/0!</v>
      </c>
      <c r="AS638" s="46" t="e">
        <f t="shared" si="860"/>
        <v>#DIV/0!</v>
      </c>
      <c r="AT638" s="46" t="e">
        <f t="shared" si="861"/>
        <v>#DIV/0!</v>
      </c>
      <c r="AU638" s="46">
        <f t="shared" si="862"/>
        <v>3856.7400000000002</v>
      </c>
      <c r="AV638" s="46" t="e">
        <f t="shared" si="863"/>
        <v>#DIV/0!</v>
      </c>
      <c r="AW638" s="46" t="e">
        <f t="shared" si="864"/>
        <v>#DIV/0!</v>
      </c>
      <c r="AX638" s="46" t="e">
        <f t="shared" si="865"/>
        <v>#DIV/0!</v>
      </c>
      <c r="AY638" s="52">
        <f t="shared" si="866"/>
        <v>0</v>
      </c>
      <c r="AZ638" s="46">
        <v>823.21</v>
      </c>
      <c r="BA638" s="46">
        <v>2105.13</v>
      </c>
      <c r="BB638" s="46">
        <v>2608.0100000000002</v>
      </c>
      <c r="BC638" s="46">
        <v>902.03</v>
      </c>
      <c r="BD638" s="46">
        <v>1781.42</v>
      </c>
      <c r="BE638" s="46">
        <v>1188.47</v>
      </c>
      <c r="BF638" s="46">
        <v>2445034.0299999998</v>
      </c>
      <c r="BG638" s="46">
        <f t="shared" si="867"/>
        <v>4866.91</v>
      </c>
      <c r="BH638" s="46">
        <v>1206.3800000000001</v>
      </c>
      <c r="BI638" s="46">
        <v>3444.44</v>
      </c>
      <c r="BJ638" s="46">
        <v>7006.73</v>
      </c>
      <c r="BK638" s="46">
        <f t="shared" si="852"/>
        <v>1689105.94</v>
      </c>
      <c r="BL638" s="46" t="str">
        <f t="shared" si="868"/>
        <v xml:space="preserve"> </v>
      </c>
      <c r="BM638" s="46" t="e">
        <f t="shared" si="869"/>
        <v>#DIV/0!</v>
      </c>
      <c r="BN638" s="46" t="e">
        <f t="shared" si="870"/>
        <v>#DIV/0!</v>
      </c>
      <c r="BO638" s="46" t="e">
        <f t="shared" si="871"/>
        <v>#DIV/0!</v>
      </c>
      <c r="BP638" s="46" t="e">
        <f t="shared" si="872"/>
        <v>#DIV/0!</v>
      </c>
      <c r="BQ638" s="46" t="e">
        <f t="shared" si="873"/>
        <v>#DIV/0!</v>
      </c>
      <c r="BR638" s="46" t="e">
        <f t="shared" si="874"/>
        <v>#DIV/0!</v>
      </c>
      <c r="BS638" s="46" t="str">
        <f t="shared" si="875"/>
        <v xml:space="preserve"> </v>
      </c>
      <c r="BT638" s="46" t="e">
        <f t="shared" si="876"/>
        <v>#DIV/0!</v>
      </c>
      <c r="BU638" s="46" t="e">
        <f t="shared" si="877"/>
        <v>#DIV/0!</v>
      </c>
      <c r="BV638" s="46" t="e">
        <f t="shared" si="878"/>
        <v>#DIV/0!</v>
      </c>
      <c r="BW638" s="46" t="str">
        <f t="shared" si="879"/>
        <v xml:space="preserve"> </v>
      </c>
      <c r="BY638" s="52"/>
      <c r="BZ638" s="293"/>
      <c r="CA638" s="46">
        <f t="shared" si="880"/>
        <v>4038.471198347107</v>
      </c>
      <c r="CB638" s="46">
        <f t="shared" si="881"/>
        <v>5085.92</v>
      </c>
      <c r="CC638" s="46">
        <f t="shared" si="882"/>
        <v>-1047.4488016528931</v>
      </c>
    </row>
    <row r="639" spans="1:81" s="45" customFormat="1" ht="12" customHeight="1">
      <c r="A639" s="284">
        <v>230</v>
      </c>
      <c r="B639" s="335" t="s">
        <v>908</v>
      </c>
      <c r="C639" s="280"/>
      <c r="D639" s="295"/>
      <c r="E639" s="280"/>
      <c r="F639" s="280"/>
      <c r="G639" s="286">
        <f t="shared" si="952"/>
        <v>3545777.72</v>
      </c>
      <c r="H639" s="280">
        <f t="shared" si="953"/>
        <v>0</v>
      </c>
      <c r="I639" s="289">
        <v>0</v>
      </c>
      <c r="J639" s="289">
        <v>0</v>
      </c>
      <c r="K639" s="289">
        <v>0</v>
      </c>
      <c r="L639" s="289">
        <v>0</v>
      </c>
      <c r="M639" s="289">
        <v>0</v>
      </c>
      <c r="N639" s="280">
        <v>0</v>
      </c>
      <c r="O639" s="280">
        <v>0</v>
      </c>
      <c r="P639" s="280">
        <v>0</v>
      </c>
      <c r="Q639" s="280">
        <v>0</v>
      </c>
      <c r="R639" s="280">
        <v>0</v>
      </c>
      <c r="S639" s="280">
        <v>0</v>
      </c>
      <c r="T639" s="290">
        <v>0</v>
      </c>
      <c r="U639" s="280">
        <v>0</v>
      </c>
      <c r="V639" s="280" t="s">
        <v>106</v>
      </c>
      <c r="W639" s="57">
        <v>878</v>
      </c>
      <c r="X639" s="280">
        <f t="shared" si="954"/>
        <v>3386217.72</v>
      </c>
      <c r="Y639" s="57">
        <v>0</v>
      </c>
      <c r="Z639" s="57">
        <v>0</v>
      </c>
      <c r="AA639" s="57">
        <v>0</v>
      </c>
      <c r="AB639" s="57">
        <v>0</v>
      </c>
      <c r="AC639" s="57">
        <v>0</v>
      </c>
      <c r="AD639" s="57">
        <v>0</v>
      </c>
      <c r="AE639" s="57">
        <v>0</v>
      </c>
      <c r="AF639" s="57">
        <v>0</v>
      </c>
      <c r="AG639" s="57">
        <v>0</v>
      </c>
      <c r="AH639" s="57">
        <v>0</v>
      </c>
      <c r="AI639" s="57">
        <v>0</v>
      </c>
      <c r="AJ639" s="57">
        <f t="shared" si="955"/>
        <v>106373.33</v>
      </c>
      <c r="AK639" s="57">
        <f t="shared" si="956"/>
        <v>53186.67</v>
      </c>
      <c r="AL639" s="57">
        <v>0</v>
      </c>
      <c r="AN639" s="46">
        <f>I639/'Приложение 1'!I637</f>
        <v>0</v>
      </c>
      <c r="AO639" s="46" t="e">
        <f t="shared" si="856"/>
        <v>#DIV/0!</v>
      </c>
      <c r="AP639" s="46" t="e">
        <f t="shared" si="857"/>
        <v>#DIV/0!</v>
      </c>
      <c r="AQ639" s="46" t="e">
        <f t="shared" si="858"/>
        <v>#DIV/0!</v>
      </c>
      <c r="AR639" s="46" t="e">
        <f t="shared" si="859"/>
        <v>#DIV/0!</v>
      </c>
      <c r="AS639" s="46" t="e">
        <f t="shared" si="860"/>
        <v>#DIV/0!</v>
      </c>
      <c r="AT639" s="46" t="e">
        <f t="shared" si="861"/>
        <v>#DIV/0!</v>
      </c>
      <c r="AU639" s="46">
        <f t="shared" si="862"/>
        <v>3856.7400000000002</v>
      </c>
      <c r="AV639" s="46" t="e">
        <f t="shared" si="863"/>
        <v>#DIV/0!</v>
      </c>
      <c r="AW639" s="46" t="e">
        <f t="shared" si="864"/>
        <v>#DIV/0!</v>
      </c>
      <c r="AX639" s="46" t="e">
        <f t="shared" si="865"/>
        <v>#DIV/0!</v>
      </c>
      <c r="AY639" s="52">
        <f t="shared" si="866"/>
        <v>0</v>
      </c>
      <c r="AZ639" s="46">
        <v>823.21</v>
      </c>
      <c r="BA639" s="46">
        <v>2105.13</v>
      </c>
      <c r="BB639" s="46">
        <v>2608.0100000000002</v>
      </c>
      <c r="BC639" s="46">
        <v>902.03</v>
      </c>
      <c r="BD639" s="46">
        <v>1781.42</v>
      </c>
      <c r="BE639" s="46">
        <v>1188.47</v>
      </c>
      <c r="BF639" s="46">
        <v>2445034.0299999998</v>
      </c>
      <c r="BG639" s="46">
        <f t="shared" si="867"/>
        <v>4866.91</v>
      </c>
      <c r="BH639" s="46">
        <v>1206.3800000000001</v>
      </c>
      <c r="BI639" s="46">
        <v>3444.44</v>
      </c>
      <c r="BJ639" s="46">
        <v>7006.73</v>
      </c>
      <c r="BK639" s="46">
        <f t="shared" si="852"/>
        <v>1689105.94</v>
      </c>
      <c r="BL639" s="46" t="str">
        <f t="shared" si="868"/>
        <v xml:space="preserve"> </v>
      </c>
      <c r="BM639" s="46" t="e">
        <f t="shared" si="869"/>
        <v>#DIV/0!</v>
      </c>
      <c r="BN639" s="46" t="e">
        <f t="shared" si="870"/>
        <v>#DIV/0!</v>
      </c>
      <c r="BO639" s="46" t="e">
        <f t="shared" si="871"/>
        <v>#DIV/0!</v>
      </c>
      <c r="BP639" s="46" t="e">
        <f t="shared" si="872"/>
        <v>#DIV/0!</v>
      </c>
      <c r="BQ639" s="46" t="e">
        <f t="shared" si="873"/>
        <v>#DIV/0!</v>
      </c>
      <c r="BR639" s="46" t="e">
        <f t="shared" si="874"/>
        <v>#DIV/0!</v>
      </c>
      <c r="BS639" s="46" t="str">
        <f t="shared" si="875"/>
        <v xml:space="preserve"> </v>
      </c>
      <c r="BT639" s="46" t="e">
        <f t="shared" si="876"/>
        <v>#DIV/0!</v>
      </c>
      <c r="BU639" s="46" t="e">
        <f t="shared" si="877"/>
        <v>#DIV/0!</v>
      </c>
      <c r="BV639" s="46" t="e">
        <f t="shared" si="878"/>
        <v>#DIV/0!</v>
      </c>
      <c r="BW639" s="46" t="str">
        <f t="shared" si="879"/>
        <v xml:space="preserve"> </v>
      </c>
      <c r="BY639" s="52"/>
      <c r="BZ639" s="293"/>
      <c r="CA639" s="46">
        <f t="shared" si="880"/>
        <v>4038.4712072892939</v>
      </c>
      <c r="CB639" s="46">
        <f t="shared" si="881"/>
        <v>5085.92</v>
      </c>
      <c r="CC639" s="46">
        <f t="shared" si="882"/>
        <v>-1047.4487927107061</v>
      </c>
    </row>
    <row r="640" spans="1:81" s="45" customFormat="1" ht="12" customHeight="1">
      <c r="A640" s="284">
        <v>231</v>
      </c>
      <c r="B640" s="335" t="s">
        <v>909</v>
      </c>
      <c r="C640" s="280"/>
      <c r="D640" s="295"/>
      <c r="E640" s="280"/>
      <c r="F640" s="280"/>
      <c r="G640" s="286">
        <f t="shared" si="952"/>
        <v>1841542.87</v>
      </c>
      <c r="H640" s="280">
        <f t="shared" si="953"/>
        <v>0</v>
      </c>
      <c r="I640" s="289">
        <v>0</v>
      </c>
      <c r="J640" s="289">
        <v>0</v>
      </c>
      <c r="K640" s="289">
        <v>0</v>
      </c>
      <c r="L640" s="289">
        <v>0</v>
      </c>
      <c r="M640" s="289">
        <v>0</v>
      </c>
      <c r="N640" s="280">
        <v>0</v>
      </c>
      <c r="O640" s="280">
        <v>0</v>
      </c>
      <c r="P640" s="280">
        <v>0</v>
      </c>
      <c r="Q640" s="280">
        <v>0</v>
      </c>
      <c r="R640" s="280">
        <v>0</v>
      </c>
      <c r="S640" s="280">
        <v>0</v>
      </c>
      <c r="T640" s="290">
        <v>0</v>
      </c>
      <c r="U640" s="280">
        <v>0</v>
      </c>
      <c r="V640" s="280" t="s">
        <v>106</v>
      </c>
      <c r="W640" s="57">
        <v>456</v>
      </c>
      <c r="X640" s="280">
        <f t="shared" si="954"/>
        <v>1758673.44</v>
      </c>
      <c r="Y640" s="57">
        <v>0</v>
      </c>
      <c r="Z640" s="57">
        <v>0</v>
      </c>
      <c r="AA640" s="57">
        <v>0</v>
      </c>
      <c r="AB640" s="57">
        <v>0</v>
      </c>
      <c r="AC640" s="57">
        <v>0</v>
      </c>
      <c r="AD640" s="57">
        <v>0</v>
      </c>
      <c r="AE640" s="57">
        <v>0</v>
      </c>
      <c r="AF640" s="57">
        <v>0</v>
      </c>
      <c r="AG640" s="57">
        <v>0</v>
      </c>
      <c r="AH640" s="57">
        <v>0</v>
      </c>
      <c r="AI640" s="57">
        <v>0</v>
      </c>
      <c r="AJ640" s="57">
        <f>ROUND(X640/95.5*3,2)</f>
        <v>55246.29</v>
      </c>
      <c r="AK640" s="57">
        <f t="shared" si="956"/>
        <v>27623.14</v>
      </c>
      <c r="AL640" s="57">
        <v>0</v>
      </c>
      <c r="AN640" s="46">
        <f>I640/'Приложение 1'!I638</f>
        <v>0</v>
      </c>
      <c r="AO640" s="46" t="e">
        <f t="shared" si="856"/>
        <v>#DIV/0!</v>
      </c>
      <c r="AP640" s="46" t="e">
        <f t="shared" si="857"/>
        <v>#DIV/0!</v>
      </c>
      <c r="AQ640" s="46" t="e">
        <f t="shared" si="858"/>
        <v>#DIV/0!</v>
      </c>
      <c r="AR640" s="46" t="e">
        <f t="shared" si="859"/>
        <v>#DIV/0!</v>
      </c>
      <c r="AS640" s="46" t="e">
        <f t="shared" si="860"/>
        <v>#DIV/0!</v>
      </c>
      <c r="AT640" s="46" t="e">
        <f t="shared" si="861"/>
        <v>#DIV/0!</v>
      </c>
      <c r="AU640" s="46">
        <f t="shared" si="862"/>
        <v>3856.74</v>
      </c>
      <c r="AV640" s="46" t="e">
        <f t="shared" si="863"/>
        <v>#DIV/0!</v>
      </c>
      <c r="AW640" s="46" t="e">
        <f t="shared" si="864"/>
        <v>#DIV/0!</v>
      </c>
      <c r="AX640" s="46" t="e">
        <f t="shared" si="865"/>
        <v>#DIV/0!</v>
      </c>
      <c r="AY640" s="52">
        <f t="shared" si="866"/>
        <v>0</v>
      </c>
      <c r="AZ640" s="46">
        <v>823.21</v>
      </c>
      <c r="BA640" s="46">
        <v>2105.13</v>
      </c>
      <c r="BB640" s="46">
        <v>2608.0100000000002</v>
      </c>
      <c r="BC640" s="46">
        <v>902.03</v>
      </c>
      <c r="BD640" s="46">
        <v>1781.42</v>
      </c>
      <c r="BE640" s="46">
        <v>1188.47</v>
      </c>
      <c r="BF640" s="46">
        <v>2445034.0299999998</v>
      </c>
      <c r="BG640" s="46">
        <f t="shared" si="867"/>
        <v>4866.91</v>
      </c>
      <c r="BH640" s="46">
        <v>1206.3800000000001</v>
      </c>
      <c r="BI640" s="46">
        <v>3444.44</v>
      </c>
      <c r="BJ640" s="46">
        <v>7006.73</v>
      </c>
      <c r="BK640" s="46">
        <f t="shared" si="852"/>
        <v>1689105.94</v>
      </c>
      <c r="BL640" s="46" t="str">
        <f t="shared" si="868"/>
        <v xml:space="preserve"> </v>
      </c>
      <c r="BM640" s="46" t="e">
        <f t="shared" si="869"/>
        <v>#DIV/0!</v>
      </c>
      <c r="BN640" s="46" t="e">
        <f t="shared" si="870"/>
        <v>#DIV/0!</v>
      </c>
      <c r="BO640" s="46" t="e">
        <f t="shared" si="871"/>
        <v>#DIV/0!</v>
      </c>
      <c r="BP640" s="46" t="e">
        <f t="shared" si="872"/>
        <v>#DIV/0!</v>
      </c>
      <c r="BQ640" s="46" t="e">
        <f t="shared" si="873"/>
        <v>#DIV/0!</v>
      </c>
      <c r="BR640" s="46" t="e">
        <f t="shared" si="874"/>
        <v>#DIV/0!</v>
      </c>
      <c r="BS640" s="46" t="str">
        <f t="shared" si="875"/>
        <v xml:space="preserve"> </v>
      </c>
      <c r="BT640" s="46" t="e">
        <f t="shared" si="876"/>
        <v>#DIV/0!</v>
      </c>
      <c r="BU640" s="46" t="e">
        <f t="shared" si="877"/>
        <v>#DIV/0!</v>
      </c>
      <c r="BV640" s="46" t="e">
        <f t="shared" si="878"/>
        <v>#DIV/0!</v>
      </c>
      <c r="BW640" s="46" t="str">
        <f t="shared" si="879"/>
        <v xml:space="preserve"> </v>
      </c>
      <c r="BY640" s="52"/>
      <c r="BZ640" s="293"/>
      <c r="CA640" s="46">
        <f t="shared" si="880"/>
        <v>4038.4712061403511</v>
      </c>
      <c r="CB640" s="46">
        <f t="shared" si="881"/>
        <v>5085.92</v>
      </c>
      <c r="CC640" s="46">
        <f t="shared" si="882"/>
        <v>-1047.448793859649</v>
      </c>
    </row>
    <row r="641" spans="1:82" s="45" customFormat="1" ht="12" customHeight="1">
      <c r="A641" s="284">
        <v>232</v>
      </c>
      <c r="B641" s="335" t="s">
        <v>912</v>
      </c>
      <c r="C641" s="280"/>
      <c r="D641" s="295"/>
      <c r="E641" s="280"/>
      <c r="F641" s="280"/>
      <c r="G641" s="286">
        <f t="shared" ref="G641:G642" si="957">ROUND(H641+U641+X641+Z641+AB641+AD641+AF641+AH641+AI641+AJ641+AK641+AL641,2)</f>
        <v>2778468.19</v>
      </c>
      <c r="H641" s="280">
        <f t="shared" ref="H641:H642" si="958">I641+K641+M641+O641+Q641+S641</f>
        <v>0</v>
      </c>
      <c r="I641" s="289">
        <v>0</v>
      </c>
      <c r="J641" s="289">
        <v>0</v>
      </c>
      <c r="K641" s="289">
        <v>0</v>
      </c>
      <c r="L641" s="289">
        <v>0</v>
      </c>
      <c r="M641" s="289">
        <v>0</v>
      </c>
      <c r="N641" s="280">
        <v>0</v>
      </c>
      <c r="O641" s="280">
        <v>0</v>
      </c>
      <c r="P641" s="280">
        <v>0</v>
      </c>
      <c r="Q641" s="280">
        <v>0</v>
      </c>
      <c r="R641" s="280">
        <v>0</v>
      </c>
      <c r="S641" s="280">
        <v>0</v>
      </c>
      <c r="T641" s="290">
        <v>0</v>
      </c>
      <c r="U641" s="280">
        <v>0</v>
      </c>
      <c r="V641" s="280" t="s">
        <v>106</v>
      </c>
      <c r="W641" s="57">
        <v>688</v>
      </c>
      <c r="X641" s="280">
        <f t="shared" ref="X641:X642" si="959">ROUND(IF(V641="СК",3856.74,3886.86)*W641,2)</f>
        <v>2653437.12</v>
      </c>
      <c r="Y641" s="57">
        <v>0</v>
      </c>
      <c r="Z641" s="57">
        <v>0</v>
      </c>
      <c r="AA641" s="57">
        <v>0</v>
      </c>
      <c r="AB641" s="57">
        <v>0</v>
      </c>
      <c r="AC641" s="57">
        <v>0</v>
      </c>
      <c r="AD641" s="57">
        <v>0</v>
      </c>
      <c r="AE641" s="57">
        <v>0</v>
      </c>
      <c r="AF641" s="57">
        <v>0</v>
      </c>
      <c r="AG641" s="57">
        <v>0</v>
      </c>
      <c r="AH641" s="57">
        <v>0</v>
      </c>
      <c r="AI641" s="57">
        <v>0</v>
      </c>
      <c r="AJ641" s="57">
        <f t="shared" ref="AJ641:AJ642" si="960">ROUND(X641/95.5*3,2)</f>
        <v>83354.05</v>
      </c>
      <c r="AK641" s="57">
        <f t="shared" ref="AK641:AK642" si="961">ROUND(X641/95.5*1.5,2)</f>
        <v>41677.019999999997</v>
      </c>
      <c r="AL641" s="57">
        <v>0</v>
      </c>
      <c r="AN641" s="46">
        <f>I641/'Приложение 1'!I639</f>
        <v>0</v>
      </c>
      <c r="AO641" s="46" t="e">
        <f t="shared" si="856"/>
        <v>#DIV/0!</v>
      </c>
      <c r="AP641" s="46" t="e">
        <f t="shared" si="857"/>
        <v>#DIV/0!</v>
      </c>
      <c r="AQ641" s="46" t="e">
        <f t="shared" si="858"/>
        <v>#DIV/0!</v>
      </c>
      <c r="AR641" s="46" t="e">
        <f t="shared" si="859"/>
        <v>#DIV/0!</v>
      </c>
      <c r="AS641" s="46" t="e">
        <f t="shared" si="860"/>
        <v>#DIV/0!</v>
      </c>
      <c r="AT641" s="46" t="e">
        <f t="shared" si="861"/>
        <v>#DIV/0!</v>
      </c>
      <c r="AU641" s="46">
        <f t="shared" si="862"/>
        <v>3856.7400000000002</v>
      </c>
      <c r="AV641" s="46" t="e">
        <f t="shared" si="863"/>
        <v>#DIV/0!</v>
      </c>
      <c r="AW641" s="46" t="e">
        <f t="shared" si="864"/>
        <v>#DIV/0!</v>
      </c>
      <c r="AX641" s="46" t="e">
        <f t="shared" si="865"/>
        <v>#DIV/0!</v>
      </c>
      <c r="AY641" s="52">
        <f t="shared" si="866"/>
        <v>0</v>
      </c>
      <c r="AZ641" s="46">
        <v>823.21</v>
      </c>
      <c r="BA641" s="46">
        <v>2105.13</v>
      </c>
      <c r="BB641" s="46">
        <v>2608.0100000000002</v>
      </c>
      <c r="BC641" s="46">
        <v>902.03</v>
      </c>
      <c r="BD641" s="46">
        <v>1781.42</v>
      </c>
      <c r="BE641" s="46">
        <v>1188.47</v>
      </c>
      <c r="BF641" s="46">
        <v>2445034.0299999998</v>
      </c>
      <c r="BG641" s="46">
        <f t="shared" si="867"/>
        <v>4866.91</v>
      </c>
      <c r="BH641" s="46">
        <v>1206.3800000000001</v>
      </c>
      <c r="BI641" s="46">
        <v>3444.44</v>
      </c>
      <c r="BJ641" s="46">
        <v>7006.73</v>
      </c>
      <c r="BK641" s="46">
        <f t="shared" si="852"/>
        <v>1689105.94</v>
      </c>
      <c r="BL641" s="46" t="str">
        <f t="shared" si="868"/>
        <v xml:space="preserve"> </v>
      </c>
      <c r="BM641" s="46" t="e">
        <f t="shared" si="869"/>
        <v>#DIV/0!</v>
      </c>
      <c r="BN641" s="46" t="e">
        <f t="shared" si="870"/>
        <v>#DIV/0!</v>
      </c>
      <c r="BO641" s="46" t="e">
        <f t="shared" si="871"/>
        <v>#DIV/0!</v>
      </c>
      <c r="BP641" s="46" t="e">
        <f t="shared" si="872"/>
        <v>#DIV/0!</v>
      </c>
      <c r="BQ641" s="46" t="e">
        <f t="shared" si="873"/>
        <v>#DIV/0!</v>
      </c>
      <c r="BR641" s="46" t="e">
        <f t="shared" si="874"/>
        <v>#DIV/0!</v>
      </c>
      <c r="BS641" s="46" t="str">
        <f t="shared" si="875"/>
        <v xml:space="preserve"> </v>
      </c>
      <c r="BT641" s="46" t="e">
        <f t="shared" si="876"/>
        <v>#DIV/0!</v>
      </c>
      <c r="BU641" s="46" t="e">
        <f t="shared" si="877"/>
        <v>#DIV/0!</v>
      </c>
      <c r="BV641" s="46" t="e">
        <f t="shared" si="878"/>
        <v>#DIV/0!</v>
      </c>
      <c r="BW641" s="46" t="str">
        <f t="shared" si="879"/>
        <v xml:space="preserve"> </v>
      </c>
      <c r="BY641" s="52"/>
      <c r="BZ641" s="293"/>
      <c r="CA641" s="46">
        <f t="shared" si="880"/>
        <v>4038.4712063953489</v>
      </c>
      <c r="CB641" s="46">
        <f t="shared" si="881"/>
        <v>5085.92</v>
      </c>
      <c r="CC641" s="46">
        <f t="shared" si="882"/>
        <v>-1047.4487936046512</v>
      </c>
    </row>
    <row r="642" spans="1:82" s="45" customFormat="1" ht="12" customHeight="1">
      <c r="A642" s="284">
        <v>233</v>
      </c>
      <c r="B642" s="335" t="s">
        <v>916</v>
      </c>
      <c r="C642" s="280"/>
      <c r="D642" s="295"/>
      <c r="E642" s="280"/>
      <c r="F642" s="280"/>
      <c r="G642" s="286">
        <f t="shared" si="957"/>
        <v>2352005.63</v>
      </c>
      <c r="H642" s="280">
        <f t="shared" si="958"/>
        <v>0</v>
      </c>
      <c r="I642" s="289">
        <v>0</v>
      </c>
      <c r="J642" s="289">
        <v>0</v>
      </c>
      <c r="K642" s="289">
        <v>0</v>
      </c>
      <c r="L642" s="289">
        <v>0</v>
      </c>
      <c r="M642" s="289">
        <v>0</v>
      </c>
      <c r="N642" s="280">
        <v>0</v>
      </c>
      <c r="O642" s="280">
        <v>0</v>
      </c>
      <c r="P642" s="280">
        <v>0</v>
      </c>
      <c r="Q642" s="280">
        <v>0</v>
      </c>
      <c r="R642" s="280">
        <v>0</v>
      </c>
      <c r="S642" s="280">
        <v>0</v>
      </c>
      <c r="T642" s="290">
        <v>0</v>
      </c>
      <c r="U642" s="280">
        <v>0</v>
      </c>
      <c r="V642" s="280" t="s">
        <v>106</v>
      </c>
      <c r="W642" s="57">
        <v>582.4</v>
      </c>
      <c r="X642" s="280">
        <f t="shared" si="959"/>
        <v>2246165.38</v>
      </c>
      <c r="Y642" s="57">
        <v>0</v>
      </c>
      <c r="Z642" s="57">
        <v>0</v>
      </c>
      <c r="AA642" s="57">
        <v>0</v>
      </c>
      <c r="AB642" s="57">
        <v>0</v>
      </c>
      <c r="AC642" s="57">
        <v>0</v>
      </c>
      <c r="AD642" s="57">
        <v>0</v>
      </c>
      <c r="AE642" s="57">
        <v>0</v>
      </c>
      <c r="AF642" s="57">
        <v>0</v>
      </c>
      <c r="AG642" s="57">
        <v>0</v>
      </c>
      <c r="AH642" s="57">
        <v>0</v>
      </c>
      <c r="AI642" s="57">
        <v>0</v>
      </c>
      <c r="AJ642" s="57">
        <f t="shared" si="960"/>
        <v>70560.17</v>
      </c>
      <c r="AK642" s="57">
        <f t="shared" si="961"/>
        <v>35280.080000000002</v>
      </c>
      <c r="AL642" s="57">
        <v>0</v>
      </c>
      <c r="AN642" s="46">
        <f>I642/'Приложение 1'!I640</f>
        <v>0</v>
      </c>
      <c r="AO642" s="46" t="e">
        <f t="shared" si="856"/>
        <v>#DIV/0!</v>
      </c>
      <c r="AP642" s="46" t="e">
        <f t="shared" si="857"/>
        <v>#DIV/0!</v>
      </c>
      <c r="AQ642" s="46" t="e">
        <f t="shared" si="858"/>
        <v>#DIV/0!</v>
      </c>
      <c r="AR642" s="46" t="e">
        <f t="shared" si="859"/>
        <v>#DIV/0!</v>
      </c>
      <c r="AS642" s="46" t="e">
        <f t="shared" si="860"/>
        <v>#DIV/0!</v>
      </c>
      <c r="AT642" s="46" t="e">
        <f t="shared" si="861"/>
        <v>#DIV/0!</v>
      </c>
      <c r="AU642" s="46">
        <f t="shared" si="862"/>
        <v>3856.7400068681318</v>
      </c>
      <c r="AV642" s="46" t="e">
        <f t="shared" si="863"/>
        <v>#DIV/0!</v>
      </c>
      <c r="AW642" s="46" t="e">
        <f t="shared" si="864"/>
        <v>#DIV/0!</v>
      </c>
      <c r="AX642" s="46" t="e">
        <f t="shared" si="865"/>
        <v>#DIV/0!</v>
      </c>
      <c r="AY642" s="52">
        <f t="shared" si="866"/>
        <v>0</v>
      </c>
      <c r="AZ642" s="46">
        <v>823.21</v>
      </c>
      <c r="BA642" s="46">
        <v>2105.13</v>
      </c>
      <c r="BB642" s="46">
        <v>2608.0100000000002</v>
      </c>
      <c r="BC642" s="46">
        <v>902.03</v>
      </c>
      <c r="BD642" s="46">
        <v>1781.42</v>
      </c>
      <c r="BE642" s="46">
        <v>1188.47</v>
      </c>
      <c r="BF642" s="46">
        <v>2445034.0299999998</v>
      </c>
      <c r="BG642" s="46">
        <f t="shared" si="867"/>
        <v>4866.91</v>
      </c>
      <c r="BH642" s="46">
        <v>1206.3800000000001</v>
      </c>
      <c r="BI642" s="46">
        <v>3444.44</v>
      </c>
      <c r="BJ642" s="46">
        <v>7006.73</v>
      </c>
      <c r="BK642" s="46">
        <f t="shared" si="852"/>
        <v>1689105.94</v>
      </c>
      <c r="BL642" s="46" t="str">
        <f t="shared" si="868"/>
        <v xml:space="preserve"> </v>
      </c>
      <c r="BM642" s="46" t="e">
        <f t="shared" si="869"/>
        <v>#DIV/0!</v>
      </c>
      <c r="BN642" s="46" t="e">
        <f t="shared" si="870"/>
        <v>#DIV/0!</v>
      </c>
      <c r="BO642" s="46" t="e">
        <f t="shared" si="871"/>
        <v>#DIV/0!</v>
      </c>
      <c r="BP642" s="46" t="e">
        <f t="shared" si="872"/>
        <v>#DIV/0!</v>
      </c>
      <c r="BQ642" s="46" t="e">
        <f t="shared" si="873"/>
        <v>#DIV/0!</v>
      </c>
      <c r="BR642" s="46" t="e">
        <f t="shared" si="874"/>
        <v>#DIV/0!</v>
      </c>
      <c r="BS642" s="46" t="str">
        <f t="shared" si="875"/>
        <v xml:space="preserve"> </v>
      </c>
      <c r="BT642" s="46" t="e">
        <f t="shared" si="876"/>
        <v>#DIV/0!</v>
      </c>
      <c r="BU642" s="46" t="e">
        <f t="shared" si="877"/>
        <v>#DIV/0!</v>
      </c>
      <c r="BV642" s="46" t="e">
        <f t="shared" si="878"/>
        <v>#DIV/0!</v>
      </c>
      <c r="BW642" s="46" t="str">
        <f t="shared" si="879"/>
        <v xml:space="preserve"> </v>
      </c>
      <c r="BY642" s="52"/>
      <c r="BZ642" s="293"/>
      <c r="CA642" s="46">
        <f t="shared" si="880"/>
        <v>4038.4712053571429</v>
      </c>
      <c r="CB642" s="46">
        <f t="shared" si="881"/>
        <v>5085.92</v>
      </c>
      <c r="CC642" s="46">
        <f t="shared" si="882"/>
        <v>-1047.4487946428571</v>
      </c>
    </row>
    <row r="643" spans="1:82" s="45" customFormat="1" ht="12" customHeight="1">
      <c r="A643" s="284">
        <v>234</v>
      </c>
      <c r="B643" s="335" t="s">
        <v>919</v>
      </c>
      <c r="C643" s="280"/>
      <c r="D643" s="295"/>
      <c r="E643" s="280"/>
      <c r="F643" s="280"/>
      <c r="G643" s="286">
        <f t="shared" si="952"/>
        <v>1837504.4</v>
      </c>
      <c r="H643" s="280">
        <f t="shared" si="953"/>
        <v>0</v>
      </c>
      <c r="I643" s="289">
        <v>0</v>
      </c>
      <c r="J643" s="289">
        <v>0</v>
      </c>
      <c r="K643" s="289">
        <v>0</v>
      </c>
      <c r="L643" s="289">
        <v>0</v>
      </c>
      <c r="M643" s="289">
        <v>0</v>
      </c>
      <c r="N643" s="280">
        <v>0</v>
      </c>
      <c r="O643" s="280">
        <v>0</v>
      </c>
      <c r="P643" s="280">
        <v>0</v>
      </c>
      <c r="Q643" s="280">
        <v>0</v>
      </c>
      <c r="R643" s="280">
        <v>0</v>
      </c>
      <c r="S643" s="280">
        <v>0</v>
      </c>
      <c r="T643" s="290">
        <v>0</v>
      </c>
      <c r="U643" s="280">
        <v>0</v>
      </c>
      <c r="V643" s="280" t="s">
        <v>106</v>
      </c>
      <c r="W643" s="57">
        <v>455</v>
      </c>
      <c r="X643" s="280">
        <f t="shared" si="954"/>
        <v>1754816.7</v>
      </c>
      <c r="Y643" s="57">
        <v>0</v>
      </c>
      <c r="Z643" s="57">
        <v>0</v>
      </c>
      <c r="AA643" s="57">
        <v>0</v>
      </c>
      <c r="AB643" s="57">
        <v>0</v>
      </c>
      <c r="AC643" s="57">
        <v>0</v>
      </c>
      <c r="AD643" s="57">
        <v>0</v>
      </c>
      <c r="AE643" s="57">
        <v>0</v>
      </c>
      <c r="AF643" s="57">
        <v>0</v>
      </c>
      <c r="AG643" s="57">
        <v>0</v>
      </c>
      <c r="AH643" s="57">
        <v>0</v>
      </c>
      <c r="AI643" s="57">
        <v>0</v>
      </c>
      <c r="AJ643" s="57">
        <f t="shared" ref="AJ643" si="962">ROUND(X643/95.5*3,2)</f>
        <v>55125.13</v>
      </c>
      <c r="AK643" s="57">
        <f t="shared" si="956"/>
        <v>27562.57</v>
      </c>
      <c r="AL643" s="57">
        <v>0</v>
      </c>
      <c r="AN643" s="46">
        <f>I643/'Приложение 1'!I641</f>
        <v>0</v>
      </c>
      <c r="AO643" s="46" t="e">
        <f t="shared" si="856"/>
        <v>#DIV/0!</v>
      </c>
      <c r="AP643" s="46" t="e">
        <f t="shared" si="857"/>
        <v>#DIV/0!</v>
      </c>
      <c r="AQ643" s="46" t="e">
        <f t="shared" si="858"/>
        <v>#DIV/0!</v>
      </c>
      <c r="AR643" s="46" t="e">
        <f t="shared" si="859"/>
        <v>#DIV/0!</v>
      </c>
      <c r="AS643" s="46" t="e">
        <f t="shared" si="860"/>
        <v>#DIV/0!</v>
      </c>
      <c r="AT643" s="46" t="e">
        <f t="shared" si="861"/>
        <v>#DIV/0!</v>
      </c>
      <c r="AU643" s="46">
        <f t="shared" si="862"/>
        <v>3856.74</v>
      </c>
      <c r="AV643" s="46" t="e">
        <f t="shared" si="863"/>
        <v>#DIV/0!</v>
      </c>
      <c r="AW643" s="46" t="e">
        <f t="shared" si="864"/>
        <v>#DIV/0!</v>
      </c>
      <c r="AX643" s="46" t="e">
        <f t="shared" si="865"/>
        <v>#DIV/0!</v>
      </c>
      <c r="AY643" s="52">
        <f t="shared" si="866"/>
        <v>0</v>
      </c>
      <c r="AZ643" s="46">
        <v>823.21</v>
      </c>
      <c r="BA643" s="46">
        <v>2105.13</v>
      </c>
      <c r="BB643" s="46">
        <v>2608.0100000000002</v>
      </c>
      <c r="BC643" s="46">
        <v>902.03</v>
      </c>
      <c r="BD643" s="46">
        <v>1781.42</v>
      </c>
      <c r="BE643" s="46">
        <v>1188.47</v>
      </c>
      <c r="BF643" s="46">
        <v>2445034.0299999998</v>
      </c>
      <c r="BG643" s="46">
        <f t="shared" si="867"/>
        <v>4866.91</v>
      </c>
      <c r="BH643" s="46">
        <v>1206.3800000000001</v>
      </c>
      <c r="BI643" s="46">
        <v>3444.44</v>
      </c>
      <c r="BJ643" s="46">
        <v>7006.73</v>
      </c>
      <c r="BK643" s="46">
        <f t="shared" si="852"/>
        <v>1689105.94</v>
      </c>
      <c r="BL643" s="46" t="str">
        <f t="shared" si="868"/>
        <v xml:space="preserve"> </v>
      </c>
      <c r="BM643" s="46" t="e">
        <f t="shared" si="869"/>
        <v>#DIV/0!</v>
      </c>
      <c r="BN643" s="46" t="e">
        <f t="shared" si="870"/>
        <v>#DIV/0!</v>
      </c>
      <c r="BO643" s="46" t="e">
        <f t="shared" si="871"/>
        <v>#DIV/0!</v>
      </c>
      <c r="BP643" s="46" t="e">
        <f t="shared" si="872"/>
        <v>#DIV/0!</v>
      </c>
      <c r="BQ643" s="46" t="e">
        <f t="shared" si="873"/>
        <v>#DIV/0!</v>
      </c>
      <c r="BR643" s="46" t="e">
        <f t="shared" si="874"/>
        <v>#DIV/0!</v>
      </c>
      <c r="BS643" s="46" t="str">
        <f t="shared" si="875"/>
        <v xml:space="preserve"> </v>
      </c>
      <c r="BT643" s="46" t="e">
        <f t="shared" si="876"/>
        <v>#DIV/0!</v>
      </c>
      <c r="BU643" s="46" t="e">
        <f t="shared" si="877"/>
        <v>#DIV/0!</v>
      </c>
      <c r="BV643" s="46" t="e">
        <f t="shared" si="878"/>
        <v>#DIV/0!</v>
      </c>
      <c r="BW643" s="46" t="str">
        <f t="shared" si="879"/>
        <v xml:space="preserve"> </v>
      </c>
      <c r="BY643" s="52"/>
      <c r="BZ643" s="293"/>
      <c r="CA643" s="46">
        <f t="shared" si="880"/>
        <v>4038.4712087912085</v>
      </c>
      <c r="CB643" s="46">
        <f t="shared" si="881"/>
        <v>5085.92</v>
      </c>
      <c r="CC643" s="46">
        <f t="shared" si="882"/>
        <v>-1047.4487912087916</v>
      </c>
    </row>
    <row r="644" spans="1:82" s="45" customFormat="1" ht="43.5" customHeight="1">
      <c r="A644" s="308" t="s">
        <v>11</v>
      </c>
      <c r="B644" s="308"/>
      <c r="C644" s="280">
        <f>SUM(C637:C637)</f>
        <v>1289.5999999999999</v>
      </c>
      <c r="D644" s="356"/>
      <c r="E644" s="294"/>
      <c r="F644" s="294"/>
      <c r="G644" s="280">
        <f>ROUND(SUM(G637:G643),2)</f>
        <v>19034930.18</v>
      </c>
      <c r="H644" s="280">
        <f t="shared" ref="H644:S644" si="963">ROUND(SUM(H637:H643),2)</f>
        <v>0</v>
      </c>
      <c r="I644" s="280">
        <f t="shared" si="963"/>
        <v>0</v>
      </c>
      <c r="J644" s="280">
        <f t="shared" si="963"/>
        <v>0</v>
      </c>
      <c r="K644" s="280">
        <f t="shared" si="963"/>
        <v>0</v>
      </c>
      <c r="L644" s="280">
        <f t="shared" si="963"/>
        <v>0</v>
      </c>
      <c r="M644" s="280">
        <f t="shared" si="963"/>
        <v>0</v>
      </c>
      <c r="N644" s="280">
        <f t="shared" si="963"/>
        <v>0</v>
      </c>
      <c r="O644" s="280">
        <f t="shared" si="963"/>
        <v>0</v>
      </c>
      <c r="P644" s="280">
        <f t="shared" si="963"/>
        <v>0</v>
      </c>
      <c r="Q644" s="280">
        <f t="shared" si="963"/>
        <v>0</v>
      </c>
      <c r="R644" s="280">
        <f t="shared" si="963"/>
        <v>0</v>
      </c>
      <c r="S644" s="280">
        <f t="shared" si="963"/>
        <v>0</v>
      </c>
      <c r="T644" s="290">
        <f>SUM(T637:T643)</f>
        <v>0</v>
      </c>
      <c r="U644" s="280">
        <f>SUM(U637:U643)</f>
        <v>0</v>
      </c>
      <c r="V644" s="294" t="s">
        <v>66</v>
      </c>
      <c r="W644" s="280">
        <f t="shared" ref="W644:AL644" si="964">SUM(W637:W643)</f>
        <v>4713.3999999999996</v>
      </c>
      <c r="X644" s="280">
        <f t="shared" si="964"/>
        <v>18178358.32</v>
      </c>
      <c r="Y644" s="280">
        <f t="shared" si="964"/>
        <v>0</v>
      </c>
      <c r="Z644" s="280">
        <f t="shared" si="964"/>
        <v>0</v>
      </c>
      <c r="AA644" s="280">
        <f t="shared" si="964"/>
        <v>0</v>
      </c>
      <c r="AB644" s="280">
        <f t="shared" si="964"/>
        <v>0</v>
      </c>
      <c r="AC644" s="280">
        <f t="shared" si="964"/>
        <v>0</v>
      </c>
      <c r="AD644" s="280">
        <f t="shared" si="964"/>
        <v>0</v>
      </c>
      <c r="AE644" s="280">
        <f t="shared" si="964"/>
        <v>0</v>
      </c>
      <c r="AF644" s="280">
        <f t="shared" si="964"/>
        <v>0</v>
      </c>
      <c r="AG644" s="280">
        <f t="shared" si="964"/>
        <v>0</v>
      </c>
      <c r="AH644" s="280">
        <f t="shared" si="964"/>
        <v>0</v>
      </c>
      <c r="AI644" s="280">
        <f t="shared" si="964"/>
        <v>0</v>
      </c>
      <c r="AJ644" s="280">
        <f t="shared" si="964"/>
        <v>571047.90999999992</v>
      </c>
      <c r="AK644" s="280">
        <f t="shared" si="964"/>
        <v>285523.95</v>
      </c>
      <c r="AL644" s="280">
        <f t="shared" si="964"/>
        <v>0</v>
      </c>
      <c r="AN644" s="46" t="e">
        <f>I644/'Приложение 1'!I642</f>
        <v>#DIV/0!</v>
      </c>
      <c r="AO644" s="46" t="e">
        <f t="shared" si="856"/>
        <v>#DIV/0!</v>
      </c>
      <c r="AP644" s="46" t="e">
        <f t="shared" si="857"/>
        <v>#DIV/0!</v>
      </c>
      <c r="AQ644" s="46" t="e">
        <f t="shared" si="858"/>
        <v>#DIV/0!</v>
      </c>
      <c r="AR644" s="46" t="e">
        <f t="shared" si="859"/>
        <v>#DIV/0!</v>
      </c>
      <c r="AS644" s="46" t="e">
        <f t="shared" si="860"/>
        <v>#DIV/0!</v>
      </c>
      <c r="AT644" s="46" t="e">
        <f t="shared" si="861"/>
        <v>#DIV/0!</v>
      </c>
      <c r="AU644" s="46">
        <f t="shared" si="862"/>
        <v>3856.7400008486447</v>
      </c>
      <c r="AV644" s="46" t="e">
        <f t="shared" si="863"/>
        <v>#DIV/0!</v>
      </c>
      <c r="AW644" s="46" t="e">
        <f t="shared" si="864"/>
        <v>#DIV/0!</v>
      </c>
      <c r="AX644" s="46" t="e">
        <f t="shared" si="865"/>
        <v>#DIV/0!</v>
      </c>
      <c r="AY644" s="52">
        <f t="shared" si="866"/>
        <v>0</v>
      </c>
      <c r="AZ644" s="46">
        <v>823.21</v>
      </c>
      <c r="BA644" s="46">
        <v>2105.13</v>
      </c>
      <c r="BB644" s="46">
        <v>2608.0100000000002</v>
      </c>
      <c r="BC644" s="46">
        <v>902.03</v>
      </c>
      <c r="BD644" s="46">
        <v>1781.42</v>
      </c>
      <c r="BE644" s="46">
        <v>1188.47</v>
      </c>
      <c r="BF644" s="46">
        <v>2445034.0299999998</v>
      </c>
      <c r="BG644" s="46">
        <f t="shared" si="867"/>
        <v>4866.91</v>
      </c>
      <c r="BH644" s="46">
        <v>1206.3800000000001</v>
      </c>
      <c r="BI644" s="46">
        <v>3444.44</v>
      </c>
      <c r="BJ644" s="46">
        <v>7006.73</v>
      </c>
      <c r="BK644" s="46">
        <f t="shared" si="852"/>
        <v>1689105.94</v>
      </c>
      <c r="BL644" s="46" t="e">
        <f t="shared" si="868"/>
        <v>#DIV/0!</v>
      </c>
      <c r="BM644" s="46" t="e">
        <f t="shared" si="869"/>
        <v>#DIV/0!</v>
      </c>
      <c r="BN644" s="46" t="e">
        <f t="shared" si="870"/>
        <v>#DIV/0!</v>
      </c>
      <c r="BO644" s="46" t="e">
        <f t="shared" si="871"/>
        <v>#DIV/0!</v>
      </c>
      <c r="BP644" s="46" t="e">
        <f t="shared" si="872"/>
        <v>#DIV/0!</v>
      </c>
      <c r="BQ644" s="46" t="e">
        <f t="shared" si="873"/>
        <v>#DIV/0!</v>
      </c>
      <c r="BR644" s="46" t="e">
        <f t="shared" si="874"/>
        <v>#DIV/0!</v>
      </c>
      <c r="BS644" s="46" t="str">
        <f t="shared" si="875"/>
        <v xml:space="preserve"> </v>
      </c>
      <c r="BT644" s="46" t="e">
        <f t="shared" si="876"/>
        <v>#DIV/0!</v>
      </c>
      <c r="BU644" s="46" t="e">
        <f t="shared" si="877"/>
        <v>#DIV/0!</v>
      </c>
      <c r="BV644" s="46" t="e">
        <f t="shared" si="878"/>
        <v>#DIV/0!</v>
      </c>
      <c r="BW644" s="46" t="str">
        <f t="shared" si="879"/>
        <v xml:space="preserve"> </v>
      </c>
      <c r="BY644" s="52">
        <f t="shared" ref="BY644" si="965">AJ644/G644*100</f>
        <v>3.000000024166098</v>
      </c>
      <c r="BZ644" s="293">
        <f t="shared" ref="BZ644" si="966">AK644/G644*100</f>
        <v>1.4999999858155508</v>
      </c>
      <c r="CA644" s="46">
        <f t="shared" si="880"/>
        <v>4038.4712054992151</v>
      </c>
      <c r="CB644" s="46">
        <f t="shared" si="881"/>
        <v>5085.92</v>
      </c>
      <c r="CC644" s="46">
        <f t="shared" si="882"/>
        <v>-1047.448794500785</v>
      </c>
    </row>
    <row r="645" spans="1:82" s="45" customFormat="1" ht="12" customHeight="1">
      <c r="A645" s="384" t="s">
        <v>119</v>
      </c>
      <c r="B645" s="384"/>
      <c r="C645" s="384"/>
      <c r="D645" s="384"/>
      <c r="E645" s="384"/>
      <c r="F645" s="384"/>
      <c r="G645" s="384"/>
      <c r="H645" s="384"/>
      <c r="I645" s="384"/>
      <c r="J645" s="384"/>
      <c r="K645" s="384"/>
      <c r="L645" s="384"/>
      <c r="M645" s="384"/>
      <c r="N645" s="384"/>
      <c r="O645" s="384"/>
      <c r="P645" s="384"/>
      <c r="Q645" s="384"/>
      <c r="R645" s="384"/>
      <c r="S645" s="384"/>
      <c r="T645" s="384"/>
      <c r="U645" s="384"/>
      <c r="V645" s="384"/>
      <c r="W645" s="384"/>
      <c r="X645" s="384"/>
      <c r="Y645" s="384"/>
      <c r="Z645" s="384"/>
      <c r="AA645" s="384"/>
      <c r="AB645" s="384"/>
      <c r="AC645" s="384"/>
      <c r="AD645" s="384"/>
      <c r="AE645" s="384"/>
      <c r="AF645" s="384"/>
      <c r="AG645" s="384"/>
      <c r="AH645" s="384"/>
      <c r="AI645" s="384"/>
      <c r="AJ645" s="384"/>
      <c r="AK645" s="384"/>
      <c r="AL645" s="385"/>
      <c r="AN645" s="46">
        <f>I645/'Приложение 1'!I643</f>
        <v>0</v>
      </c>
      <c r="AO645" s="46" t="e">
        <f t="shared" si="856"/>
        <v>#DIV/0!</v>
      </c>
      <c r="AP645" s="46" t="e">
        <f t="shared" si="857"/>
        <v>#DIV/0!</v>
      </c>
      <c r="AQ645" s="46" t="e">
        <f t="shared" si="858"/>
        <v>#DIV/0!</v>
      </c>
      <c r="AR645" s="46" t="e">
        <f t="shared" si="859"/>
        <v>#DIV/0!</v>
      </c>
      <c r="AS645" s="46" t="e">
        <f t="shared" si="860"/>
        <v>#DIV/0!</v>
      </c>
      <c r="AT645" s="46" t="e">
        <f t="shared" si="861"/>
        <v>#DIV/0!</v>
      </c>
      <c r="AU645" s="46" t="e">
        <f t="shared" si="862"/>
        <v>#DIV/0!</v>
      </c>
      <c r="AV645" s="46" t="e">
        <f t="shared" si="863"/>
        <v>#DIV/0!</v>
      </c>
      <c r="AW645" s="46" t="e">
        <f t="shared" si="864"/>
        <v>#DIV/0!</v>
      </c>
      <c r="AX645" s="46" t="e">
        <f t="shared" si="865"/>
        <v>#DIV/0!</v>
      </c>
      <c r="AY645" s="52">
        <f t="shared" si="866"/>
        <v>0</v>
      </c>
      <c r="AZ645" s="46">
        <v>823.21</v>
      </c>
      <c r="BA645" s="46">
        <v>2105.13</v>
      </c>
      <c r="BB645" s="46">
        <v>2608.0100000000002</v>
      </c>
      <c r="BC645" s="46">
        <v>902.03</v>
      </c>
      <c r="BD645" s="46">
        <v>1781.42</v>
      </c>
      <c r="BE645" s="46">
        <v>1188.47</v>
      </c>
      <c r="BF645" s="46">
        <v>2445034.0299999998</v>
      </c>
      <c r="BG645" s="46">
        <f t="shared" si="867"/>
        <v>4866.91</v>
      </c>
      <c r="BH645" s="46">
        <v>1206.3800000000001</v>
      </c>
      <c r="BI645" s="46">
        <v>3444.44</v>
      </c>
      <c r="BJ645" s="46">
        <v>7006.73</v>
      </c>
      <c r="BK645" s="46">
        <f t="shared" si="852"/>
        <v>1689105.94</v>
      </c>
      <c r="BL645" s="46" t="str">
        <f t="shared" si="868"/>
        <v xml:space="preserve"> </v>
      </c>
      <c r="BM645" s="46" t="e">
        <f t="shared" si="869"/>
        <v>#DIV/0!</v>
      </c>
      <c r="BN645" s="46" t="e">
        <f t="shared" si="870"/>
        <v>#DIV/0!</v>
      </c>
      <c r="BO645" s="46" t="e">
        <f t="shared" si="871"/>
        <v>#DIV/0!</v>
      </c>
      <c r="BP645" s="46" t="e">
        <f t="shared" si="872"/>
        <v>#DIV/0!</v>
      </c>
      <c r="BQ645" s="46" t="e">
        <f t="shared" si="873"/>
        <v>#DIV/0!</v>
      </c>
      <c r="BR645" s="46" t="e">
        <f t="shared" si="874"/>
        <v>#DIV/0!</v>
      </c>
      <c r="BS645" s="46" t="e">
        <f t="shared" si="875"/>
        <v>#DIV/0!</v>
      </c>
      <c r="BT645" s="46" t="e">
        <f t="shared" si="876"/>
        <v>#DIV/0!</v>
      </c>
      <c r="BU645" s="46" t="e">
        <f t="shared" si="877"/>
        <v>#DIV/0!</v>
      </c>
      <c r="BV645" s="46" t="e">
        <f t="shared" si="878"/>
        <v>#DIV/0!</v>
      </c>
      <c r="BW645" s="46" t="str">
        <f t="shared" si="879"/>
        <v xml:space="preserve"> </v>
      </c>
      <c r="BY645" s="52"/>
      <c r="BZ645" s="293"/>
      <c r="CA645" s="46" t="e">
        <f t="shared" si="880"/>
        <v>#DIV/0!</v>
      </c>
      <c r="CB645" s="46">
        <f t="shared" si="881"/>
        <v>5085.92</v>
      </c>
      <c r="CC645" s="46" t="e">
        <f t="shared" si="882"/>
        <v>#DIV/0!</v>
      </c>
    </row>
    <row r="646" spans="1:82" s="45" customFormat="1" ht="12" customHeight="1">
      <c r="A646" s="284">
        <v>235</v>
      </c>
      <c r="B646" s="64" t="s">
        <v>920</v>
      </c>
      <c r="C646" s="336"/>
      <c r="D646" s="362"/>
      <c r="E646" s="336"/>
      <c r="F646" s="336"/>
      <c r="G646" s="286">
        <f t="shared" ref="G646" si="967">ROUND(H646+U646+X646+Z646+AB646+AD646+AF646+AH646+AI646+AJ646+AK646+AL646,2)</f>
        <v>2079368.35</v>
      </c>
      <c r="H646" s="280">
        <f t="shared" ref="H646" si="968">I646+K646+M646+O646+Q646+S646</f>
        <v>0</v>
      </c>
      <c r="I646" s="289">
        <v>0</v>
      </c>
      <c r="J646" s="289">
        <v>0</v>
      </c>
      <c r="K646" s="289">
        <v>0</v>
      </c>
      <c r="L646" s="289">
        <v>0</v>
      </c>
      <c r="M646" s="289">
        <v>0</v>
      </c>
      <c r="N646" s="280">
        <v>0</v>
      </c>
      <c r="O646" s="280">
        <v>0</v>
      </c>
      <c r="P646" s="280">
        <v>0</v>
      </c>
      <c r="Q646" s="280">
        <v>0</v>
      </c>
      <c r="R646" s="280">
        <v>0</v>
      </c>
      <c r="S646" s="280">
        <v>0</v>
      </c>
      <c r="T646" s="290">
        <v>0</v>
      </c>
      <c r="U646" s="280">
        <v>0</v>
      </c>
      <c r="V646" s="280" t="s">
        <v>105</v>
      </c>
      <c r="W646" s="57">
        <v>510.9</v>
      </c>
      <c r="X646" s="280">
        <f t="shared" ref="X646" si="969">ROUND(IF(V646="СК",3856.74,3886.86)*W646,2)</f>
        <v>1985796.77</v>
      </c>
      <c r="Y646" s="57">
        <v>0</v>
      </c>
      <c r="Z646" s="57">
        <v>0</v>
      </c>
      <c r="AA646" s="57">
        <v>0</v>
      </c>
      <c r="AB646" s="57">
        <v>0</v>
      </c>
      <c r="AC646" s="57">
        <v>0</v>
      </c>
      <c r="AD646" s="57">
        <v>0</v>
      </c>
      <c r="AE646" s="57">
        <v>0</v>
      </c>
      <c r="AF646" s="57">
        <v>0</v>
      </c>
      <c r="AG646" s="57">
        <v>0</v>
      </c>
      <c r="AH646" s="57">
        <v>0</v>
      </c>
      <c r="AI646" s="57">
        <v>0</v>
      </c>
      <c r="AJ646" s="57">
        <f t="shared" ref="AJ646" si="970">ROUND(X646/95.5*3,2)</f>
        <v>62381.05</v>
      </c>
      <c r="AK646" s="57">
        <f t="shared" ref="AK646" si="971">ROUND(X646/95.5*1.5,2)</f>
        <v>31190.53</v>
      </c>
      <c r="AL646" s="57">
        <v>0</v>
      </c>
      <c r="AN646" s="46">
        <f>I646/'Приложение 1'!I644</f>
        <v>0</v>
      </c>
      <c r="AO646" s="46" t="e">
        <f t="shared" si="856"/>
        <v>#DIV/0!</v>
      </c>
      <c r="AP646" s="46" t="e">
        <f t="shared" si="857"/>
        <v>#DIV/0!</v>
      </c>
      <c r="AQ646" s="46" t="e">
        <f t="shared" si="858"/>
        <v>#DIV/0!</v>
      </c>
      <c r="AR646" s="46" t="e">
        <f t="shared" si="859"/>
        <v>#DIV/0!</v>
      </c>
      <c r="AS646" s="46" t="e">
        <f t="shared" si="860"/>
        <v>#DIV/0!</v>
      </c>
      <c r="AT646" s="46" t="e">
        <f t="shared" si="861"/>
        <v>#DIV/0!</v>
      </c>
      <c r="AU646" s="46">
        <f t="shared" si="862"/>
        <v>3886.8599921706796</v>
      </c>
      <c r="AV646" s="46" t="e">
        <f t="shared" si="863"/>
        <v>#DIV/0!</v>
      </c>
      <c r="AW646" s="46" t="e">
        <f t="shared" si="864"/>
        <v>#DIV/0!</v>
      </c>
      <c r="AX646" s="46" t="e">
        <f t="shared" si="865"/>
        <v>#DIV/0!</v>
      </c>
      <c r="AY646" s="52">
        <f t="shared" si="866"/>
        <v>0</v>
      </c>
      <c r="AZ646" s="46">
        <v>823.21</v>
      </c>
      <c r="BA646" s="46">
        <v>2105.13</v>
      </c>
      <c r="BB646" s="46">
        <v>2608.0100000000002</v>
      </c>
      <c r="BC646" s="46">
        <v>902.03</v>
      </c>
      <c r="BD646" s="46">
        <v>1781.42</v>
      </c>
      <c r="BE646" s="46">
        <v>1188.47</v>
      </c>
      <c r="BF646" s="46">
        <v>2445034.0299999998</v>
      </c>
      <c r="BG646" s="46">
        <f t="shared" si="867"/>
        <v>5070.2</v>
      </c>
      <c r="BH646" s="46">
        <v>1206.3800000000001</v>
      </c>
      <c r="BI646" s="46">
        <v>3444.44</v>
      </c>
      <c r="BJ646" s="46">
        <v>7006.73</v>
      </c>
      <c r="BK646" s="46">
        <f t="shared" si="852"/>
        <v>1689105.94</v>
      </c>
      <c r="BL646" s="46" t="str">
        <f t="shared" si="868"/>
        <v xml:space="preserve"> </v>
      </c>
      <c r="BM646" s="46" t="e">
        <f t="shared" si="869"/>
        <v>#DIV/0!</v>
      </c>
      <c r="BN646" s="46" t="e">
        <f t="shared" si="870"/>
        <v>#DIV/0!</v>
      </c>
      <c r="BO646" s="46" t="e">
        <f t="shared" si="871"/>
        <v>#DIV/0!</v>
      </c>
      <c r="BP646" s="46" t="e">
        <f t="shared" si="872"/>
        <v>#DIV/0!</v>
      </c>
      <c r="BQ646" s="46" t="e">
        <f t="shared" si="873"/>
        <v>#DIV/0!</v>
      </c>
      <c r="BR646" s="46" t="e">
        <f t="shared" si="874"/>
        <v>#DIV/0!</v>
      </c>
      <c r="BS646" s="46" t="str">
        <f t="shared" si="875"/>
        <v xml:space="preserve"> </v>
      </c>
      <c r="BT646" s="46" t="e">
        <f t="shared" si="876"/>
        <v>#DIV/0!</v>
      </c>
      <c r="BU646" s="46" t="e">
        <f t="shared" si="877"/>
        <v>#DIV/0!</v>
      </c>
      <c r="BV646" s="46" t="e">
        <f t="shared" si="878"/>
        <v>#DIV/0!</v>
      </c>
      <c r="BW646" s="46" t="str">
        <f t="shared" si="879"/>
        <v xml:space="preserve"> </v>
      </c>
      <c r="BY646" s="52"/>
      <c r="BZ646" s="293"/>
      <c r="CA646" s="46">
        <f t="shared" si="880"/>
        <v>4070.0104717165791</v>
      </c>
      <c r="CB646" s="46">
        <f t="shared" si="881"/>
        <v>5298.36</v>
      </c>
      <c r="CC646" s="46">
        <f t="shared" si="882"/>
        <v>-1228.3495282834206</v>
      </c>
    </row>
    <row r="647" spans="1:82" s="45" customFormat="1" ht="43.5" customHeight="1">
      <c r="A647" s="361" t="s">
        <v>120</v>
      </c>
      <c r="B647" s="361"/>
      <c r="C647" s="336"/>
      <c r="D647" s="362"/>
      <c r="E647" s="336"/>
      <c r="F647" s="336"/>
      <c r="G647" s="336">
        <f>ROUND(SUM(G646:G646),2)</f>
        <v>2079368.35</v>
      </c>
      <c r="H647" s="336">
        <f t="shared" ref="H647:U647" si="972">SUM(H646:H646)</f>
        <v>0</v>
      </c>
      <c r="I647" s="336">
        <f t="shared" si="972"/>
        <v>0</v>
      </c>
      <c r="J647" s="336">
        <f t="shared" si="972"/>
        <v>0</v>
      </c>
      <c r="K647" s="336">
        <f t="shared" si="972"/>
        <v>0</v>
      </c>
      <c r="L647" s="336">
        <f t="shared" si="972"/>
        <v>0</v>
      </c>
      <c r="M647" s="336">
        <f t="shared" si="972"/>
        <v>0</v>
      </c>
      <c r="N647" s="336">
        <f t="shared" si="972"/>
        <v>0</v>
      </c>
      <c r="O647" s="336">
        <f t="shared" si="972"/>
        <v>0</v>
      </c>
      <c r="P647" s="336">
        <f t="shared" si="972"/>
        <v>0</v>
      </c>
      <c r="Q647" s="336">
        <f t="shared" si="972"/>
        <v>0</v>
      </c>
      <c r="R647" s="336">
        <f t="shared" si="972"/>
        <v>0</v>
      </c>
      <c r="S647" s="336">
        <f t="shared" si="972"/>
        <v>0</v>
      </c>
      <c r="T647" s="367">
        <f t="shared" si="972"/>
        <v>0</v>
      </c>
      <c r="U647" s="336">
        <f t="shared" si="972"/>
        <v>0</v>
      </c>
      <c r="V647" s="336" t="s">
        <v>66</v>
      </c>
      <c r="W647" s="336">
        <f t="shared" ref="W647:AL647" si="973">SUM(W646:W646)</f>
        <v>510.9</v>
      </c>
      <c r="X647" s="336">
        <f t="shared" si="973"/>
        <v>1985796.77</v>
      </c>
      <c r="Y647" s="336">
        <f t="shared" si="973"/>
        <v>0</v>
      </c>
      <c r="Z647" s="336">
        <f t="shared" si="973"/>
        <v>0</v>
      </c>
      <c r="AA647" s="336">
        <f t="shared" si="973"/>
        <v>0</v>
      </c>
      <c r="AB647" s="336">
        <f t="shared" si="973"/>
        <v>0</v>
      </c>
      <c r="AC647" s="336">
        <f t="shared" si="973"/>
        <v>0</v>
      </c>
      <c r="AD647" s="336">
        <f t="shared" si="973"/>
        <v>0</v>
      </c>
      <c r="AE647" s="336">
        <f t="shared" si="973"/>
        <v>0</v>
      </c>
      <c r="AF647" s="336">
        <f t="shared" si="973"/>
        <v>0</v>
      </c>
      <c r="AG647" s="336">
        <f t="shared" si="973"/>
        <v>0</v>
      </c>
      <c r="AH647" s="336">
        <f t="shared" si="973"/>
        <v>0</v>
      </c>
      <c r="AI647" s="336">
        <f t="shared" si="973"/>
        <v>0</v>
      </c>
      <c r="AJ647" s="336">
        <f t="shared" si="973"/>
        <v>62381.05</v>
      </c>
      <c r="AK647" s="336">
        <f t="shared" si="973"/>
        <v>31190.53</v>
      </c>
      <c r="AL647" s="336">
        <f t="shared" si="973"/>
        <v>0</v>
      </c>
      <c r="AN647" s="46" t="e">
        <f>I647/'Приложение 1'!I645</f>
        <v>#DIV/0!</v>
      </c>
      <c r="AO647" s="46" t="e">
        <f t="shared" si="856"/>
        <v>#DIV/0!</v>
      </c>
      <c r="AP647" s="46" t="e">
        <f t="shared" si="857"/>
        <v>#DIV/0!</v>
      </c>
      <c r="AQ647" s="46" t="e">
        <f t="shared" si="858"/>
        <v>#DIV/0!</v>
      </c>
      <c r="AR647" s="46" t="e">
        <f t="shared" si="859"/>
        <v>#DIV/0!</v>
      </c>
      <c r="AS647" s="46" t="e">
        <f t="shared" si="860"/>
        <v>#DIV/0!</v>
      </c>
      <c r="AT647" s="46" t="e">
        <f t="shared" si="861"/>
        <v>#DIV/0!</v>
      </c>
      <c r="AU647" s="46">
        <f t="shared" si="862"/>
        <v>3886.8599921706796</v>
      </c>
      <c r="AV647" s="46" t="e">
        <f t="shared" si="863"/>
        <v>#DIV/0!</v>
      </c>
      <c r="AW647" s="46" t="e">
        <f t="shared" si="864"/>
        <v>#DIV/0!</v>
      </c>
      <c r="AX647" s="46" t="e">
        <f t="shared" si="865"/>
        <v>#DIV/0!</v>
      </c>
      <c r="AY647" s="52">
        <f t="shared" si="866"/>
        <v>0</v>
      </c>
      <c r="AZ647" s="46">
        <v>823.21</v>
      </c>
      <c r="BA647" s="46">
        <v>2105.13</v>
      </c>
      <c r="BB647" s="46">
        <v>2608.0100000000002</v>
      </c>
      <c r="BC647" s="46">
        <v>902.03</v>
      </c>
      <c r="BD647" s="46">
        <v>1781.42</v>
      </c>
      <c r="BE647" s="46">
        <v>1188.47</v>
      </c>
      <c r="BF647" s="46">
        <v>2445034.0299999998</v>
      </c>
      <c r="BG647" s="46">
        <f t="shared" si="867"/>
        <v>4866.91</v>
      </c>
      <c r="BH647" s="46">
        <v>1206.3800000000001</v>
      </c>
      <c r="BI647" s="46">
        <v>3444.44</v>
      </c>
      <c r="BJ647" s="46">
        <v>7006.73</v>
      </c>
      <c r="BK647" s="46">
        <f t="shared" si="852"/>
        <v>1689105.94</v>
      </c>
      <c r="BL647" s="46" t="e">
        <f t="shared" si="868"/>
        <v>#DIV/0!</v>
      </c>
      <c r="BM647" s="46" t="e">
        <f t="shared" si="869"/>
        <v>#DIV/0!</v>
      </c>
      <c r="BN647" s="46" t="e">
        <f t="shared" si="870"/>
        <v>#DIV/0!</v>
      </c>
      <c r="BO647" s="46" t="e">
        <f t="shared" si="871"/>
        <v>#DIV/0!</v>
      </c>
      <c r="BP647" s="46" t="e">
        <f t="shared" si="872"/>
        <v>#DIV/0!</v>
      </c>
      <c r="BQ647" s="46" t="e">
        <f t="shared" si="873"/>
        <v>#DIV/0!</v>
      </c>
      <c r="BR647" s="46" t="e">
        <f t="shared" si="874"/>
        <v>#DIV/0!</v>
      </c>
      <c r="BS647" s="46" t="str">
        <f t="shared" si="875"/>
        <v xml:space="preserve"> </v>
      </c>
      <c r="BT647" s="46" t="e">
        <f t="shared" si="876"/>
        <v>#DIV/0!</v>
      </c>
      <c r="BU647" s="46" t="e">
        <f t="shared" si="877"/>
        <v>#DIV/0!</v>
      </c>
      <c r="BV647" s="46" t="e">
        <f t="shared" si="878"/>
        <v>#DIV/0!</v>
      </c>
      <c r="BW647" s="46" t="str">
        <f t="shared" si="879"/>
        <v xml:space="preserve"> </v>
      </c>
      <c r="BY647" s="52"/>
      <c r="BZ647" s="293"/>
      <c r="CA647" s="46">
        <f t="shared" si="880"/>
        <v>4070.0104717165791</v>
      </c>
      <c r="CB647" s="46">
        <f t="shared" si="881"/>
        <v>5085.92</v>
      </c>
      <c r="CC647" s="46">
        <f t="shared" si="882"/>
        <v>-1015.909528283421</v>
      </c>
    </row>
    <row r="648" spans="1:82" s="45" customFormat="1" ht="12" customHeight="1">
      <c r="A648" s="282" t="s">
        <v>295</v>
      </c>
      <c r="B648" s="283"/>
      <c r="C648" s="283"/>
      <c r="D648" s="283"/>
      <c r="E648" s="283"/>
      <c r="F648" s="283"/>
      <c r="G648" s="283"/>
      <c r="H648" s="283"/>
      <c r="I648" s="283"/>
      <c r="J648" s="283"/>
      <c r="K648" s="283"/>
      <c r="L648" s="283"/>
      <c r="M648" s="283"/>
      <c r="N648" s="283"/>
      <c r="O648" s="283"/>
      <c r="P648" s="283"/>
      <c r="Q648" s="283"/>
      <c r="R648" s="283"/>
      <c r="S648" s="283"/>
      <c r="T648" s="283"/>
      <c r="U648" s="283"/>
      <c r="V648" s="283"/>
      <c r="W648" s="283"/>
      <c r="X648" s="283"/>
      <c r="Y648" s="283"/>
      <c r="Z648" s="283"/>
      <c r="AA648" s="283"/>
      <c r="AB648" s="283"/>
      <c r="AC648" s="283"/>
      <c r="AD648" s="283"/>
      <c r="AE648" s="283"/>
      <c r="AF648" s="283"/>
      <c r="AG648" s="283"/>
      <c r="AH648" s="283"/>
      <c r="AI648" s="283"/>
      <c r="AJ648" s="283"/>
      <c r="AK648" s="283"/>
      <c r="AL648" s="375"/>
      <c r="AN648" s="46">
        <f>I648/'Приложение 1'!I646</f>
        <v>0</v>
      </c>
      <c r="AO648" s="46" t="e">
        <f t="shared" si="856"/>
        <v>#DIV/0!</v>
      </c>
      <c r="AP648" s="46" t="e">
        <f t="shared" si="857"/>
        <v>#DIV/0!</v>
      </c>
      <c r="AQ648" s="46" t="e">
        <f t="shared" si="858"/>
        <v>#DIV/0!</v>
      </c>
      <c r="AR648" s="46" t="e">
        <f t="shared" si="859"/>
        <v>#DIV/0!</v>
      </c>
      <c r="AS648" s="46" t="e">
        <f t="shared" si="860"/>
        <v>#DIV/0!</v>
      </c>
      <c r="AT648" s="46" t="e">
        <f t="shared" si="861"/>
        <v>#DIV/0!</v>
      </c>
      <c r="AU648" s="46" t="e">
        <f t="shared" si="862"/>
        <v>#DIV/0!</v>
      </c>
      <c r="AV648" s="46" t="e">
        <f t="shared" si="863"/>
        <v>#DIV/0!</v>
      </c>
      <c r="AW648" s="46" t="e">
        <f t="shared" si="864"/>
        <v>#DIV/0!</v>
      </c>
      <c r="AX648" s="46" t="e">
        <f t="shared" si="865"/>
        <v>#DIV/0!</v>
      </c>
      <c r="AY648" s="52">
        <f t="shared" si="866"/>
        <v>0</v>
      </c>
      <c r="AZ648" s="46">
        <v>823.21</v>
      </c>
      <c r="BA648" s="46">
        <v>2105.13</v>
      </c>
      <c r="BB648" s="46">
        <v>2608.0100000000002</v>
      </c>
      <c r="BC648" s="46">
        <v>902.03</v>
      </c>
      <c r="BD648" s="46">
        <v>1781.42</v>
      </c>
      <c r="BE648" s="46">
        <v>1188.47</v>
      </c>
      <c r="BF648" s="46">
        <v>2445034.0299999998</v>
      </c>
      <c r="BG648" s="46">
        <f t="shared" si="867"/>
        <v>4866.91</v>
      </c>
      <c r="BH648" s="46">
        <v>1206.3800000000001</v>
      </c>
      <c r="BI648" s="46">
        <v>3444.44</v>
      </c>
      <c r="BJ648" s="46">
        <v>7006.73</v>
      </c>
      <c r="BK648" s="46">
        <f t="shared" si="852"/>
        <v>1689105.94</v>
      </c>
      <c r="BL648" s="46" t="str">
        <f t="shared" si="868"/>
        <v xml:space="preserve"> </v>
      </c>
      <c r="BM648" s="46" t="e">
        <f t="shared" si="869"/>
        <v>#DIV/0!</v>
      </c>
      <c r="BN648" s="46" t="e">
        <f t="shared" si="870"/>
        <v>#DIV/0!</v>
      </c>
      <c r="BO648" s="46" t="e">
        <f t="shared" si="871"/>
        <v>#DIV/0!</v>
      </c>
      <c r="BP648" s="46" t="e">
        <f t="shared" si="872"/>
        <v>#DIV/0!</v>
      </c>
      <c r="BQ648" s="46" t="e">
        <f t="shared" si="873"/>
        <v>#DIV/0!</v>
      </c>
      <c r="BR648" s="46" t="e">
        <f t="shared" si="874"/>
        <v>#DIV/0!</v>
      </c>
      <c r="BS648" s="46" t="e">
        <f t="shared" si="875"/>
        <v>#DIV/0!</v>
      </c>
      <c r="BT648" s="46" t="e">
        <f t="shared" si="876"/>
        <v>#DIV/0!</v>
      </c>
      <c r="BU648" s="46" t="e">
        <f t="shared" si="877"/>
        <v>#DIV/0!</v>
      </c>
      <c r="BV648" s="46" t="e">
        <f t="shared" si="878"/>
        <v>#DIV/0!</v>
      </c>
      <c r="BW648" s="46" t="str">
        <f t="shared" si="879"/>
        <v xml:space="preserve"> </v>
      </c>
      <c r="BY648" s="52" t="e">
        <f t="shared" ref="BY648:BY681" si="974">AJ648/G648*100</f>
        <v>#DIV/0!</v>
      </c>
      <c r="BZ648" s="293" t="e">
        <f t="shared" ref="BZ648:BZ681" si="975">AK648/G648*100</f>
        <v>#DIV/0!</v>
      </c>
      <c r="CA648" s="46" t="e">
        <f t="shared" si="880"/>
        <v>#DIV/0!</v>
      </c>
      <c r="CB648" s="46">
        <f t="shared" si="881"/>
        <v>5085.92</v>
      </c>
      <c r="CC648" s="46" t="e">
        <f t="shared" si="882"/>
        <v>#DIV/0!</v>
      </c>
    </row>
    <row r="649" spans="1:82" s="45" customFormat="1" ht="15" customHeight="1">
      <c r="A649" s="104" t="s">
        <v>296</v>
      </c>
      <c r="B649" s="104"/>
      <c r="C649" s="280" t="e">
        <f>ROUND(C810+C827+C839+#REF!+C859+#REF!+C878+C881+#REF!+C891+C894+#REF!+C901+#REF!+C904+C908+#REF!+C921+C925+C934+C939+C942+C945+C951+#REF!+C955+#REF!+C958+C971+C978+C615+C984+C988+C994+C997+#REF!+C1011+#REF!+C864+#REF!+#REF!,2)</f>
        <v>#REF!</v>
      </c>
      <c r="D649" s="280"/>
      <c r="E649" s="280"/>
      <c r="F649" s="280"/>
      <c r="G649" s="280">
        <f>G810+G827+G839+G843+G848+G859+G864+G878+G881+G891+G894+G897+G901+G904+G908+G912+G915+G921+G925+G934+G939+G942+G945+G951+G955+G958+G962+G971+G978+G981+G984+G988+G994+G997+G1011+G966+G974</f>
        <v>854942938.5</v>
      </c>
      <c r="H649" s="280">
        <f t="shared" ref="H649:U649" si="976">H810+H827+H839+H843+H848+H859+H864+H878+H881+H891+H894+H897+H901+H904+H908+H912+H915+H921+H925+H934+H939+H942+H945+H951+H955+H958+H962+H971+H978+H981+H984+H988+H994+H997+H1011+H966+H974</f>
        <v>16903339.050000001</v>
      </c>
      <c r="I649" s="280">
        <f t="shared" si="976"/>
        <v>5783154.7300000004</v>
      </c>
      <c r="J649" s="280">
        <f t="shared" si="976"/>
        <v>6369</v>
      </c>
      <c r="K649" s="280">
        <f t="shared" si="976"/>
        <v>7494593.3700000001</v>
      </c>
      <c r="L649" s="280">
        <f t="shared" si="976"/>
        <v>2492.3000000000002</v>
      </c>
      <c r="M649" s="280">
        <f t="shared" si="976"/>
        <v>2132675.06</v>
      </c>
      <c r="N649" s="280">
        <f t="shared" si="976"/>
        <v>1631</v>
      </c>
      <c r="O649" s="280">
        <f t="shared" si="976"/>
        <v>1023795.01</v>
      </c>
      <c r="P649" s="280">
        <f t="shared" si="976"/>
        <v>0</v>
      </c>
      <c r="Q649" s="280">
        <f t="shared" si="976"/>
        <v>0</v>
      </c>
      <c r="R649" s="280">
        <f t="shared" si="976"/>
        <v>548</v>
      </c>
      <c r="S649" s="280">
        <f t="shared" si="976"/>
        <v>469120.88</v>
      </c>
      <c r="T649" s="281">
        <f t="shared" si="976"/>
        <v>42</v>
      </c>
      <c r="U649" s="280">
        <f t="shared" si="976"/>
        <v>91568308.020000011</v>
      </c>
      <c r="V649" s="280" t="s">
        <v>66</v>
      </c>
      <c r="W649" s="280">
        <f>W810+W827+W839+W843+W848+W859+W864+W878+W881+W891+W894+W897+W901+W904+W908+W912+W915+W921+W925+W934+W939+W942+W945+W951+W955+W958+W962+W971+W978+W981+W984+W988+W994+W997+W1011+W966+W974</f>
        <v>181137.87999999998</v>
      </c>
      <c r="X649" s="280">
        <f t="shared" ref="X649:AL649" si="977">X810+X827+X839+X843+X848+X859+X864+X878+X881+X891+X894+X897+X901+X904+X908+X912+X915+X921+X925+X934+X939+X942+X945+X951+X955+X958+X962+X971+X978+X981+X984+X988+X994+X997+X1011+X966+X974</f>
        <v>700218816.94999933</v>
      </c>
      <c r="Y649" s="280">
        <f t="shared" si="977"/>
        <v>527.5</v>
      </c>
      <c r="Z649" s="280">
        <f t="shared" si="977"/>
        <v>4835802.63</v>
      </c>
      <c r="AA649" s="280">
        <f t="shared" si="977"/>
        <v>0</v>
      </c>
      <c r="AB649" s="280">
        <f t="shared" si="977"/>
        <v>0</v>
      </c>
      <c r="AC649" s="280">
        <f t="shared" si="977"/>
        <v>0</v>
      </c>
      <c r="AD649" s="280">
        <f t="shared" si="977"/>
        <v>0</v>
      </c>
      <c r="AE649" s="280">
        <f t="shared" si="977"/>
        <v>0</v>
      </c>
      <c r="AF649" s="280">
        <f t="shared" si="977"/>
        <v>0</v>
      </c>
      <c r="AG649" s="280">
        <f t="shared" si="977"/>
        <v>0</v>
      </c>
      <c r="AH649" s="280">
        <f t="shared" si="977"/>
        <v>0</v>
      </c>
      <c r="AI649" s="280">
        <f t="shared" si="977"/>
        <v>2944239.46</v>
      </c>
      <c r="AJ649" s="280">
        <f t="shared" si="977"/>
        <v>25648288.259999987</v>
      </c>
      <c r="AK649" s="280">
        <f t="shared" si="977"/>
        <v>12824144.130000006</v>
      </c>
      <c r="AL649" s="280">
        <f t="shared" si="977"/>
        <v>0</v>
      </c>
      <c r="AN649" s="46" t="e">
        <f>I649/'Приложение 1'!I647</f>
        <v>#DIV/0!</v>
      </c>
      <c r="AO649" s="46">
        <f t="shared" si="856"/>
        <v>1176.73</v>
      </c>
      <c r="AP649" s="46">
        <f t="shared" si="857"/>
        <v>855.70559723949759</v>
      </c>
      <c r="AQ649" s="46">
        <f t="shared" si="858"/>
        <v>627.71</v>
      </c>
      <c r="AR649" s="46" t="e">
        <f t="shared" si="859"/>
        <v>#DIV/0!</v>
      </c>
      <c r="AS649" s="46">
        <f t="shared" si="860"/>
        <v>856.06000000000006</v>
      </c>
      <c r="AT649" s="46">
        <f t="shared" si="861"/>
        <v>2180197.81</v>
      </c>
      <c r="AU649" s="46">
        <f t="shared" si="862"/>
        <v>3865.6675067081464</v>
      </c>
      <c r="AV649" s="46">
        <f t="shared" si="863"/>
        <v>9167.3983507109006</v>
      </c>
      <c r="AW649" s="46" t="e">
        <f t="shared" si="864"/>
        <v>#DIV/0!</v>
      </c>
      <c r="AX649" s="46" t="e">
        <f t="shared" si="865"/>
        <v>#DIV/0!</v>
      </c>
      <c r="AY649" s="52">
        <f t="shared" si="866"/>
        <v>2944239.46</v>
      </c>
      <c r="AZ649" s="46">
        <v>823.21</v>
      </c>
      <c r="BA649" s="46">
        <v>2105.13</v>
      </c>
      <c r="BB649" s="46">
        <v>2608.0100000000002</v>
      </c>
      <c r="BC649" s="46">
        <v>902.03</v>
      </c>
      <c r="BD649" s="46">
        <v>1781.42</v>
      </c>
      <c r="BE649" s="46">
        <v>1188.47</v>
      </c>
      <c r="BF649" s="46">
        <v>2445034.0299999998</v>
      </c>
      <c r="BG649" s="46">
        <f t="shared" si="867"/>
        <v>4866.91</v>
      </c>
      <c r="BH649" s="46">
        <v>1206.3800000000001</v>
      </c>
      <c r="BI649" s="46">
        <v>3444.44</v>
      </c>
      <c r="BJ649" s="46">
        <v>7006.73</v>
      </c>
      <c r="BK649" s="46">
        <f t="shared" si="852"/>
        <v>1689105.94</v>
      </c>
      <c r="BL649" s="46" t="e">
        <f t="shared" si="868"/>
        <v>#DIV/0!</v>
      </c>
      <c r="BM649" s="46" t="str">
        <f t="shared" si="869"/>
        <v xml:space="preserve"> </v>
      </c>
      <c r="BN649" s="46" t="str">
        <f t="shared" si="870"/>
        <v xml:space="preserve"> </v>
      </c>
      <c r="BO649" s="46" t="str">
        <f t="shared" si="871"/>
        <v xml:space="preserve"> </v>
      </c>
      <c r="BP649" s="46" t="e">
        <f t="shared" si="872"/>
        <v>#DIV/0!</v>
      </c>
      <c r="BQ649" s="46" t="str">
        <f t="shared" si="873"/>
        <v xml:space="preserve"> </v>
      </c>
      <c r="BR649" s="46" t="str">
        <f t="shared" si="874"/>
        <v xml:space="preserve"> </v>
      </c>
      <c r="BS649" s="46" t="str">
        <f t="shared" si="875"/>
        <v xml:space="preserve"> </v>
      </c>
      <c r="BT649" s="46" t="str">
        <f t="shared" si="876"/>
        <v>+</v>
      </c>
      <c r="BU649" s="46" t="e">
        <f t="shared" si="877"/>
        <v>#DIV/0!</v>
      </c>
      <c r="BV649" s="46" t="e">
        <f t="shared" si="878"/>
        <v>#DIV/0!</v>
      </c>
      <c r="BW649" s="46" t="str">
        <f t="shared" si="879"/>
        <v>+</v>
      </c>
      <c r="BY649" s="52">
        <f t="shared" si="974"/>
        <v>3.0000000122815198</v>
      </c>
      <c r="BZ649" s="293">
        <f t="shared" si="975"/>
        <v>1.5000000061407615</v>
      </c>
      <c r="CA649" s="46">
        <f t="shared" si="880"/>
        <v>4719.8462215633754</v>
      </c>
      <c r="CB649" s="46">
        <f t="shared" si="881"/>
        <v>5085.92</v>
      </c>
      <c r="CC649" s="46">
        <f t="shared" si="882"/>
        <v>-366.07377843662471</v>
      </c>
    </row>
    <row r="650" spans="1:82" s="45" customFormat="1" ht="12" customHeight="1">
      <c r="A650" s="282" t="s">
        <v>36</v>
      </c>
      <c r="B650" s="283"/>
      <c r="C650" s="283"/>
      <c r="D650" s="283"/>
      <c r="E650" s="283"/>
      <c r="F650" s="283"/>
      <c r="G650" s="283"/>
      <c r="H650" s="283"/>
      <c r="I650" s="283"/>
      <c r="J650" s="283"/>
      <c r="K650" s="283"/>
      <c r="L650" s="283"/>
      <c r="M650" s="283"/>
      <c r="N650" s="283"/>
      <c r="O650" s="283"/>
      <c r="P650" s="283"/>
      <c r="Q650" s="283"/>
      <c r="R650" s="283"/>
      <c r="S650" s="283"/>
      <c r="T650" s="283"/>
      <c r="U650" s="283"/>
      <c r="V650" s="283"/>
      <c r="W650" s="283"/>
      <c r="X650" s="283"/>
      <c r="Y650" s="283"/>
      <c r="Z650" s="283"/>
      <c r="AA650" s="283"/>
      <c r="AB650" s="283"/>
      <c r="AC650" s="283"/>
      <c r="AD650" s="283"/>
      <c r="AE650" s="283"/>
      <c r="AF650" s="283"/>
      <c r="AG650" s="283"/>
      <c r="AH650" s="283"/>
      <c r="AI650" s="283"/>
      <c r="AJ650" s="283"/>
      <c r="AK650" s="283"/>
      <c r="AL650" s="375"/>
      <c r="AM650" s="292"/>
      <c r="AN650" s="46">
        <f>I650/'Приложение 1'!I648</f>
        <v>0</v>
      </c>
      <c r="AO650" s="46" t="e">
        <f t="shared" si="856"/>
        <v>#DIV/0!</v>
      </c>
      <c r="AP650" s="46" t="e">
        <f t="shared" si="857"/>
        <v>#DIV/0!</v>
      </c>
      <c r="AQ650" s="46" t="e">
        <f t="shared" si="858"/>
        <v>#DIV/0!</v>
      </c>
      <c r="AR650" s="46" t="e">
        <f t="shared" si="859"/>
        <v>#DIV/0!</v>
      </c>
      <c r="AS650" s="46" t="e">
        <f t="shared" si="860"/>
        <v>#DIV/0!</v>
      </c>
      <c r="AT650" s="46" t="e">
        <f t="shared" si="861"/>
        <v>#DIV/0!</v>
      </c>
      <c r="AU650" s="46" t="e">
        <f t="shared" si="862"/>
        <v>#DIV/0!</v>
      </c>
      <c r="AV650" s="46" t="e">
        <f t="shared" si="863"/>
        <v>#DIV/0!</v>
      </c>
      <c r="AW650" s="46" t="e">
        <f t="shared" si="864"/>
        <v>#DIV/0!</v>
      </c>
      <c r="AX650" s="46" t="e">
        <f t="shared" si="865"/>
        <v>#DIV/0!</v>
      </c>
      <c r="AY650" s="52">
        <f t="shared" si="866"/>
        <v>0</v>
      </c>
      <c r="AZ650" s="46">
        <v>823.21</v>
      </c>
      <c r="BA650" s="46">
        <v>2105.13</v>
      </c>
      <c r="BB650" s="46">
        <v>2608.0100000000002</v>
      </c>
      <c r="BC650" s="46">
        <v>902.03</v>
      </c>
      <c r="BD650" s="46">
        <v>1781.42</v>
      </c>
      <c r="BE650" s="46">
        <v>1188.47</v>
      </c>
      <c r="BF650" s="46">
        <v>2445034.0299999998</v>
      </c>
      <c r="BG650" s="46">
        <f t="shared" si="867"/>
        <v>4866.91</v>
      </c>
      <c r="BH650" s="46">
        <v>1206.3800000000001</v>
      </c>
      <c r="BI650" s="46">
        <v>3444.44</v>
      </c>
      <c r="BJ650" s="46">
        <v>7006.73</v>
      </c>
      <c r="BK650" s="46">
        <f t="shared" si="852"/>
        <v>1689105.94</v>
      </c>
      <c r="BL650" s="46" t="str">
        <f t="shared" si="868"/>
        <v xml:space="preserve"> </v>
      </c>
      <c r="BM650" s="46" t="e">
        <f t="shared" si="869"/>
        <v>#DIV/0!</v>
      </c>
      <c r="BN650" s="46" t="e">
        <f t="shared" si="870"/>
        <v>#DIV/0!</v>
      </c>
      <c r="BO650" s="46" t="e">
        <f t="shared" si="871"/>
        <v>#DIV/0!</v>
      </c>
      <c r="BP650" s="46" t="e">
        <f t="shared" si="872"/>
        <v>#DIV/0!</v>
      </c>
      <c r="BQ650" s="46" t="e">
        <f t="shared" si="873"/>
        <v>#DIV/0!</v>
      </c>
      <c r="BR650" s="46" t="e">
        <f t="shared" si="874"/>
        <v>#DIV/0!</v>
      </c>
      <c r="BS650" s="46" t="e">
        <f t="shared" si="875"/>
        <v>#DIV/0!</v>
      </c>
      <c r="BT650" s="46" t="e">
        <f t="shared" si="876"/>
        <v>#DIV/0!</v>
      </c>
      <c r="BU650" s="46" t="e">
        <f t="shared" si="877"/>
        <v>#DIV/0!</v>
      </c>
      <c r="BV650" s="46" t="e">
        <f t="shared" si="878"/>
        <v>#DIV/0!</v>
      </c>
      <c r="BW650" s="46" t="str">
        <f t="shared" si="879"/>
        <v xml:space="preserve"> </v>
      </c>
      <c r="BY650" s="52" t="e">
        <f t="shared" si="974"/>
        <v>#DIV/0!</v>
      </c>
      <c r="BZ650" s="293" t="e">
        <f t="shared" si="975"/>
        <v>#DIV/0!</v>
      </c>
      <c r="CA650" s="46" t="e">
        <f t="shared" si="880"/>
        <v>#DIV/0!</v>
      </c>
      <c r="CB650" s="46">
        <f t="shared" si="881"/>
        <v>5085.92</v>
      </c>
      <c r="CC650" s="46" t="e">
        <f t="shared" si="882"/>
        <v>#DIV/0!</v>
      </c>
    </row>
    <row r="651" spans="1:82" s="45" customFormat="1" ht="12" customHeight="1">
      <c r="A651" s="284">
        <v>1</v>
      </c>
      <c r="B651" s="170" t="s">
        <v>638</v>
      </c>
      <c r="C651" s="295">
        <v>2697.2</v>
      </c>
      <c r="D651" s="295"/>
      <c r="E651" s="296"/>
      <c r="F651" s="296"/>
      <c r="G651" s="286">
        <f t="shared" ref="G651:G712" si="978">ROUND(H651+U651+X651+Z651+AB651+AD651+AF651+AH651+AI651+AJ651+AK651+AL651,2)</f>
        <v>3473085.24</v>
      </c>
      <c r="H651" s="280">
        <f t="shared" ref="H651:H652" si="979">I651+K651+M651+O651+Q651+S651</f>
        <v>0</v>
      </c>
      <c r="I651" s="289">
        <v>0</v>
      </c>
      <c r="J651" s="289">
        <v>0</v>
      </c>
      <c r="K651" s="289">
        <v>0</v>
      </c>
      <c r="L651" s="289">
        <v>0</v>
      </c>
      <c r="M651" s="289">
        <v>0</v>
      </c>
      <c r="N651" s="280">
        <v>0</v>
      </c>
      <c r="O651" s="280">
        <v>0</v>
      </c>
      <c r="P651" s="280">
        <v>0</v>
      </c>
      <c r="Q651" s="280">
        <v>0</v>
      </c>
      <c r="R651" s="280">
        <v>0</v>
      </c>
      <c r="S651" s="280">
        <v>0</v>
      </c>
      <c r="T651" s="290">
        <v>0</v>
      </c>
      <c r="U651" s="280">
        <v>0</v>
      </c>
      <c r="V651" s="296" t="s">
        <v>106</v>
      </c>
      <c r="W651" s="57">
        <v>860</v>
      </c>
      <c r="X651" s="280">
        <f t="shared" ref="X651:X652" si="980">ROUND(IF(V651="СК",3856.74,3886.86)*W651,2)</f>
        <v>3316796.4</v>
      </c>
      <c r="Y651" s="57">
        <v>0</v>
      </c>
      <c r="Z651" s="57">
        <v>0</v>
      </c>
      <c r="AA651" s="57">
        <v>0</v>
      </c>
      <c r="AB651" s="57">
        <v>0</v>
      </c>
      <c r="AC651" s="57">
        <v>0</v>
      </c>
      <c r="AD651" s="57">
        <v>0</v>
      </c>
      <c r="AE651" s="57">
        <v>0</v>
      </c>
      <c r="AF651" s="57">
        <v>0</v>
      </c>
      <c r="AG651" s="57">
        <v>0</v>
      </c>
      <c r="AH651" s="57">
        <v>0</v>
      </c>
      <c r="AI651" s="57">
        <v>0</v>
      </c>
      <c r="AJ651" s="57">
        <f t="shared" ref="AJ651:AJ652" si="981">ROUND(X651/95.5*3,2)</f>
        <v>104192.56</v>
      </c>
      <c r="AK651" s="57">
        <f t="shared" ref="AK651:AK652" si="982">ROUND(X651/95.5*1.5,2)</f>
        <v>52096.28</v>
      </c>
      <c r="AL651" s="57">
        <v>0</v>
      </c>
      <c r="AM651" s="292"/>
      <c r="AN651" s="46">
        <f>I651/'Приложение 1'!I649</f>
        <v>0</v>
      </c>
      <c r="AO651" s="46" t="e">
        <f t="shared" si="856"/>
        <v>#DIV/0!</v>
      </c>
      <c r="AP651" s="46" t="e">
        <f t="shared" si="857"/>
        <v>#DIV/0!</v>
      </c>
      <c r="AQ651" s="46" t="e">
        <f t="shared" si="858"/>
        <v>#DIV/0!</v>
      </c>
      <c r="AR651" s="46" t="e">
        <f t="shared" si="859"/>
        <v>#DIV/0!</v>
      </c>
      <c r="AS651" s="46" t="e">
        <f t="shared" si="860"/>
        <v>#DIV/0!</v>
      </c>
      <c r="AT651" s="46" t="e">
        <f t="shared" si="861"/>
        <v>#DIV/0!</v>
      </c>
      <c r="AU651" s="46">
        <f t="shared" si="862"/>
        <v>3856.74</v>
      </c>
      <c r="AV651" s="46" t="e">
        <f t="shared" si="863"/>
        <v>#DIV/0!</v>
      </c>
      <c r="AW651" s="46" t="e">
        <f t="shared" si="864"/>
        <v>#DIV/0!</v>
      </c>
      <c r="AX651" s="46" t="e">
        <f t="shared" si="865"/>
        <v>#DIV/0!</v>
      </c>
      <c r="AY651" s="52">
        <f t="shared" si="866"/>
        <v>0</v>
      </c>
      <c r="AZ651" s="46">
        <v>823.21</v>
      </c>
      <c r="BA651" s="46">
        <v>2105.13</v>
      </c>
      <c r="BB651" s="46">
        <v>2608.0100000000002</v>
      </c>
      <c r="BC651" s="46">
        <v>902.03</v>
      </c>
      <c r="BD651" s="46">
        <v>1781.42</v>
      </c>
      <c r="BE651" s="46">
        <v>1188.47</v>
      </c>
      <c r="BF651" s="46">
        <v>2445034.0299999998</v>
      </c>
      <c r="BG651" s="46">
        <f t="shared" si="867"/>
        <v>4866.91</v>
      </c>
      <c r="BH651" s="46">
        <v>1206.3800000000001</v>
      </c>
      <c r="BI651" s="46">
        <v>3444.44</v>
      </c>
      <c r="BJ651" s="46">
        <v>7006.73</v>
      </c>
      <c r="BK651" s="46">
        <f t="shared" si="852"/>
        <v>1689105.94</v>
      </c>
      <c r="BL651" s="46" t="str">
        <f t="shared" si="868"/>
        <v xml:space="preserve"> </v>
      </c>
      <c r="BM651" s="46" t="e">
        <f t="shared" si="869"/>
        <v>#DIV/0!</v>
      </c>
      <c r="BN651" s="46" t="e">
        <f t="shared" si="870"/>
        <v>#DIV/0!</v>
      </c>
      <c r="BO651" s="46" t="e">
        <f t="shared" si="871"/>
        <v>#DIV/0!</v>
      </c>
      <c r="BP651" s="46" t="e">
        <f t="shared" si="872"/>
        <v>#DIV/0!</v>
      </c>
      <c r="BQ651" s="46" t="e">
        <f t="shared" si="873"/>
        <v>#DIV/0!</v>
      </c>
      <c r="BR651" s="46" t="e">
        <f t="shared" si="874"/>
        <v>#DIV/0!</v>
      </c>
      <c r="BS651" s="46" t="str">
        <f t="shared" si="875"/>
        <v xml:space="preserve"> </v>
      </c>
      <c r="BT651" s="46" t="e">
        <f t="shared" si="876"/>
        <v>#DIV/0!</v>
      </c>
      <c r="BU651" s="46" t="e">
        <f t="shared" si="877"/>
        <v>#DIV/0!</v>
      </c>
      <c r="BV651" s="46" t="e">
        <f t="shared" si="878"/>
        <v>#DIV/0!</v>
      </c>
      <c r="BW651" s="46" t="str">
        <f t="shared" si="879"/>
        <v xml:space="preserve"> </v>
      </c>
      <c r="BY651" s="52">
        <f t="shared" si="974"/>
        <v>3.0000000806199618</v>
      </c>
      <c r="BZ651" s="293">
        <f t="shared" si="975"/>
        <v>1.5000000403099809</v>
      </c>
      <c r="CA651" s="46">
        <f t="shared" si="880"/>
        <v>4038.4712093023259</v>
      </c>
      <c r="CB651" s="46">
        <f t="shared" si="881"/>
        <v>5085.92</v>
      </c>
      <c r="CC651" s="46">
        <f t="shared" si="882"/>
        <v>-1047.4487906976742</v>
      </c>
    </row>
    <row r="652" spans="1:82" s="45" customFormat="1" ht="12" customHeight="1">
      <c r="A652" s="284">
        <v>2</v>
      </c>
      <c r="B652" s="170" t="s">
        <v>639</v>
      </c>
      <c r="C652" s="295">
        <v>2154.1</v>
      </c>
      <c r="D652" s="295"/>
      <c r="E652" s="296"/>
      <c r="F652" s="296"/>
      <c r="G652" s="286">
        <f t="shared" si="978"/>
        <v>3311546.39</v>
      </c>
      <c r="H652" s="280">
        <f t="shared" si="979"/>
        <v>0</v>
      </c>
      <c r="I652" s="289">
        <v>0</v>
      </c>
      <c r="J652" s="289">
        <v>0</v>
      </c>
      <c r="K652" s="289">
        <v>0</v>
      </c>
      <c r="L652" s="289">
        <v>0</v>
      </c>
      <c r="M652" s="289">
        <v>0</v>
      </c>
      <c r="N652" s="280">
        <v>0</v>
      </c>
      <c r="O652" s="280">
        <v>0</v>
      </c>
      <c r="P652" s="280">
        <v>0</v>
      </c>
      <c r="Q652" s="280">
        <v>0</v>
      </c>
      <c r="R652" s="280">
        <v>0</v>
      </c>
      <c r="S652" s="280">
        <v>0</v>
      </c>
      <c r="T652" s="290">
        <v>0</v>
      </c>
      <c r="U652" s="280">
        <v>0</v>
      </c>
      <c r="V652" s="296" t="s">
        <v>106</v>
      </c>
      <c r="W652" s="57">
        <v>820</v>
      </c>
      <c r="X652" s="280">
        <f t="shared" si="980"/>
        <v>3162526.8</v>
      </c>
      <c r="Y652" s="57">
        <v>0</v>
      </c>
      <c r="Z652" s="57">
        <v>0</v>
      </c>
      <c r="AA652" s="57">
        <v>0</v>
      </c>
      <c r="AB652" s="57">
        <v>0</v>
      </c>
      <c r="AC652" s="57">
        <v>0</v>
      </c>
      <c r="AD652" s="57">
        <v>0</v>
      </c>
      <c r="AE652" s="57">
        <v>0</v>
      </c>
      <c r="AF652" s="57">
        <v>0</v>
      </c>
      <c r="AG652" s="57">
        <v>0</v>
      </c>
      <c r="AH652" s="57">
        <v>0</v>
      </c>
      <c r="AI652" s="57">
        <v>0</v>
      </c>
      <c r="AJ652" s="57">
        <f t="shared" si="981"/>
        <v>99346.39</v>
      </c>
      <c r="AK652" s="57">
        <f t="shared" si="982"/>
        <v>49673.2</v>
      </c>
      <c r="AL652" s="57">
        <v>0</v>
      </c>
      <c r="AN652" s="46">
        <f>I652/'Приложение 1'!I650</f>
        <v>0</v>
      </c>
      <c r="AO652" s="46" t="e">
        <f t="shared" si="856"/>
        <v>#DIV/0!</v>
      </c>
      <c r="AP652" s="46" t="e">
        <f t="shared" si="857"/>
        <v>#DIV/0!</v>
      </c>
      <c r="AQ652" s="46" t="e">
        <f t="shared" si="858"/>
        <v>#DIV/0!</v>
      </c>
      <c r="AR652" s="46" t="e">
        <f t="shared" si="859"/>
        <v>#DIV/0!</v>
      </c>
      <c r="AS652" s="46" t="e">
        <f t="shared" si="860"/>
        <v>#DIV/0!</v>
      </c>
      <c r="AT652" s="46" t="e">
        <f t="shared" si="861"/>
        <v>#DIV/0!</v>
      </c>
      <c r="AU652" s="46">
        <f t="shared" si="862"/>
        <v>3856.74</v>
      </c>
      <c r="AV652" s="46" t="e">
        <f t="shared" si="863"/>
        <v>#DIV/0!</v>
      </c>
      <c r="AW652" s="46" t="e">
        <f t="shared" si="864"/>
        <v>#DIV/0!</v>
      </c>
      <c r="AX652" s="46" t="e">
        <f t="shared" si="865"/>
        <v>#DIV/0!</v>
      </c>
      <c r="AY652" s="52">
        <f t="shared" si="866"/>
        <v>0</v>
      </c>
      <c r="AZ652" s="46">
        <v>823.21</v>
      </c>
      <c r="BA652" s="46">
        <v>2105.13</v>
      </c>
      <c r="BB652" s="46">
        <v>2608.0100000000002</v>
      </c>
      <c r="BC652" s="46">
        <v>902.03</v>
      </c>
      <c r="BD652" s="46">
        <v>1781.42</v>
      </c>
      <c r="BE652" s="46">
        <v>1188.47</v>
      </c>
      <c r="BF652" s="46">
        <v>2445034.0299999998</v>
      </c>
      <c r="BG652" s="46">
        <f t="shared" si="867"/>
        <v>4866.91</v>
      </c>
      <c r="BH652" s="46">
        <v>1206.3800000000001</v>
      </c>
      <c r="BI652" s="46">
        <v>3444.44</v>
      </c>
      <c r="BJ652" s="46">
        <v>7006.73</v>
      </c>
      <c r="BK652" s="46">
        <f t="shared" si="852"/>
        <v>1689105.94</v>
      </c>
      <c r="BL652" s="46" t="str">
        <f t="shared" si="868"/>
        <v xml:space="preserve"> </v>
      </c>
      <c r="BM652" s="46" t="e">
        <f t="shared" si="869"/>
        <v>#DIV/0!</v>
      </c>
      <c r="BN652" s="46" t="e">
        <f t="shared" si="870"/>
        <v>#DIV/0!</v>
      </c>
      <c r="BO652" s="46" t="e">
        <f t="shared" si="871"/>
        <v>#DIV/0!</v>
      </c>
      <c r="BP652" s="46" t="e">
        <f t="shared" si="872"/>
        <v>#DIV/0!</v>
      </c>
      <c r="BQ652" s="46" t="e">
        <f t="shared" si="873"/>
        <v>#DIV/0!</v>
      </c>
      <c r="BR652" s="46" t="e">
        <f t="shared" si="874"/>
        <v>#DIV/0!</v>
      </c>
      <c r="BS652" s="46" t="str">
        <f t="shared" si="875"/>
        <v xml:space="preserve"> </v>
      </c>
      <c r="BT652" s="46" t="e">
        <f t="shared" si="876"/>
        <v>#DIV/0!</v>
      </c>
      <c r="BU652" s="46" t="e">
        <f t="shared" si="877"/>
        <v>#DIV/0!</v>
      </c>
      <c r="BV652" s="46" t="e">
        <f t="shared" si="878"/>
        <v>#DIV/0!</v>
      </c>
      <c r="BW652" s="46" t="str">
        <f t="shared" si="879"/>
        <v xml:space="preserve"> </v>
      </c>
      <c r="BY652" s="52">
        <f t="shared" si="974"/>
        <v>2.9999999486644664</v>
      </c>
      <c r="BZ652" s="293">
        <f t="shared" si="975"/>
        <v>1.5000001253190958</v>
      </c>
      <c r="CA652" s="46">
        <f t="shared" si="880"/>
        <v>4038.4712073170735</v>
      </c>
      <c r="CB652" s="46">
        <f t="shared" si="881"/>
        <v>5085.92</v>
      </c>
      <c r="CC652" s="46">
        <f t="shared" si="882"/>
        <v>-1047.4487926829265</v>
      </c>
    </row>
    <row r="653" spans="1:82" s="45" customFormat="1" ht="12" customHeight="1">
      <c r="A653" s="284">
        <v>3</v>
      </c>
      <c r="B653" s="170" t="s">
        <v>642</v>
      </c>
      <c r="C653" s="295">
        <v>4019.9</v>
      </c>
      <c r="D653" s="295"/>
      <c r="E653" s="296"/>
      <c r="F653" s="296"/>
      <c r="G653" s="286">
        <f t="shared" si="978"/>
        <v>1373080.21</v>
      </c>
      <c r="H653" s="280">
        <f t="shared" ref="H653:H715" si="983">I653+K653+M653+O653+Q653+S653</f>
        <v>0</v>
      </c>
      <c r="I653" s="289">
        <v>0</v>
      </c>
      <c r="J653" s="289">
        <v>0</v>
      </c>
      <c r="K653" s="289">
        <v>0</v>
      </c>
      <c r="L653" s="289">
        <v>0</v>
      </c>
      <c r="M653" s="289">
        <v>0</v>
      </c>
      <c r="N653" s="280">
        <v>0</v>
      </c>
      <c r="O653" s="280">
        <v>0</v>
      </c>
      <c r="P653" s="280">
        <v>0</v>
      </c>
      <c r="Q653" s="280">
        <v>0</v>
      </c>
      <c r="R653" s="280">
        <v>0</v>
      </c>
      <c r="S653" s="280">
        <v>0</v>
      </c>
      <c r="T653" s="290">
        <v>0</v>
      </c>
      <c r="U653" s="280">
        <v>0</v>
      </c>
      <c r="V653" s="296" t="s">
        <v>106</v>
      </c>
      <c r="W653" s="57">
        <v>340</v>
      </c>
      <c r="X653" s="280">
        <f t="shared" ref="X653:X715" si="984">ROUND(IF(V653="СК",3856.74,3886.86)*W653,2)</f>
        <v>1311291.6000000001</v>
      </c>
      <c r="Y653" s="57">
        <v>0</v>
      </c>
      <c r="Z653" s="57">
        <v>0</v>
      </c>
      <c r="AA653" s="57">
        <v>0</v>
      </c>
      <c r="AB653" s="57">
        <v>0</v>
      </c>
      <c r="AC653" s="57">
        <v>0</v>
      </c>
      <c r="AD653" s="57">
        <v>0</v>
      </c>
      <c r="AE653" s="57">
        <v>0</v>
      </c>
      <c r="AF653" s="57">
        <v>0</v>
      </c>
      <c r="AG653" s="57">
        <v>0</v>
      </c>
      <c r="AH653" s="57">
        <v>0</v>
      </c>
      <c r="AI653" s="57">
        <v>0</v>
      </c>
      <c r="AJ653" s="57">
        <f t="shared" ref="AJ653:AJ714" si="985">ROUND(X653/95.5*3,2)</f>
        <v>41192.410000000003</v>
      </c>
      <c r="AK653" s="57">
        <f t="shared" ref="AK653:AK714" si="986">ROUND(X653/95.5*1.5,2)</f>
        <v>20596.2</v>
      </c>
      <c r="AL653" s="57">
        <v>0</v>
      </c>
      <c r="AN653" s="46">
        <f>I653/'Приложение 1'!I651</f>
        <v>0</v>
      </c>
      <c r="AO653" s="46" t="e">
        <f t="shared" si="856"/>
        <v>#DIV/0!</v>
      </c>
      <c r="AP653" s="46" t="e">
        <f t="shared" si="857"/>
        <v>#DIV/0!</v>
      </c>
      <c r="AQ653" s="46" t="e">
        <f t="shared" si="858"/>
        <v>#DIV/0!</v>
      </c>
      <c r="AR653" s="46" t="e">
        <f t="shared" si="859"/>
        <v>#DIV/0!</v>
      </c>
      <c r="AS653" s="46" t="e">
        <f t="shared" si="860"/>
        <v>#DIV/0!</v>
      </c>
      <c r="AT653" s="46" t="e">
        <f t="shared" si="861"/>
        <v>#DIV/0!</v>
      </c>
      <c r="AU653" s="46">
        <f t="shared" si="862"/>
        <v>3856.7400000000002</v>
      </c>
      <c r="AV653" s="46" t="e">
        <f t="shared" si="863"/>
        <v>#DIV/0!</v>
      </c>
      <c r="AW653" s="46" t="e">
        <f t="shared" si="864"/>
        <v>#DIV/0!</v>
      </c>
      <c r="AX653" s="46" t="e">
        <f t="shared" si="865"/>
        <v>#DIV/0!</v>
      </c>
      <c r="AY653" s="52">
        <f t="shared" si="866"/>
        <v>0</v>
      </c>
      <c r="AZ653" s="46">
        <v>823.21</v>
      </c>
      <c r="BA653" s="46">
        <v>2105.13</v>
      </c>
      <c r="BB653" s="46">
        <v>2608.0100000000002</v>
      </c>
      <c r="BC653" s="46">
        <v>902.03</v>
      </c>
      <c r="BD653" s="46">
        <v>1781.42</v>
      </c>
      <c r="BE653" s="46">
        <v>1188.47</v>
      </c>
      <c r="BF653" s="46">
        <v>2445034.0299999998</v>
      </c>
      <c r="BG653" s="46">
        <f t="shared" si="867"/>
        <v>4866.91</v>
      </c>
      <c r="BH653" s="46">
        <v>1206.3800000000001</v>
      </c>
      <c r="BI653" s="46">
        <v>3444.44</v>
      </c>
      <c r="BJ653" s="46">
        <v>7006.73</v>
      </c>
      <c r="BK653" s="46">
        <f t="shared" si="852"/>
        <v>1689105.94</v>
      </c>
      <c r="BL653" s="46" t="str">
        <f t="shared" si="868"/>
        <v xml:space="preserve"> </v>
      </c>
      <c r="BM653" s="46" t="e">
        <f t="shared" si="869"/>
        <v>#DIV/0!</v>
      </c>
      <c r="BN653" s="46" t="e">
        <f t="shared" si="870"/>
        <v>#DIV/0!</v>
      </c>
      <c r="BO653" s="46" t="e">
        <f t="shared" si="871"/>
        <v>#DIV/0!</v>
      </c>
      <c r="BP653" s="46" t="e">
        <f t="shared" si="872"/>
        <v>#DIV/0!</v>
      </c>
      <c r="BQ653" s="46" t="e">
        <f t="shared" si="873"/>
        <v>#DIV/0!</v>
      </c>
      <c r="BR653" s="46" t="e">
        <f t="shared" si="874"/>
        <v>#DIV/0!</v>
      </c>
      <c r="BS653" s="46" t="str">
        <f t="shared" si="875"/>
        <v xml:space="preserve"> </v>
      </c>
      <c r="BT653" s="46" t="e">
        <f t="shared" si="876"/>
        <v>#DIV/0!</v>
      </c>
      <c r="BU653" s="46" t="e">
        <f t="shared" si="877"/>
        <v>#DIV/0!</v>
      </c>
      <c r="BV653" s="46" t="e">
        <f t="shared" si="878"/>
        <v>#DIV/0!</v>
      </c>
      <c r="BW653" s="46" t="str">
        <f t="shared" si="879"/>
        <v xml:space="preserve"> </v>
      </c>
      <c r="BY653" s="52">
        <f t="shared" si="974"/>
        <v>3.0000002694671424</v>
      </c>
      <c r="BZ653" s="293">
        <f t="shared" si="975"/>
        <v>1.4999997705887846</v>
      </c>
      <c r="CA653" s="46">
        <f t="shared" si="880"/>
        <v>4038.4712058823529</v>
      </c>
      <c r="CB653" s="46">
        <f t="shared" si="881"/>
        <v>5085.92</v>
      </c>
      <c r="CC653" s="46">
        <f t="shared" si="882"/>
        <v>-1047.4487941176471</v>
      </c>
    </row>
    <row r="654" spans="1:82" s="45" customFormat="1" ht="12" customHeight="1">
      <c r="A654" s="284">
        <v>4</v>
      </c>
      <c r="B654" s="170" t="s">
        <v>643</v>
      </c>
      <c r="C654" s="295">
        <v>9829.9</v>
      </c>
      <c r="D654" s="295"/>
      <c r="E654" s="296"/>
      <c r="F654" s="296"/>
      <c r="G654" s="286">
        <f t="shared" si="978"/>
        <v>3311546.39</v>
      </c>
      <c r="H654" s="280">
        <f t="shared" si="983"/>
        <v>0</v>
      </c>
      <c r="I654" s="289">
        <v>0</v>
      </c>
      <c r="J654" s="289">
        <v>0</v>
      </c>
      <c r="K654" s="289">
        <v>0</v>
      </c>
      <c r="L654" s="289">
        <v>0</v>
      </c>
      <c r="M654" s="289">
        <v>0</v>
      </c>
      <c r="N654" s="280">
        <v>0</v>
      </c>
      <c r="O654" s="280">
        <v>0</v>
      </c>
      <c r="P654" s="280">
        <v>0</v>
      </c>
      <c r="Q654" s="280">
        <v>0</v>
      </c>
      <c r="R654" s="280">
        <v>0</v>
      </c>
      <c r="S654" s="280">
        <v>0</v>
      </c>
      <c r="T654" s="290">
        <v>0</v>
      </c>
      <c r="U654" s="280">
        <v>0</v>
      </c>
      <c r="V654" s="296" t="s">
        <v>106</v>
      </c>
      <c r="W654" s="57">
        <v>820</v>
      </c>
      <c r="X654" s="280">
        <f t="shared" si="984"/>
        <v>3162526.8</v>
      </c>
      <c r="Y654" s="57">
        <v>0</v>
      </c>
      <c r="Z654" s="57">
        <v>0</v>
      </c>
      <c r="AA654" s="57">
        <v>0</v>
      </c>
      <c r="AB654" s="57">
        <v>0</v>
      </c>
      <c r="AC654" s="57">
        <v>0</v>
      </c>
      <c r="AD654" s="57">
        <v>0</v>
      </c>
      <c r="AE654" s="57">
        <v>0</v>
      </c>
      <c r="AF654" s="57">
        <v>0</v>
      </c>
      <c r="AG654" s="57">
        <v>0</v>
      </c>
      <c r="AH654" s="57">
        <v>0</v>
      </c>
      <c r="AI654" s="57">
        <v>0</v>
      </c>
      <c r="AJ654" s="57">
        <f t="shared" si="985"/>
        <v>99346.39</v>
      </c>
      <c r="AK654" s="57">
        <f t="shared" si="986"/>
        <v>49673.2</v>
      </c>
      <c r="AL654" s="57">
        <v>0</v>
      </c>
      <c r="AN654" s="46">
        <f>I654/'Приложение 1'!I652</f>
        <v>0</v>
      </c>
      <c r="AO654" s="46" t="e">
        <f t="shared" si="856"/>
        <v>#DIV/0!</v>
      </c>
      <c r="AP654" s="46" t="e">
        <f t="shared" si="857"/>
        <v>#DIV/0!</v>
      </c>
      <c r="AQ654" s="46" t="e">
        <f t="shared" si="858"/>
        <v>#DIV/0!</v>
      </c>
      <c r="AR654" s="46" t="e">
        <f t="shared" si="859"/>
        <v>#DIV/0!</v>
      </c>
      <c r="AS654" s="46" t="e">
        <f t="shared" si="860"/>
        <v>#DIV/0!</v>
      </c>
      <c r="AT654" s="46" t="e">
        <f t="shared" si="861"/>
        <v>#DIV/0!</v>
      </c>
      <c r="AU654" s="46">
        <f t="shared" si="862"/>
        <v>3856.74</v>
      </c>
      <c r="AV654" s="46" t="e">
        <f t="shared" si="863"/>
        <v>#DIV/0!</v>
      </c>
      <c r="AW654" s="46" t="e">
        <f t="shared" si="864"/>
        <v>#DIV/0!</v>
      </c>
      <c r="AX654" s="46" t="e">
        <f t="shared" si="865"/>
        <v>#DIV/0!</v>
      </c>
      <c r="AY654" s="52">
        <f t="shared" si="866"/>
        <v>0</v>
      </c>
      <c r="AZ654" s="46">
        <v>823.21</v>
      </c>
      <c r="BA654" s="46">
        <v>2105.13</v>
      </c>
      <c r="BB654" s="46">
        <v>2608.0100000000002</v>
      </c>
      <c r="BC654" s="46">
        <v>902.03</v>
      </c>
      <c r="BD654" s="46">
        <v>1781.42</v>
      </c>
      <c r="BE654" s="46">
        <v>1188.47</v>
      </c>
      <c r="BF654" s="46">
        <v>2445034.0299999998</v>
      </c>
      <c r="BG654" s="46">
        <f t="shared" si="867"/>
        <v>4866.91</v>
      </c>
      <c r="BH654" s="46">
        <v>1206.3800000000001</v>
      </c>
      <c r="BI654" s="46">
        <v>3444.44</v>
      </c>
      <c r="BJ654" s="46">
        <v>7006.73</v>
      </c>
      <c r="BK654" s="46">
        <f t="shared" si="852"/>
        <v>1689105.94</v>
      </c>
      <c r="BL654" s="46" t="str">
        <f t="shared" si="868"/>
        <v xml:space="preserve"> </v>
      </c>
      <c r="BM654" s="46" t="e">
        <f t="shared" si="869"/>
        <v>#DIV/0!</v>
      </c>
      <c r="BN654" s="46" t="e">
        <f t="shared" si="870"/>
        <v>#DIV/0!</v>
      </c>
      <c r="BO654" s="46" t="e">
        <f t="shared" si="871"/>
        <v>#DIV/0!</v>
      </c>
      <c r="BP654" s="46" t="e">
        <f t="shared" si="872"/>
        <v>#DIV/0!</v>
      </c>
      <c r="BQ654" s="46" t="e">
        <f t="shared" si="873"/>
        <v>#DIV/0!</v>
      </c>
      <c r="BR654" s="46" t="e">
        <f t="shared" si="874"/>
        <v>#DIV/0!</v>
      </c>
      <c r="BS654" s="46" t="str">
        <f t="shared" si="875"/>
        <v xml:space="preserve"> </v>
      </c>
      <c r="BT654" s="46" t="e">
        <f t="shared" si="876"/>
        <v>#DIV/0!</v>
      </c>
      <c r="BU654" s="46" t="e">
        <f t="shared" si="877"/>
        <v>#DIV/0!</v>
      </c>
      <c r="BV654" s="46" t="e">
        <f t="shared" si="878"/>
        <v>#DIV/0!</v>
      </c>
      <c r="BW654" s="46" t="str">
        <f t="shared" si="879"/>
        <v xml:space="preserve"> </v>
      </c>
      <c r="BY654" s="52">
        <f t="shared" si="974"/>
        <v>2.9999999486644664</v>
      </c>
      <c r="BZ654" s="293">
        <f t="shared" si="975"/>
        <v>1.5000001253190958</v>
      </c>
      <c r="CA654" s="46">
        <f t="shared" si="880"/>
        <v>4038.4712073170735</v>
      </c>
      <c r="CB654" s="46">
        <f t="shared" si="881"/>
        <v>5085.92</v>
      </c>
      <c r="CC654" s="46">
        <f t="shared" si="882"/>
        <v>-1047.4487926829265</v>
      </c>
    </row>
    <row r="655" spans="1:82" s="45" customFormat="1" ht="12" customHeight="1">
      <c r="A655" s="284">
        <v>5</v>
      </c>
      <c r="B655" s="170" t="s">
        <v>640</v>
      </c>
      <c r="C655" s="295">
        <v>11948.5</v>
      </c>
      <c r="D655" s="295"/>
      <c r="E655" s="296"/>
      <c r="F655" s="296"/>
      <c r="G655" s="286">
        <f t="shared" si="978"/>
        <v>1534619.06</v>
      </c>
      <c r="H655" s="280">
        <f t="shared" si="983"/>
        <v>0</v>
      </c>
      <c r="I655" s="289">
        <v>0</v>
      </c>
      <c r="J655" s="289">
        <v>0</v>
      </c>
      <c r="K655" s="289">
        <v>0</v>
      </c>
      <c r="L655" s="289">
        <v>0</v>
      </c>
      <c r="M655" s="289">
        <v>0</v>
      </c>
      <c r="N655" s="280">
        <v>0</v>
      </c>
      <c r="O655" s="280">
        <v>0</v>
      </c>
      <c r="P655" s="280">
        <v>0</v>
      </c>
      <c r="Q655" s="280">
        <v>0</v>
      </c>
      <c r="R655" s="280">
        <v>0</v>
      </c>
      <c r="S655" s="280">
        <v>0</v>
      </c>
      <c r="T655" s="290">
        <v>0</v>
      </c>
      <c r="U655" s="280">
        <v>0</v>
      </c>
      <c r="V655" s="296" t="s">
        <v>106</v>
      </c>
      <c r="W655" s="57">
        <v>380</v>
      </c>
      <c r="X655" s="280">
        <f t="shared" si="984"/>
        <v>1465561.2</v>
      </c>
      <c r="Y655" s="57">
        <v>0</v>
      </c>
      <c r="Z655" s="57">
        <v>0</v>
      </c>
      <c r="AA655" s="57">
        <v>0</v>
      </c>
      <c r="AB655" s="57">
        <v>0</v>
      </c>
      <c r="AC655" s="57">
        <v>0</v>
      </c>
      <c r="AD655" s="57">
        <v>0</v>
      </c>
      <c r="AE655" s="57">
        <v>0</v>
      </c>
      <c r="AF655" s="57">
        <v>0</v>
      </c>
      <c r="AG655" s="57">
        <v>0</v>
      </c>
      <c r="AH655" s="57">
        <v>0</v>
      </c>
      <c r="AI655" s="57">
        <v>0</v>
      </c>
      <c r="AJ655" s="57">
        <f t="shared" si="985"/>
        <v>46038.57</v>
      </c>
      <c r="AK655" s="57">
        <f t="shared" si="986"/>
        <v>23019.29</v>
      </c>
      <c r="AL655" s="57">
        <v>0</v>
      </c>
      <c r="AN655" s="46">
        <f>I655/'Приложение 1'!I653</f>
        <v>0</v>
      </c>
      <c r="AO655" s="46" t="e">
        <f t="shared" si="856"/>
        <v>#DIV/0!</v>
      </c>
      <c r="AP655" s="46" t="e">
        <f t="shared" si="857"/>
        <v>#DIV/0!</v>
      </c>
      <c r="AQ655" s="46" t="e">
        <f t="shared" si="858"/>
        <v>#DIV/0!</v>
      </c>
      <c r="AR655" s="46" t="e">
        <f t="shared" si="859"/>
        <v>#DIV/0!</v>
      </c>
      <c r="AS655" s="46" t="e">
        <f t="shared" si="860"/>
        <v>#DIV/0!</v>
      </c>
      <c r="AT655" s="46" t="e">
        <f t="shared" si="861"/>
        <v>#DIV/0!</v>
      </c>
      <c r="AU655" s="46">
        <f t="shared" si="862"/>
        <v>3856.74</v>
      </c>
      <c r="AV655" s="46" t="e">
        <f t="shared" si="863"/>
        <v>#DIV/0!</v>
      </c>
      <c r="AW655" s="46" t="e">
        <f t="shared" si="864"/>
        <v>#DIV/0!</v>
      </c>
      <c r="AX655" s="46" t="e">
        <f t="shared" si="865"/>
        <v>#DIV/0!</v>
      </c>
      <c r="AY655" s="52">
        <f t="shared" si="866"/>
        <v>0</v>
      </c>
      <c r="AZ655" s="46">
        <v>823.21</v>
      </c>
      <c r="BA655" s="46">
        <v>2105.13</v>
      </c>
      <c r="BB655" s="46">
        <v>2608.0100000000002</v>
      </c>
      <c r="BC655" s="46">
        <v>902.03</v>
      </c>
      <c r="BD655" s="46">
        <v>1781.42</v>
      </c>
      <c r="BE655" s="46">
        <v>1188.47</v>
      </c>
      <c r="BF655" s="46">
        <v>2445034.0299999998</v>
      </c>
      <c r="BG655" s="46">
        <f t="shared" si="867"/>
        <v>4866.91</v>
      </c>
      <c r="BH655" s="46">
        <v>1206.3800000000001</v>
      </c>
      <c r="BI655" s="46">
        <v>3444.44</v>
      </c>
      <c r="BJ655" s="46">
        <v>7006.73</v>
      </c>
      <c r="BK655" s="46">
        <f t="shared" si="852"/>
        <v>1689105.94</v>
      </c>
      <c r="BL655" s="46" t="str">
        <f t="shared" si="868"/>
        <v xml:space="preserve"> </v>
      </c>
      <c r="BM655" s="46" t="e">
        <f t="shared" si="869"/>
        <v>#DIV/0!</v>
      </c>
      <c r="BN655" s="46" t="e">
        <f t="shared" si="870"/>
        <v>#DIV/0!</v>
      </c>
      <c r="BO655" s="46" t="e">
        <f t="shared" si="871"/>
        <v>#DIV/0!</v>
      </c>
      <c r="BP655" s="46" t="e">
        <f t="shared" si="872"/>
        <v>#DIV/0!</v>
      </c>
      <c r="BQ655" s="46" t="e">
        <f t="shared" si="873"/>
        <v>#DIV/0!</v>
      </c>
      <c r="BR655" s="46" t="e">
        <f t="shared" si="874"/>
        <v>#DIV/0!</v>
      </c>
      <c r="BS655" s="46" t="str">
        <f t="shared" si="875"/>
        <v xml:space="preserve"> </v>
      </c>
      <c r="BT655" s="46" t="e">
        <f t="shared" si="876"/>
        <v>#DIV/0!</v>
      </c>
      <c r="BU655" s="46" t="e">
        <f t="shared" si="877"/>
        <v>#DIV/0!</v>
      </c>
      <c r="BV655" s="46" t="e">
        <f t="shared" si="878"/>
        <v>#DIV/0!</v>
      </c>
      <c r="BW655" s="46" t="str">
        <f t="shared" si="879"/>
        <v xml:space="preserve"> </v>
      </c>
      <c r="BY655" s="52">
        <f t="shared" si="974"/>
        <v>2.9999998827070478</v>
      </c>
      <c r="BZ655" s="293">
        <f t="shared" si="975"/>
        <v>1.5000002671672799</v>
      </c>
      <c r="CA655" s="46">
        <f t="shared" si="880"/>
        <v>4038.4712105263161</v>
      </c>
      <c r="CB655" s="46">
        <f t="shared" si="881"/>
        <v>5085.92</v>
      </c>
      <c r="CC655" s="46">
        <f t="shared" si="882"/>
        <v>-1047.448789473684</v>
      </c>
      <c r="CD655" s="297">
        <f>CA655-CB655</f>
        <v>-1047.448789473684</v>
      </c>
    </row>
    <row r="656" spans="1:82" s="45" customFormat="1" ht="12" customHeight="1">
      <c r="A656" s="284">
        <v>6</v>
      </c>
      <c r="B656" s="170" t="s">
        <v>641</v>
      </c>
      <c r="C656" s="295">
        <v>3415</v>
      </c>
      <c r="D656" s="295"/>
      <c r="E656" s="296"/>
      <c r="F656" s="296"/>
      <c r="G656" s="286">
        <f t="shared" si="978"/>
        <v>3412508.17</v>
      </c>
      <c r="H656" s="280">
        <f t="shared" si="983"/>
        <v>0</v>
      </c>
      <c r="I656" s="289">
        <v>0</v>
      </c>
      <c r="J656" s="289">
        <v>0</v>
      </c>
      <c r="K656" s="289">
        <v>0</v>
      </c>
      <c r="L656" s="289">
        <v>0</v>
      </c>
      <c r="M656" s="289">
        <v>0</v>
      </c>
      <c r="N656" s="280">
        <v>0</v>
      </c>
      <c r="O656" s="280">
        <v>0</v>
      </c>
      <c r="P656" s="280">
        <v>0</v>
      </c>
      <c r="Q656" s="280">
        <v>0</v>
      </c>
      <c r="R656" s="280">
        <v>0</v>
      </c>
      <c r="S656" s="280">
        <v>0</v>
      </c>
      <c r="T656" s="290">
        <v>0</v>
      </c>
      <c r="U656" s="280">
        <v>0</v>
      </c>
      <c r="V656" s="296" t="s">
        <v>106</v>
      </c>
      <c r="W656" s="57">
        <v>845</v>
      </c>
      <c r="X656" s="280">
        <f t="shared" si="984"/>
        <v>3258945.3</v>
      </c>
      <c r="Y656" s="57">
        <v>0</v>
      </c>
      <c r="Z656" s="57">
        <v>0</v>
      </c>
      <c r="AA656" s="57">
        <v>0</v>
      </c>
      <c r="AB656" s="57">
        <v>0</v>
      </c>
      <c r="AC656" s="57">
        <v>0</v>
      </c>
      <c r="AD656" s="57">
        <v>0</v>
      </c>
      <c r="AE656" s="57">
        <v>0</v>
      </c>
      <c r="AF656" s="57">
        <v>0</v>
      </c>
      <c r="AG656" s="57">
        <v>0</v>
      </c>
      <c r="AH656" s="57">
        <v>0</v>
      </c>
      <c r="AI656" s="57">
        <v>0</v>
      </c>
      <c r="AJ656" s="57">
        <f t="shared" si="985"/>
        <v>102375.25</v>
      </c>
      <c r="AK656" s="57">
        <f t="shared" si="986"/>
        <v>51187.62</v>
      </c>
      <c r="AL656" s="57">
        <v>0</v>
      </c>
      <c r="AN656" s="46">
        <f>I656/'Приложение 1'!I654</f>
        <v>0</v>
      </c>
      <c r="AO656" s="46" t="e">
        <f t="shared" si="856"/>
        <v>#DIV/0!</v>
      </c>
      <c r="AP656" s="46" t="e">
        <f t="shared" si="857"/>
        <v>#DIV/0!</v>
      </c>
      <c r="AQ656" s="46" t="e">
        <f t="shared" si="858"/>
        <v>#DIV/0!</v>
      </c>
      <c r="AR656" s="46" t="e">
        <f t="shared" si="859"/>
        <v>#DIV/0!</v>
      </c>
      <c r="AS656" s="46" t="e">
        <f t="shared" si="860"/>
        <v>#DIV/0!</v>
      </c>
      <c r="AT656" s="46" t="e">
        <f t="shared" si="861"/>
        <v>#DIV/0!</v>
      </c>
      <c r="AU656" s="46">
        <f t="shared" si="862"/>
        <v>3856.74</v>
      </c>
      <c r="AV656" s="46" t="e">
        <f t="shared" si="863"/>
        <v>#DIV/0!</v>
      </c>
      <c r="AW656" s="46" t="e">
        <f t="shared" si="864"/>
        <v>#DIV/0!</v>
      </c>
      <c r="AX656" s="46" t="e">
        <f t="shared" si="865"/>
        <v>#DIV/0!</v>
      </c>
      <c r="AY656" s="52">
        <f t="shared" si="866"/>
        <v>0</v>
      </c>
      <c r="AZ656" s="46">
        <v>823.21</v>
      </c>
      <c r="BA656" s="46">
        <v>2105.13</v>
      </c>
      <c r="BB656" s="46">
        <v>2608.0100000000002</v>
      </c>
      <c r="BC656" s="46">
        <v>902.03</v>
      </c>
      <c r="BD656" s="46">
        <v>1781.42</v>
      </c>
      <c r="BE656" s="46">
        <v>1188.47</v>
      </c>
      <c r="BF656" s="46">
        <v>2445034.0299999998</v>
      </c>
      <c r="BG656" s="46">
        <f t="shared" si="867"/>
        <v>4866.91</v>
      </c>
      <c r="BH656" s="46">
        <v>1206.3800000000001</v>
      </c>
      <c r="BI656" s="46">
        <v>3444.44</v>
      </c>
      <c r="BJ656" s="46">
        <v>7006.73</v>
      </c>
      <c r="BK656" s="46">
        <f t="shared" si="852"/>
        <v>1689105.94</v>
      </c>
      <c r="BL656" s="46" t="str">
        <f t="shared" si="868"/>
        <v xml:space="preserve"> </v>
      </c>
      <c r="BM656" s="46" t="e">
        <f t="shared" si="869"/>
        <v>#DIV/0!</v>
      </c>
      <c r="BN656" s="46" t="e">
        <f t="shared" si="870"/>
        <v>#DIV/0!</v>
      </c>
      <c r="BO656" s="46" t="e">
        <f t="shared" si="871"/>
        <v>#DIV/0!</v>
      </c>
      <c r="BP656" s="46" t="e">
        <f t="shared" si="872"/>
        <v>#DIV/0!</v>
      </c>
      <c r="BQ656" s="46" t="e">
        <f t="shared" si="873"/>
        <v>#DIV/0!</v>
      </c>
      <c r="BR656" s="46" t="e">
        <f t="shared" si="874"/>
        <v>#DIV/0!</v>
      </c>
      <c r="BS656" s="46" t="str">
        <f t="shared" si="875"/>
        <v xml:space="preserve"> </v>
      </c>
      <c r="BT656" s="46" t="e">
        <f t="shared" si="876"/>
        <v>#DIV/0!</v>
      </c>
      <c r="BU656" s="46" t="e">
        <f t="shared" si="877"/>
        <v>#DIV/0!</v>
      </c>
      <c r="BV656" s="46" t="e">
        <f t="shared" si="878"/>
        <v>#DIV/0!</v>
      </c>
      <c r="BW656" s="46" t="str">
        <f t="shared" si="879"/>
        <v xml:space="preserve"> </v>
      </c>
      <c r="BY656" s="52">
        <f t="shared" si="974"/>
        <v>3.0000001435893999</v>
      </c>
      <c r="BZ656" s="293">
        <f t="shared" si="975"/>
        <v>1.4999999252749041</v>
      </c>
      <c r="CA656" s="46">
        <f t="shared" si="880"/>
        <v>4038.4712071005915</v>
      </c>
      <c r="CB656" s="46">
        <f t="shared" si="881"/>
        <v>5085.92</v>
      </c>
      <c r="CC656" s="46">
        <f t="shared" si="882"/>
        <v>-1047.4487928994085</v>
      </c>
    </row>
    <row r="657" spans="1:82" s="45" customFormat="1" ht="12" customHeight="1">
      <c r="A657" s="284">
        <v>7</v>
      </c>
      <c r="B657" s="285" t="s">
        <v>938</v>
      </c>
      <c r="C657" s="295">
        <v>2028</v>
      </c>
      <c r="D657" s="295"/>
      <c r="E657" s="296"/>
      <c r="F657" s="296"/>
      <c r="G657" s="286">
        <f t="shared" si="978"/>
        <v>1416363.64</v>
      </c>
      <c r="H657" s="280">
        <f t="shared" si="983"/>
        <v>0</v>
      </c>
      <c r="I657" s="289">
        <v>0</v>
      </c>
      <c r="J657" s="289">
        <v>0</v>
      </c>
      <c r="K657" s="289">
        <v>0</v>
      </c>
      <c r="L657" s="289">
        <v>0</v>
      </c>
      <c r="M657" s="289">
        <v>0</v>
      </c>
      <c r="N657" s="280">
        <v>0</v>
      </c>
      <c r="O657" s="280">
        <v>0</v>
      </c>
      <c r="P657" s="280">
        <v>0</v>
      </c>
      <c r="Q657" s="280">
        <v>0</v>
      </c>
      <c r="R657" s="280">
        <v>0</v>
      </c>
      <c r="S657" s="280">
        <v>0</v>
      </c>
      <c r="T657" s="290">
        <v>0</v>
      </c>
      <c r="U657" s="280">
        <v>0</v>
      </c>
      <c r="V657" s="296" t="s">
        <v>105</v>
      </c>
      <c r="W657" s="57">
        <v>348</v>
      </c>
      <c r="X657" s="280">
        <f t="shared" si="984"/>
        <v>1352627.28</v>
      </c>
      <c r="Y657" s="57">
        <v>0</v>
      </c>
      <c r="Z657" s="57">
        <v>0</v>
      </c>
      <c r="AA657" s="57">
        <v>0</v>
      </c>
      <c r="AB657" s="57">
        <v>0</v>
      </c>
      <c r="AC657" s="57">
        <v>0</v>
      </c>
      <c r="AD657" s="57">
        <v>0</v>
      </c>
      <c r="AE657" s="57">
        <v>0</v>
      </c>
      <c r="AF657" s="57">
        <v>0</v>
      </c>
      <c r="AG657" s="57">
        <v>0</v>
      </c>
      <c r="AH657" s="57">
        <v>0</v>
      </c>
      <c r="AI657" s="57">
        <v>0</v>
      </c>
      <c r="AJ657" s="57">
        <f t="shared" si="985"/>
        <v>42490.91</v>
      </c>
      <c r="AK657" s="57">
        <f t="shared" si="986"/>
        <v>21245.45</v>
      </c>
      <c r="AL657" s="57">
        <v>0</v>
      </c>
      <c r="AN657" s="46">
        <f>I657/'Приложение 1'!I655</f>
        <v>0</v>
      </c>
      <c r="AO657" s="46" t="e">
        <f t="shared" si="856"/>
        <v>#DIV/0!</v>
      </c>
      <c r="AP657" s="46" t="e">
        <f t="shared" si="857"/>
        <v>#DIV/0!</v>
      </c>
      <c r="AQ657" s="46" t="e">
        <f t="shared" si="858"/>
        <v>#DIV/0!</v>
      </c>
      <c r="AR657" s="46" t="e">
        <f t="shared" si="859"/>
        <v>#DIV/0!</v>
      </c>
      <c r="AS657" s="46" t="e">
        <f t="shared" si="860"/>
        <v>#DIV/0!</v>
      </c>
      <c r="AT657" s="46" t="e">
        <f t="shared" si="861"/>
        <v>#DIV/0!</v>
      </c>
      <c r="AU657" s="46">
        <f t="shared" si="862"/>
        <v>3886.86</v>
      </c>
      <c r="AV657" s="46" t="e">
        <f t="shared" si="863"/>
        <v>#DIV/0!</v>
      </c>
      <c r="AW657" s="46" t="e">
        <f t="shared" si="864"/>
        <v>#DIV/0!</v>
      </c>
      <c r="AX657" s="46" t="e">
        <f t="shared" si="865"/>
        <v>#DIV/0!</v>
      </c>
      <c r="AY657" s="52">
        <f t="shared" si="866"/>
        <v>0</v>
      </c>
      <c r="AZ657" s="46">
        <v>823.21</v>
      </c>
      <c r="BA657" s="46">
        <v>2105.13</v>
      </c>
      <c r="BB657" s="46">
        <v>2608.0100000000002</v>
      </c>
      <c r="BC657" s="46">
        <v>902.03</v>
      </c>
      <c r="BD657" s="46">
        <v>1781.42</v>
      </c>
      <c r="BE657" s="46">
        <v>1188.47</v>
      </c>
      <c r="BF657" s="46">
        <v>2445034.0299999998</v>
      </c>
      <c r="BG657" s="46">
        <f t="shared" si="867"/>
        <v>5070.2</v>
      </c>
      <c r="BH657" s="46">
        <v>1206.3800000000001</v>
      </c>
      <c r="BI657" s="46">
        <v>3444.44</v>
      </c>
      <c r="BJ657" s="46">
        <v>7006.73</v>
      </c>
      <c r="BK657" s="46">
        <f t="shared" si="852"/>
        <v>1689105.94</v>
      </c>
      <c r="BL657" s="46" t="str">
        <f t="shared" si="868"/>
        <v xml:space="preserve"> </v>
      </c>
      <c r="BM657" s="46" t="e">
        <f t="shared" si="869"/>
        <v>#DIV/0!</v>
      </c>
      <c r="BN657" s="46" t="e">
        <f t="shared" si="870"/>
        <v>#DIV/0!</v>
      </c>
      <c r="BO657" s="46" t="e">
        <f t="shared" si="871"/>
        <v>#DIV/0!</v>
      </c>
      <c r="BP657" s="46" t="e">
        <f t="shared" si="872"/>
        <v>#DIV/0!</v>
      </c>
      <c r="BQ657" s="46" t="e">
        <f t="shared" si="873"/>
        <v>#DIV/0!</v>
      </c>
      <c r="BR657" s="46" t="e">
        <f t="shared" si="874"/>
        <v>#DIV/0!</v>
      </c>
      <c r="BS657" s="46" t="str">
        <f t="shared" si="875"/>
        <v xml:space="preserve"> </v>
      </c>
      <c r="BT657" s="46" t="e">
        <f t="shared" si="876"/>
        <v>#DIV/0!</v>
      </c>
      <c r="BU657" s="46" t="e">
        <f t="shared" si="877"/>
        <v>#DIV/0!</v>
      </c>
      <c r="BV657" s="46" t="e">
        <f t="shared" si="878"/>
        <v>#DIV/0!</v>
      </c>
      <c r="BW657" s="46" t="str">
        <f t="shared" si="879"/>
        <v xml:space="preserve"> </v>
      </c>
      <c r="BY657" s="52">
        <f t="shared" si="974"/>
        <v>3.0000000564826705</v>
      </c>
      <c r="BZ657" s="293">
        <f t="shared" si="975"/>
        <v>1.4999996752246481</v>
      </c>
      <c r="CA657" s="46">
        <f t="shared" si="880"/>
        <v>4070.0104597701147</v>
      </c>
      <c r="CB657" s="46">
        <f t="shared" si="881"/>
        <v>5298.36</v>
      </c>
      <c r="CC657" s="46">
        <f t="shared" si="882"/>
        <v>-1228.349540229885</v>
      </c>
    </row>
    <row r="658" spans="1:82" s="45" customFormat="1" ht="12" customHeight="1">
      <c r="A658" s="284">
        <v>8</v>
      </c>
      <c r="B658" s="285" t="s">
        <v>939</v>
      </c>
      <c r="C658" s="295">
        <v>3393</v>
      </c>
      <c r="D658" s="295"/>
      <c r="E658" s="296"/>
      <c r="F658" s="296"/>
      <c r="G658" s="286">
        <f t="shared" si="978"/>
        <v>1575094.05</v>
      </c>
      <c r="H658" s="280">
        <f t="shared" si="983"/>
        <v>0</v>
      </c>
      <c r="I658" s="289">
        <v>0</v>
      </c>
      <c r="J658" s="289">
        <v>0</v>
      </c>
      <c r="K658" s="289">
        <v>0</v>
      </c>
      <c r="L658" s="289">
        <v>0</v>
      </c>
      <c r="M658" s="289">
        <v>0</v>
      </c>
      <c r="N658" s="280">
        <v>0</v>
      </c>
      <c r="O658" s="280">
        <v>0</v>
      </c>
      <c r="P658" s="280">
        <v>0</v>
      </c>
      <c r="Q658" s="280">
        <v>0</v>
      </c>
      <c r="R658" s="280">
        <v>0</v>
      </c>
      <c r="S658" s="280">
        <v>0</v>
      </c>
      <c r="T658" s="290">
        <v>0</v>
      </c>
      <c r="U658" s="280">
        <v>0</v>
      </c>
      <c r="V658" s="296" t="s">
        <v>105</v>
      </c>
      <c r="W658" s="57">
        <v>387</v>
      </c>
      <c r="X658" s="280">
        <f t="shared" si="984"/>
        <v>1504214.82</v>
      </c>
      <c r="Y658" s="57">
        <v>0</v>
      </c>
      <c r="Z658" s="57">
        <v>0</v>
      </c>
      <c r="AA658" s="57">
        <v>0</v>
      </c>
      <c r="AB658" s="57">
        <v>0</v>
      </c>
      <c r="AC658" s="57">
        <v>0</v>
      </c>
      <c r="AD658" s="57">
        <v>0</v>
      </c>
      <c r="AE658" s="57">
        <v>0</v>
      </c>
      <c r="AF658" s="57">
        <v>0</v>
      </c>
      <c r="AG658" s="57">
        <v>0</v>
      </c>
      <c r="AH658" s="57">
        <v>0</v>
      </c>
      <c r="AI658" s="57">
        <v>0</v>
      </c>
      <c r="AJ658" s="57">
        <f t="shared" si="985"/>
        <v>47252.82</v>
      </c>
      <c r="AK658" s="57">
        <f t="shared" si="986"/>
        <v>23626.41</v>
      </c>
      <c r="AL658" s="57">
        <v>0</v>
      </c>
      <c r="AN658" s="46">
        <f>I658/'Приложение 1'!I656</f>
        <v>0</v>
      </c>
      <c r="AO658" s="46" t="e">
        <f t="shared" si="856"/>
        <v>#DIV/0!</v>
      </c>
      <c r="AP658" s="46" t="e">
        <f t="shared" si="857"/>
        <v>#DIV/0!</v>
      </c>
      <c r="AQ658" s="46" t="e">
        <f t="shared" si="858"/>
        <v>#DIV/0!</v>
      </c>
      <c r="AR658" s="46" t="e">
        <f t="shared" si="859"/>
        <v>#DIV/0!</v>
      </c>
      <c r="AS658" s="46" t="e">
        <f t="shared" si="860"/>
        <v>#DIV/0!</v>
      </c>
      <c r="AT658" s="46" t="e">
        <f t="shared" si="861"/>
        <v>#DIV/0!</v>
      </c>
      <c r="AU658" s="46">
        <f t="shared" si="862"/>
        <v>3886.86</v>
      </c>
      <c r="AV658" s="46" t="e">
        <f t="shared" si="863"/>
        <v>#DIV/0!</v>
      </c>
      <c r="AW658" s="46" t="e">
        <f t="shared" si="864"/>
        <v>#DIV/0!</v>
      </c>
      <c r="AX658" s="46" t="e">
        <f t="shared" si="865"/>
        <v>#DIV/0!</v>
      </c>
      <c r="AY658" s="52">
        <f t="shared" si="866"/>
        <v>0</v>
      </c>
      <c r="AZ658" s="46">
        <v>823.21</v>
      </c>
      <c r="BA658" s="46">
        <v>2105.13</v>
      </c>
      <c r="BB658" s="46">
        <v>2608.0100000000002</v>
      </c>
      <c r="BC658" s="46">
        <v>902.03</v>
      </c>
      <c r="BD658" s="46">
        <v>1781.42</v>
      </c>
      <c r="BE658" s="46">
        <v>1188.47</v>
      </c>
      <c r="BF658" s="46">
        <v>2445034.0299999998</v>
      </c>
      <c r="BG658" s="46">
        <f t="shared" si="867"/>
        <v>5070.2</v>
      </c>
      <c r="BH658" s="46">
        <v>1206.3800000000001</v>
      </c>
      <c r="BI658" s="46">
        <v>3444.44</v>
      </c>
      <c r="BJ658" s="46">
        <v>7006.73</v>
      </c>
      <c r="BK658" s="46">
        <f t="shared" si="852"/>
        <v>1689105.94</v>
      </c>
      <c r="BL658" s="46" t="str">
        <f t="shared" si="868"/>
        <v xml:space="preserve"> </v>
      </c>
      <c r="BM658" s="46" t="e">
        <f t="shared" si="869"/>
        <v>#DIV/0!</v>
      </c>
      <c r="BN658" s="46" t="e">
        <f t="shared" si="870"/>
        <v>#DIV/0!</v>
      </c>
      <c r="BO658" s="46" t="e">
        <f t="shared" si="871"/>
        <v>#DIV/0!</v>
      </c>
      <c r="BP658" s="46" t="e">
        <f t="shared" si="872"/>
        <v>#DIV/0!</v>
      </c>
      <c r="BQ658" s="46" t="e">
        <f t="shared" si="873"/>
        <v>#DIV/0!</v>
      </c>
      <c r="BR658" s="46" t="e">
        <f t="shared" si="874"/>
        <v>#DIV/0!</v>
      </c>
      <c r="BS658" s="46" t="str">
        <f t="shared" si="875"/>
        <v xml:space="preserve"> </v>
      </c>
      <c r="BT658" s="46" t="e">
        <f t="shared" si="876"/>
        <v>#DIV/0!</v>
      </c>
      <c r="BU658" s="46" t="e">
        <f t="shared" si="877"/>
        <v>#DIV/0!</v>
      </c>
      <c r="BV658" s="46" t="e">
        <f t="shared" si="878"/>
        <v>#DIV/0!</v>
      </c>
      <c r="BW658" s="46" t="str">
        <f t="shared" si="879"/>
        <v xml:space="preserve"> </v>
      </c>
      <c r="BY658" s="52">
        <f t="shared" si="974"/>
        <v>2.9999999047675914</v>
      </c>
      <c r="BZ658" s="293">
        <f t="shared" si="975"/>
        <v>1.4999999523837957</v>
      </c>
      <c r="CA658" s="46">
        <f t="shared" si="880"/>
        <v>4070.0104651162792</v>
      </c>
      <c r="CB658" s="46">
        <f t="shared" si="881"/>
        <v>5298.36</v>
      </c>
      <c r="CC658" s="46">
        <f t="shared" si="882"/>
        <v>-1228.3495348837205</v>
      </c>
    </row>
    <row r="659" spans="1:82" s="45" customFormat="1" ht="12" customHeight="1">
      <c r="A659" s="284">
        <v>9</v>
      </c>
      <c r="B659" s="170" t="s">
        <v>240</v>
      </c>
      <c r="C659" s="295">
        <v>3576.9</v>
      </c>
      <c r="D659" s="295"/>
      <c r="E659" s="296"/>
      <c r="F659" s="296"/>
      <c r="G659" s="286">
        <f t="shared" si="978"/>
        <v>3882789.99</v>
      </c>
      <c r="H659" s="280">
        <f t="shared" si="983"/>
        <v>0</v>
      </c>
      <c r="I659" s="289">
        <v>0</v>
      </c>
      <c r="J659" s="289">
        <v>0</v>
      </c>
      <c r="K659" s="289">
        <v>0</v>
      </c>
      <c r="L659" s="289">
        <v>0</v>
      </c>
      <c r="M659" s="289">
        <v>0</v>
      </c>
      <c r="N659" s="280">
        <v>0</v>
      </c>
      <c r="O659" s="280">
        <v>0</v>
      </c>
      <c r="P659" s="280">
        <v>0</v>
      </c>
      <c r="Q659" s="280">
        <v>0</v>
      </c>
      <c r="R659" s="280">
        <v>0</v>
      </c>
      <c r="S659" s="280">
        <v>0</v>
      </c>
      <c r="T659" s="290">
        <v>0</v>
      </c>
      <c r="U659" s="280">
        <v>0</v>
      </c>
      <c r="V659" s="296" t="s">
        <v>105</v>
      </c>
      <c r="W659" s="57">
        <v>954</v>
      </c>
      <c r="X659" s="280">
        <f t="shared" si="984"/>
        <v>3708064.44</v>
      </c>
      <c r="Y659" s="57">
        <v>0</v>
      </c>
      <c r="Z659" s="57">
        <v>0</v>
      </c>
      <c r="AA659" s="57">
        <v>0</v>
      </c>
      <c r="AB659" s="57">
        <v>0</v>
      </c>
      <c r="AC659" s="57">
        <v>0</v>
      </c>
      <c r="AD659" s="57">
        <v>0</v>
      </c>
      <c r="AE659" s="57">
        <v>0</v>
      </c>
      <c r="AF659" s="57">
        <v>0</v>
      </c>
      <c r="AG659" s="57">
        <v>0</v>
      </c>
      <c r="AH659" s="57">
        <v>0</v>
      </c>
      <c r="AI659" s="57">
        <v>0</v>
      </c>
      <c r="AJ659" s="57">
        <f t="shared" si="985"/>
        <v>116483.7</v>
      </c>
      <c r="AK659" s="57">
        <f t="shared" si="986"/>
        <v>58241.85</v>
      </c>
      <c r="AL659" s="57">
        <v>0</v>
      </c>
      <c r="AN659" s="46">
        <f>I659/'Приложение 1'!I657</f>
        <v>0</v>
      </c>
      <c r="AO659" s="46" t="e">
        <f t="shared" si="856"/>
        <v>#DIV/0!</v>
      </c>
      <c r="AP659" s="46" t="e">
        <f t="shared" si="857"/>
        <v>#DIV/0!</v>
      </c>
      <c r="AQ659" s="46" t="e">
        <f t="shared" si="858"/>
        <v>#DIV/0!</v>
      </c>
      <c r="AR659" s="46" t="e">
        <f t="shared" si="859"/>
        <v>#DIV/0!</v>
      </c>
      <c r="AS659" s="46" t="e">
        <f t="shared" si="860"/>
        <v>#DIV/0!</v>
      </c>
      <c r="AT659" s="46" t="e">
        <f t="shared" si="861"/>
        <v>#DIV/0!</v>
      </c>
      <c r="AU659" s="46">
        <f t="shared" si="862"/>
        <v>3886.86</v>
      </c>
      <c r="AV659" s="46" t="e">
        <f t="shared" si="863"/>
        <v>#DIV/0!</v>
      </c>
      <c r="AW659" s="46" t="e">
        <f t="shared" si="864"/>
        <v>#DIV/0!</v>
      </c>
      <c r="AX659" s="46" t="e">
        <f t="shared" si="865"/>
        <v>#DIV/0!</v>
      </c>
      <c r="AY659" s="52">
        <f t="shared" si="866"/>
        <v>0</v>
      </c>
      <c r="AZ659" s="46">
        <v>823.21</v>
      </c>
      <c r="BA659" s="46">
        <v>2105.13</v>
      </c>
      <c r="BB659" s="46">
        <v>2608.0100000000002</v>
      </c>
      <c r="BC659" s="46">
        <v>902.03</v>
      </c>
      <c r="BD659" s="46">
        <v>1781.42</v>
      </c>
      <c r="BE659" s="46">
        <v>1188.47</v>
      </c>
      <c r="BF659" s="46">
        <v>2445034.0299999998</v>
      </c>
      <c r="BG659" s="46">
        <f t="shared" si="867"/>
        <v>5070.2</v>
      </c>
      <c r="BH659" s="46">
        <v>1206.3800000000001</v>
      </c>
      <c r="BI659" s="46">
        <v>3444.44</v>
      </c>
      <c r="BJ659" s="46">
        <v>7006.73</v>
      </c>
      <c r="BK659" s="46">
        <f t="shared" ref="BK659:BK722" si="987">111247.63+851785.34+726072.97</f>
        <v>1689105.94</v>
      </c>
      <c r="BL659" s="46" t="str">
        <f t="shared" si="868"/>
        <v xml:space="preserve"> </v>
      </c>
      <c r="BM659" s="46" t="e">
        <f t="shared" si="869"/>
        <v>#DIV/0!</v>
      </c>
      <c r="BN659" s="46" t="e">
        <f t="shared" si="870"/>
        <v>#DIV/0!</v>
      </c>
      <c r="BO659" s="46" t="e">
        <f t="shared" si="871"/>
        <v>#DIV/0!</v>
      </c>
      <c r="BP659" s="46" t="e">
        <f t="shared" si="872"/>
        <v>#DIV/0!</v>
      </c>
      <c r="BQ659" s="46" t="e">
        <f t="shared" si="873"/>
        <v>#DIV/0!</v>
      </c>
      <c r="BR659" s="46" t="e">
        <f t="shared" si="874"/>
        <v>#DIV/0!</v>
      </c>
      <c r="BS659" s="46" t="str">
        <f t="shared" si="875"/>
        <v xml:space="preserve"> </v>
      </c>
      <c r="BT659" s="46" t="e">
        <f t="shared" si="876"/>
        <v>#DIV/0!</v>
      </c>
      <c r="BU659" s="46" t="e">
        <f t="shared" si="877"/>
        <v>#DIV/0!</v>
      </c>
      <c r="BV659" s="46" t="e">
        <f t="shared" si="878"/>
        <v>#DIV/0!</v>
      </c>
      <c r="BW659" s="46" t="str">
        <f t="shared" si="879"/>
        <v xml:space="preserve"> </v>
      </c>
      <c r="BY659" s="52">
        <f t="shared" si="974"/>
        <v>3.0000000077264026</v>
      </c>
      <c r="BZ659" s="293">
        <f t="shared" si="975"/>
        <v>1.5000000038632013</v>
      </c>
      <c r="CA659" s="46">
        <f t="shared" si="880"/>
        <v>4070.0104716981136</v>
      </c>
      <c r="CB659" s="46">
        <f t="shared" si="881"/>
        <v>5298.36</v>
      </c>
      <c r="CC659" s="46">
        <f t="shared" si="882"/>
        <v>-1228.349528301886</v>
      </c>
    </row>
    <row r="660" spans="1:82" s="45" customFormat="1" ht="12" customHeight="1">
      <c r="A660" s="284">
        <v>10</v>
      </c>
      <c r="B660" s="170" t="s">
        <v>241</v>
      </c>
      <c r="C660" s="295">
        <v>3222.6</v>
      </c>
      <c r="D660" s="295"/>
      <c r="E660" s="296"/>
      <c r="F660" s="296"/>
      <c r="G660" s="286">
        <f t="shared" si="978"/>
        <v>4070010.47</v>
      </c>
      <c r="H660" s="280">
        <f t="shared" si="983"/>
        <v>0</v>
      </c>
      <c r="I660" s="289">
        <v>0</v>
      </c>
      <c r="J660" s="289">
        <v>0</v>
      </c>
      <c r="K660" s="289">
        <v>0</v>
      </c>
      <c r="L660" s="289">
        <v>0</v>
      </c>
      <c r="M660" s="289">
        <v>0</v>
      </c>
      <c r="N660" s="280">
        <v>0</v>
      </c>
      <c r="O660" s="280">
        <v>0</v>
      </c>
      <c r="P660" s="280">
        <v>0</v>
      </c>
      <c r="Q660" s="280">
        <v>0</v>
      </c>
      <c r="R660" s="280">
        <v>0</v>
      </c>
      <c r="S660" s="280">
        <v>0</v>
      </c>
      <c r="T660" s="290">
        <v>0</v>
      </c>
      <c r="U660" s="280">
        <v>0</v>
      </c>
      <c r="V660" s="296" t="s">
        <v>105</v>
      </c>
      <c r="W660" s="57">
        <v>1000</v>
      </c>
      <c r="X660" s="280">
        <f t="shared" si="984"/>
        <v>3886860</v>
      </c>
      <c r="Y660" s="57">
        <v>0</v>
      </c>
      <c r="Z660" s="57">
        <v>0</v>
      </c>
      <c r="AA660" s="57">
        <v>0</v>
      </c>
      <c r="AB660" s="57">
        <v>0</v>
      </c>
      <c r="AC660" s="57">
        <v>0</v>
      </c>
      <c r="AD660" s="57">
        <v>0</v>
      </c>
      <c r="AE660" s="57">
        <v>0</v>
      </c>
      <c r="AF660" s="57">
        <v>0</v>
      </c>
      <c r="AG660" s="57">
        <v>0</v>
      </c>
      <c r="AH660" s="57">
        <v>0</v>
      </c>
      <c r="AI660" s="57">
        <v>0</v>
      </c>
      <c r="AJ660" s="57">
        <f t="shared" si="985"/>
        <v>122100.31</v>
      </c>
      <c r="AK660" s="57">
        <f t="shared" si="986"/>
        <v>61050.16</v>
      </c>
      <c r="AL660" s="57">
        <v>0</v>
      </c>
      <c r="AN660" s="46">
        <f>I660/'Приложение 1'!I658</f>
        <v>0</v>
      </c>
      <c r="AO660" s="46" t="e">
        <f t="shared" ref="AO660:AO723" si="988">K660/J660</f>
        <v>#DIV/0!</v>
      </c>
      <c r="AP660" s="46" t="e">
        <f t="shared" ref="AP660:AP723" si="989">M660/L660</f>
        <v>#DIV/0!</v>
      </c>
      <c r="AQ660" s="46" t="e">
        <f t="shared" ref="AQ660:AQ723" si="990">O660/N660</f>
        <v>#DIV/0!</v>
      </c>
      <c r="AR660" s="46" t="e">
        <f t="shared" ref="AR660:AR723" si="991">Q660/P660</f>
        <v>#DIV/0!</v>
      </c>
      <c r="AS660" s="46" t="e">
        <f t="shared" ref="AS660:AS723" si="992">S660/R660</f>
        <v>#DIV/0!</v>
      </c>
      <c r="AT660" s="46" t="e">
        <f t="shared" ref="AT660:AT723" si="993">U660/T660</f>
        <v>#DIV/0!</v>
      </c>
      <c r="AU660" s="46">
        <f t="shared" ref="AU660:AU723" si="994">X660/W660</f>
        <v>3886.86</v>
      </c>
      <c r="AV660" s="46" t="e">
        <f t="shared" ref="AV660:AV723" si="995">Z660/Y660</f>
        <v>#DIV/0!</v>
      </c>
      <c r="AW660" s="46" t="e">
        <f t="shared" ref="AW660:AW723" si="996">AB660/AA660</f>
        <v>#DIV/0!</v>
      </c>
      <c r="AX660" s="46" t="e">
        <f t="shared" ref="AX660:AX723" si="997">AH660/AG660</f>
        <v>#DIV/0!</v>
      </c>
      <c r="AY660" s="52">
        <f t="shared" ref="AY660:AY723" si="998">AI660</f>
        <v>0</v>
      </c>
      <c r="AZ660" s="46">
        <v>823.21</v>
      </c>
      <c r="BA660" s="46">
        <v>2105.13</v>
      </c>
      <c r="BB660" s="46">
        <v>2608.0100000000002</v>
      </c>
      <c r="BC660" s="46">
        <v>902.03</v>
      </c>
      <c r="BD660" s="46">
        <v>1781.42</v>
      </c>
      <c r="BE660" s="46">
        <v>1188.47</v>
      </c>
      <c r="BF660" s="46">
        <v>2445034.0299999998</v>
      </c>
      <c r="BG660" s="46">
        <f t="shared" ref="BG660:BG723" si="999">IF(V660="ПК", 5070.2, 4866.91)</f>
        <v>5070.2</v>
      </c>
      <c r="BH660" s="46">
        <v>1206.3800000000001</v>
      </c>
      <c r="BI660" s="46">
        <v>3444.44</v>
      </c>
      <c r="BJ660" s="46">
        <v>7006.73</v>
      </c>
      <c r="BK660" s="46">
        <f t="shared" si="987"/>
        <v>1689105.94</v>
      </c>
      <c r="BL660" s="46" t="str">
        <f t="shared" ref="BL660:BL723" si="1000">IF(AN660&gt;AZ660, "+", " ")</f>
        <v xml:space="preserve"> </v>
      </c>
      <c r="BM660" s="46" t="e">
        <f t="shared" ref="BM660:BM723" si="1001">IF(AO660&gt;BA660, "+", " ")</f>
        <v>#DIV/0!</v>
      </c>
      <c r="BN660" s="46" t="e">
        <f t="shared" ref="BN660:BN723" si="1002">IF(AP660&gt;BB660, "+", " ")</f>
        <v>#DIV/0!</v>
      </c>
      <c r="BO660" s="46" t="e">
        <f t="shared" ref="BO660:BO723" si="1003">IF(AQ660&gt;BC660, "+", " ")</f>
        <v>#DIV/0!</v>
      </c>
      <c r="BP660" s="46" t="e">
        <f t="shared" ref="BP660:BP723" si="1004">IF(AR660&gt;BD660, "+", " ")</f>
        <v>#DIV/0!</v>
      </c>
      <c r="BQ660" s="46" t="e">
        <f t="shared" ref="BQ660:BQ723" si="1005">IF(AS660&gt;BE660, "+", " ")</f>
        <v>#DIV/0!</v>
      </c>
      <c r="BR660" s="46" t="e">
        <f t="shared" ref="BR660:BR723" si="1006">IF(AT660&gt;BF660, "+", " ")</f>
        <v>#DIV/0!</v>
      </c>
      <c r="BS660" s="46" t="str">
        <f t="shared" ref="BS660:BS723" si="1007">IF(AU660&gt;BG660, "+", " ")</f>
        <v xml:space="preserve"> </v>
      </c>
      <c r="BT660" s="46" t="e">
        <f t="shared" ref="BT660:BT723" si="1008">IF(AV660&gt;BH660, "+", " ")</f>
        <v>#DIV/0!</v>
      </c>
      <c r="BU660" s="46" t="e">
        <f t="shared" ref="BU660:BU723" si="1009">IF(AW660&gt;BI660, "+", " ")</f>
        <v>#DIV/0!</v>
      </c>
      <c r="BV660" s="46" t="e">
        <f t="shared" ref="BV660:BV723" si="1010">IF(AX660&gt;BJ660, "+", " ")</f>
        <v>#DIV/0!</v>
      </c>
      <c r="BW660" s="46" t="str">
        <f t="shared" ref="BW660:BW723" si="1011">IF(AY660&gt;BK660, "+", " ")</f>
        <v xml:space="preserve"> </v>
      </c>
      <c r="BY660" s="52">
        <f t="shared" si="974"/>
        <v>2.999999899263158</v>
      </c>
      <c r="BZ660" s="293">
        <f t="shared" si="975"/>
        <v>1.5000000724813862</v>
      </c>
      <c r="CA660" s="46">
        <f t="shared" ref="CA660:CA723" si="1012">G660/W660</f>
        <v>4070.0104700000002</v>
      </c>
      <c r="CB660" s="46">
        <f t="shared" ref="CB660:CB723" si="1013">IF(V660="ПК",5298.36,5085.92)</f>
        <v>5298.36</v>
      </c>
      <c r="CC660" s="46">
        <f t="shared" ref="CC660:CC723" si="1014">CA660-CB660</f>
        <v>-1228.3495299999995</v>
      </c>
    </row>
    <row r="661" spans="1:82" s="45" customFormat="1" ht="12" customHeight="1">
      <c r="A661" s="284">
        <v>11</v>
      </c>
      <c r="B661" s="170" t="s">
        <v>297</v>
      </c>
      <c r="C661" s="295">
        <v>2850.4</v>
      </c>
      <c r="D661" s="295"/>
      <c r="E661" s="296"/>
      <c r="F661" s="296"/>
      <c r="G661" s="286">
        <f>ROUND(H661+U661+X661+Z661+AB661+AD661+AF661+AH661+AI661+AJ661+AK661+AL661,2)</f>
        <v>4565859.29</v>
      </c>
      <c r="H661" s="280">
        <f t="shared" si="983"/>
        <v>0</v>
      </c>
      <c r="I661" s="289">
        <v>0</v>
      </c>
      <c r="J661" s="289">
        <v>0</v>
      </c>
      <c r="K661" s="289">
        <v>0</v>
      </c>
      <c r="L661" s="289">
        <v>0</v>
      </c>
      <c r="M661" s="289">
        <v>0</v>
      </c>
      <c r="N661" s="280">
        <v>0</v>
      </c>
      <c r="O661" s="280">
        <v>0</v>
      </c>
      <c r="P661" s="280">
        <v>0</v>
      </c>
      <c r="Q661" s="280">
        <v>0</v>
      </c>
      <c r="R661" s="280">
        <v>0</v>
      </c>
      <c r="S661" s="280">
        <v>0</v>
      </c>
      <c r="T661" s="284">
        <v>2</v>
      </c>
      <c r="U661" s="280">
        <f>ROUND(T661*2180197.81,2)</f>
        <v>4360395.62</v>
      </c>
      <c r="V661" s="296"/>
      <c r="W661" s="57">
        <v>0</v>
      </c>
      <c r="X661" s="280">
        <f t="shared" si="984"/>
        <v>0</v>
      </c>
      <c r="Y661" s="57">
        <v>0</v>
      </c>
      <c r="Z661" s="57">
        <v>0</v>
      </c>
      <c r="AA661" s="57">
        <v>0</v>
      </c>
      <c r="AB661" s="57">
        <v>0</v>
      </c>
      <c r="AC661" s="57">
        <v>0</v>
      </c>
      <c r="AD661" s="57">
        <v>0</v>
      </c>
      <c r="AE661" s="57">
        <v>0</v>
      </c>
      <c r="AF661" s="57">
        <v>0</v>
      </c>
      <c r="AG661" s="57">
        <v>0</v>
      </c>
      <c r="AH661" s="57">
        <v>0</v>
      </c>
      <c r="AI661" s="57">
        <v>0</v>
      </c>
      <c r="AJ661" s="57">
        <f>ROUND(U661/95.5*3,2)</f>
        <v>136975.78</v>
      </c>
      <c r="AK661" s="57">
        <f>ROUND(U661/95.5*1.5,2)</f>
        <v>68487.89</v>
      </c>
      <c r="AL661" s="57">
        <v>0</v>
      </c>
      <c r="AN661" s="46">
        <f>I661/'Приложение 1'!I659</f>
        <v>0</v>
      </c>
      <c r="AO661" s="46" t="e">
        <f t="shared" si="988"/>
        <v>#DIV/0!</v>
      </c>
      <c r="AP661" s="46" t="e">
        <f t="shared" si="989"/>
        <v>#DIV/0!</v>
      </c>
      <c r="AQ661" s="46" t="e">
        <f t="shared" si="990"/>
        <v>#DIV/0!</v>
      </c>
      <c r="AR661" s="46" t="e">
        <f t="shared" si="991"/>
        <v>#DIV/0!</v>
      </c>
      <c r="AS661" s="46" t="e">
        <f t="shared" si="992"/>
        <v>#DIV/0!</v>
      </c>
      <c r="AT661" s="46">
        <f t="shared" si="993"/>
        <v>2180197.81</v>
      </c>
      <c r="AU661" s="46" t="e">
        <f t="shared" si="994"/>
        <v>#DIV/0!</v>
      </c>
      <c r="AV661" s="46" t="e">
        <f t="shared" si="995"/>
        <v>#DIV/0!</v>
      </c>
      <c r="AW661" s="46" t="e">
        <f t="shared" si="996"/>
        <v>#DIV/0!</v>
      </c>
      <c r="AX661" s="46" t="e">
        <f t="shared" si="997"/>
        <v>#DIV/0!</v>
      </c>
      <c r="AY661" s="52">
        <f t="shared" si="998"/>
        <v>0</v>
      </c>
      <c r="AZ661" s="46">
        <v>823.21</v>
      </c>
      <c r="BA661" s="46">
        <v>2105.13</v>
      </c>
      <c r="BB661" s="46">
        <v>2608.0100000000002</v>
      </c>
      <c r="BC661" s="46">
        <v>902.03</v>
      </c>
      <c r="BD661" s="46">
        <v>1781.42</v>
      </c>
      <c r="BE661" s="46">
        <v>1188.47</v>
      </c>
      <c r="BF661" s="46">
        <v>2445034.0299999998</v>
      </c>
      <c r="BG661" s="46">
        <f t="shared" si="999"/>
        <v>4866.91</v>
      </c>
      <c r="BH661" s="46">
        <v>1206.3800000000001</v>
      </c>
      <c r="BI661" s="46">
        <v>3444.44</v>
      </c>
      <c r="BJ661" s="46">
        <v>7006.73</v>
      </c>
      <c r="BK661" s="46">
        <f t="shared" si="987"/>
        <v>1689105.94</v>
      </c>
      <c r="BL661" s="46" t="str">
        <f t="shared" si="1000"/>
        <v xml:space="preserve"> </v>
      </c>
      <c r="BM661" s="46" t="e">
        <f t="shared" si="1001"/>
        <v>#DIV/0!</v>
      </c>
      <c r="BN661" s="46" t="e">
        <f t="shared" si="1002"/>
        <v>#DIV/0!</v>
      </c>
      <c r="BO661" s="46" t="e">
        <f t="shared" si="1003"/>
        <v>#DIV/0!</v>
      </c>
      <c r="BP661" s="46" t="e">
        <f t="shared" si="1004"/>
        <v>#DIV/0!</v>
      </c>
      <c r="BQ661" s="46" t="e">
        <f t="shared" si="1005"/>
        <v>#DIV/0!</v>
      </c>
      <c r="BR661" s="46" t="str">
        <f t="shared" si="1006"/>
        <v xml:space="preserve"> </v>
      </c>
      <c r="BS661" s="46" t="e">
        <f t="shared" si="1007"/>
        <v>#DIV/0!</v>
      </c>
      <c r="BT661" s="46" t="e">
        <f t="shared" si="1008"/>
        <v>#DIV/0!</v>
      </c>
      <c r="BU661" s="46" t="e">
        <f t="shared" si="1009"/>
        <v>#DIV/0!</v>
      </c>
      <c r="BV661" s="46" t="e">
        <f t="shared" si="1010"/>
        <v>#DIV/0!</v>
      </c>
      <c r="BW661" s="46" t="str">
        <f t="shared" si="1011"/>
        <v xml:space="preserve"> </v>
      </c>
      <c r="BY661" s="52">
        <f t="shared" si="974"/>
        <v>3.0000000284721868</v>
      </c>
      <c r="BZ661" s="293">
        <f t="shared" si="975"/>
        <v>1.5000000142360934</v>
      </c>
      <c r="CA661" s="46" t="e">
        <f t="shared" si="1012"/>
        <v>#DIV/0!</v>
      </c>
      <c r="CB661" s="46">
        <f t="shared" si="1013"/>
        <v>5085.92</v>
      </c>
      <c r="CC661" s="46" t="e">
        <f t="shared" si="1014"/>
        <v>#DIV/0!</v>
      </c>
    </row>
    <row r="662" spans="1:82" s="45" customFormat="1" ht="12" customHeight="1">
      <c r="A662" s="284">
        <v>12</v>
      </c>
      <c r="B662" s="170" t="s">
        <v>242</v>
      </c>
      <c r="C662" s="295">
        <v>3206</v>
      </c>
      <c r="D662" s="295"/>
      <c r="E662" s="296"/>
      <c r="F662" s="296"/>
      <c r="G662" s="286">
        <f t="shared" si="978"/>
        <v>3432700.53</v>
      </c>
      <c r="H662" s="280">
        <f t="shared" si="983"/>
        <v>0</v>
      </c>
      <c r="I662" s="289">
        <v>0</v>
      </c>
      <c r="J662" s="289">
        <v>0</v>
      </c>
      <c r="K662" s="289">
        <v>0</v>
      </c>
      <c r="L662" s="289">
        <v>0</v>
      </c>
      <c r="M662" s="289">
        <v>0</v>
      </c>
      <c r="N662" s="280">
        <v>0</v>
      </c>
      <c r="O662" s="280">
        <v>0</v>
      </c>
      <c r="P662" s="280">
        <v>0</v>
      </c>
      <c r="Q662" s="280">
        <v>0</v>
      </c>
      <c r="R662" s="280">
        <v>0</v>
      </c>
      <c r="S662" s="280">
        <v>0</v>
      </c>
      <c r="T662" s="290">
        <v>0</v>
      </c>
      <c r="U662" s="280">
        <v>0</v>
      </c>
      <c r="V662" s="296" t="s">
        <v>106</v>
      </c>
      <c r="W662" s="57">
        <v>850</v>
      </c>
      <c r="X662" s="280">
        <f t="shared" si="984"/>
        <v>3278229</v>
      </c>
      <c r="Y662" s="57">
        <v>0</v>
      </c>
      <c r="Z662" s="57">
        <v>0</v>
      </c>
      <c r="AA662" s="57">
        <v>0</v>
      </c>
      <c r="AB662" s="57">
        <v>0</v>
      </c>
      <c r="AC662" s="57">
        <v>0</v>
      </c>
      <c r="AD662" s="57">
        <v>0</v>
      </c>
      <c r="AE662" s="57">
        <v>0</v>
      </c>
      <c r="AF662" s="57">
        <v>0</v>
      </c>
      <c r="AG662" s="57">
        <v>0</v>
      </c>
      <c r="AH662" s="57">
        <v>0</v>
      </c>
      <c r="AI662" s="57">
        <v>0</v>
      </c>
      <c r="AJ662" s="57">
        <f t="shared" si="985"/>
        <v>102981.02</v>
      </c>
      <c r="AK662" s="57">
        <f t="shared" si="986"/>
        <v>51490.51</v>
      </c>
      <c r="AL662" s="57">
        <v>0</v>
      </c>
      <c r="AN662" s="46">
        <f>I662/'Приложение 1'!I660</f>
        <v>0</v>
      </c>
      <c r="AO662" s="46" t="e">
        <f t="shared" si="988"/>
        <v>#DIV/0!</v>
      </c>
      <c r="AP662" s="46" t="e">
        <f t="shared" si="989"/>
        <v>#DIV/0!</v>
      </c>
      <c r="AQ662" s="46" t="e">
        <f t="shared" si="990"/>
        <v>#DIV/0!</v>
      </c>
      <c r="AR662" s="46" t="e">
        <f t="shared" si="991"/>
        <v>#DIV/0!</v>
      </c>
      <c r="AS662" s="46" t="e">
        <f t="shared" si="992"/>
        <v>#DIV/0!</v>
      </c>
      <c r="AT662" s="46" t="e">
        <f t="shared" si="993"/>
        <v>#DIV/0!</v>
      </c>
      <c r="AU662" s="46">
        <f t="shared" si="994"/>
        <v>3856.74</v>
      </c>
      <c r="AV662" s="46" t="e">
        <f t="shared" si="995"/>
        <v>#DIV/0!</v>
      </c>
      <c r="AW662" s="46" t="e">
        <f t="shared" si="996"/>
        <v>#DIV/0!</v>
      </c>
      <c r="AX662" s="46" t="e">
        <f t="shared" si="997"/>
        <v>#DIV/0!</v>
      </c>
      <c r="AY662" s="52">
        <f t="shared" si="998"/>
        <v>0</v>
      </c>
      <c r="AZ662" s="46">
        <v>823.21</v>
      </c>
      <c r="BA662" s="46">
        <v>2105.13</v>
      </c>
      <c r="BB662" s="46">
        <v>2608.0100000000002</v>
      </c>
      <c r="BC662" s="46">
        <v>902.03</v>
      </c>
      <c r="BD662" s="46">
        <v>1781.42</v>
      </c>
      <c r="BE662" s="46">
        <v>1188.47</v>
      </c>
      <c r="BF662" s="46">
        <v>2445034.0299999998</v>
      </c>
      <c r="BG662" s="46">
        <f t="shared" si="999"/>
        <v>4866.91</v>
      </c>
      <c r="BH662" s="46">
        <v>1206.3800000000001</v>
      </c>
      <c r="BI662" s="46">
        <v>3444.44</v>
      </c>
      <c r="BJ662" s="46">
        <v>7006.73</v>
      </c>
      <c r="BK662" s="46">
        <f t="shared" si="987"/>
        <v>1689105.94</v>
      </c>
      <c r="BL662" s="46" t="str">
        <f t="shared" si="1000"/>
        <v xml:space="preserve"> </v>
      </c>
      <c r="BM662" s="46" t="e">
        <f t="shared" si="1001"/>
        <v>#DIV/0!</v>
      </c>
      <c r="BN662" s="46" t="e">
        <f t="shared" si="1002"/>
        <v>#DIV/0!</v>
      </c>
      <c r="BO662" s="46" t="e">
        <f t="shared" si="1003"/>
        <v>#DIV/0!</v>
      </c>
      <c r="BP662" s="46" t="e">
        <f t="shared" si="1004"/>
        <v>#DIV/0!</v>
      </c>
      <c r="BQ662" s="46" t="e">
        <f t="shared" si="1005"/>
        <v>#DIV/0!</v>
      </c>
      <c r="BR662" s="46" t="e">
        <f t="shared" si="1006"/>
        <v>#DIV/0!</v>
      </c>
      <c r="BS662" s="46" t="str">
        <f t="shared" si="1007"/>
        <v xml:space="preserve"> </v>
      </c>
      <c r="BT662" s="46" t="e">
        <f t="shared" si="1008"/>
        <v>#DIV/0!</v>
      </c>
      <c r="BU662" s="46" t="e">
        <f t="shared" si="1009"/>
        <v>#DIV/0!</v>
      </c>
      <c r="BV662" s="46" t="e">
        <f t="shared" si="1010"/>
        <v>#DIV/0!</v>
      </c>
      <c r="BW662" s="46" t="str">
        <f t="shared" si="1011"/>
        <v xml:space="preserve"> </v>
      </c>
      <c r="BY662" s="52">
        <f t="shared" si="974"/>
        <v>3.0000001194394903</v>
      </c>
      <c r="BZ662" s="293">
        <f t="shared" si="975"/>
        <v>1.5000000597197451</v>
      </c>
      <c r="CA662" s="46">
        <f t="shared" si="1012"/>
        <v>4038.4712117647055</v>
      </c>
      <c r="CB662" s="46">
        <f t="shared" si="1013"/>
        <v>5085.92</v>
      </c>
      <c r="CC662" s="46">
        <f t="shared" si="1014"/>
        <v>-1047.4487882352946</v>
      </c>
    </row>
    <row r="663" spans="1:82" s="45" customFormat="1" ht="12" customHeight="1">
      <c r="A663" s="284">
        <v>13</v>
      </c>
      <c r="B663" s="170" t="s">
        <v>245</v>
      </c>
      <c r="C663" s="295">
        <v>2455.5</v>
      </c>
      <c r="D663" s="295"/>
      <c r="E663" s="296"/>
      <c r="F663" s="296"/>
      <c r="G663" s="286">
        <f>ROUND(H663+U663+X663+Z663+AB663+AD663+AF663+AH663+AI663+AJ663+AK663+AL663,2)</f>
        <v>6848788.9299999997</v>
      </c>
      <c r="H663" s="280">
        <f t="shared" ref="H663" si="1015">I663+K663+M663+O663+Q663+S663</f>
        <v>0</v>
      </c>
      <c r="I663" s="289">
        <v>0</v>
      </c>
      <c r="J663" s="289">
        <v>0</v>
      </c>
      <c r="K663" s="289">
        <v>0</v>
      </c>
      <c r="L663" s="289">
        <v>0</v>
      </c>
      <c r="M663" s="289">
        <v>0</v>
      </c>
      <c r="N663" s="280">
        <v>0</v>
      </c>
      <c r="O663" s="280">
        <v>0</v>
      </c>
      <c r="P663" s="280">
        <v>0</v>
      </c>
      <c r="Q663" s="280">
        <v>0</v>
      </c>
      <c r="R663" s="280">
        <v>0</v>
      </c>
      <c r="S663" s="280">
        <v>0</v>
      </c>
      <c r="T663" s="284">
        <v>3</v>
      </c>
      <c r="U663" s="280">
        <f>ROUND(T663*2180197.81,2)</f>
        <v>6540593.4299999997</v>
      </c>
      <c r="V663" s="296"/>
      <c r="W663" s="57">
        <v>0</v>
      </c>
      <c r="X663" s="280">
        <f t="shared" ref="X663" si="1016">ROUND(IF(V663="СК",3856.74,3886.86)*W663,2)</f>
        <v>0</v>
      </c>
      <c r="Y663" s="57">
        <v>0</v>
      </c>
      <c r="Z663" s="57">
        <v>0</v>
      </c>
      <c r="AA663" s="57">
        <v>0</v>
      </c>
      <c r="AB663" s="57">
        <v>0</v>
      </c>
      <c r="AC663" s="57">
        <v>0</v>
      </c>
      <c r="AD663" s="57">
        <v>0</v>
      </c>
      <c r="AE663" s="57">
        <v>0</v>
      </c>
      <c r="AF663" s="57">
        <v>0</v>
      </c>
      <c r="AG663" s="57">
        <v>0</v>
      </c>
      <c r="AH663" s="57">
        <v>0</v>
      </c>
      <c r="AI663" s="57">
        <v>0</v>
      </c>
      <c r="AJ663" s="57">
        <f>ROUND(U663/95.5*3,2)</f>
        <v>205463.67</v>
      </c>
      <c r="AK663" s="57">
        <f>ROUND(U663/95.5*1.5,2)</f>
        <v>102731.83</v>
      </c>
      <c r="AL663" s="57">
        <v>0</v>
      </c>
      <c r="AN663" s="46">
        <f>I663/'Приложение 1'!I661</f>
        <v>0</v>
      </c>
      <c r="AO663" s="46" t="e">
        <f t="shared" si="988"/>
        <v>#DIV/0!</v>
      </c>
      <c r="AP663" s="46" t="e">
        <f t="shared" si="989"/>
        <v>#DIV/0!</v>
      </c>
      <c r="AQ663" s="46" t="e">
        <f t="shared" si="990"/>
        <v>#DIV/0!</v>
      </c>
      <c r="AR663" s="46" t="e">
        <f t="shared" si="991"/>
        <v>#DIV/0!</v>
      </c>
      <c r="AS663" s="46" t="e">
        <f t="shared" si="992"/>
        <v>#DIV/0!</v>
      </c>
      <c r="AT663" s="46">
        <f t="shared" si="993"/>
        <v>2180197.81</v>
      </c>
      <c r="AU663" s="46" t="e">
        <f t="shared" si="994"/>
        <v>#DIV/0!</v>
      </c>
      <c r="AV663" s="46" t="e">
        <f t="shared" si="995"/>
        <v>#DIV/0!</v>
      </c>
      <c r="AW663" s="46" t="e">
        <f t="shared" si="996"/>
        <v>#DIV/0!</v>
      </c>
      <c r="AX663" s="46" t="e">
        <f t="shared" si="997"/>
        <v>#DIV/0!</v>
      </c>
      <c r="AY663" s="52">
        <f t="shared" si="998"/>
        <v>0</v>
      </c>
      <c r="AZ663" s="46">
        <v>823.21</v>
      </c>
      <c r="BA663" s="46">
        <v>2105.13</v>
      </c>
      <c r="BB663" s="46">
        <v>2608.0100000000002</v>
      </c>
      <c r="BC663" s="46">
        <v>902.03</v>
      </c>
      <c r="BD663" s="46">
        <v>1781.42</v>
      </c>
      <c r="BE663" s="46">
        <v>1188.47</v>
      </c>
      <c r="BF663" s="46">
        <v>2445034.0299999998</v>
      </c>
      <c r="BG663" s="46">
        <f t="shared" si="999"/>
        <v>4866.91</v>
      </c>
      <c r="BH663" s="46">
        <v>1206.3800000000001</v>
      </c>
      <c r="BI663" s="46">
        <v>3444.44</v>
      </c>
      <c r="BJ663" s="46">
        <v>7006.73</v>
      </c>
      <c r="BK663" s="46">
        <f t="shared" si="987"/>
        <v>1689105.94</v>
      </c>
      <c r="BL663" s="46" t="str">
        <f t="shared" si="1000"/>
        <v xml:space="preserve"> </v>
      </c>
      <c r="BM663" s="46" t="e">
        <f t="shared" si="1001"/>
        <v>#DIV/0!</v>
      </c>
      <c r="BN663" s="46" t="e">
        <f t="shared" si="1002"/>
        <v>#DIV/0!</v>
      </c>
      <c r="BO663" s="46" t="e">
        <f t="shared" si="1003"/>
        <v>#DIV/0!</v>
      </c>
      <c r="BP663" s="46" t="e">
        <f t="shared" si="1004"/>
        <v>#DIV/0!</v>
      </c>
      <c r="BQ663" s="46" t="e">
        <f t="shared" si="1005"/>
        <v>#DIV/0!</v>
      </c>
      <c r="BR663" s="46" t="str">
        <f t="shared" si="1006"/>
        <v xml:space="preserve"> </v>
      </c>
      <c r="BS663" s="46" t="e">
        <f t="shared" si="1007"/>
        <v>#DIV/0!</v>
      </c>
      <c r="BT663" s="46" t="e">
        <f t="shared" si="1008"/>
        <v>#DIV/0!</v>
      </c>
      <c r="BU663" s="46" t="e">
        <f t="shared" si="1009"/>
        <v>#DIV/0!</v>
      </c>
      <c r="BV663" s="46" t="e">
        <f t="shared" si="1010"/>
        <v>#DIV/0!</v>
      </c>
      <c r="BW663" s="46" t="str">
        <f t="shared" si="1011"/>
        <v xml:space="preserve"> </v>
      </c>
      <c r="BY663" s="52">
        <f t="shared" si="974"/>
        <v>3.0000000306623553</v>
      </c>
      <c r="BZ663" s="293">
        <f t="shared" si="975"/>
        <v>1.4999999423255699</v>
      </c>
      <c r="CA663" s="46" t="e">
        <f t="shared" si="1012"/>
        <v>#DIV/0!</v>
      </c>
      <c r="CB663" s="46">
        <f t="shared" si="1013"/>
        <v>5085.92</v>
      </c>
      <c r="CC663" s="46" t="e">
        <f t="shared" si="1014"/>
        <v>#DIV/0!</v>
      </c>
    </row>
    <row r="664" spans="1:82" s="45" customFormat="1" ht="12" customHeight="1">
      <c r="A664" s="284">
        <v>14</v>
      </c>
      <c r="B664" s="170" t="s">
        <v>243</v>
      </c>
      <c r="C664" s="295">
        <v>2443.9</v>
      </c>
      <c r="D664" s="295"/>
      <c r="E664" s="296"/>
      <c r="F664" s="296"/>
      <c r="G664" s="286">
        <f t="shared" si="978"/>
        <v>1587304.08</v>
      </c>
      <c r="H664" s="280">
        <f t="shared" si="983"/>
        <v>0</v>
      </c>
      <c r="I664" s="289">
        <v>0</v>
      </c>
      <c r="J664" s="289">
        <v>0</v>
      </c>
      <c r="K664" s="289">
        <v>0</v>
      </c>
      <c r="L664" s="289">
        <v>0</v>
      </c>
      <c r="M664" s="289">
        <v>0</v>
      </c>
      <c r="N664" s="280">
        <v>0</v>
      </c>
      <c r="O664" s="280">
        <v>0</v>
      </c>
      <c r="P664" s="280">
        <v>0</v>
      </c>
      <c r="Q664" s="280">
        <v>0</v>
      </c>
      <c r="R664" s="280">
        <v>0</v>
      </c>
      <c r="S664" s="280">
        <v>0</v>
      </c>
      <c r="T664" s="290">
        <v>0</v>
      </c>
      <c r="U664" s="280">
        <v>0</v>
      </c>
      <c r="V664" s="296" t="s">
        <v>105</v>
      </c>
      <c r="W664" s="57">
        <v>390</v>
      </c>
      <c r="X664" s="280">
        <f t="shared" si="984"/>
        <v>1515875.4</v>
      </c>
      <c r="Y664" s="57">
        <v>0</v>
      </c>
      <c r="Z664" s="57">
        <v>0</v>
      </c>
      <c r="AA664" s="57">
        <v>0</v>
      </c>
      <c r="AB664" s="57">
        <v>0</v>
      </c>
      <c r="AC664" s="57">
        <v>0</v>
      </c>
      <c r="AD664" s="57">
        <v>0</v>
      </c>
      <c r="AE664" s="57">
        <v>0</v>
      </c>
      <c r="AF664" s="57">
        <v>0</v>
      </c>
      <c r="AG664" s="57">
        <v>0</v>
      </c>
      <c r="AH664" s="57">
        <v>0</v>
      </c>
      <c r="AI664" s="57">
        <v>0</v>
      </c>
      <c r="AJ664" s="57">
        <f t="shared" si="985"/>
        <v>47619.12</v>
      </c>
      <c r="AK664" s="57">
        <f t="shared" si="986"/>
        <v>23809.56</v>
      </c>
      <c r="AL664" s="57">
        <v>0</v>
      </c>
      <c r="AN664" s="46">
        <f>I664/'Приложение 1'!I662</f>
        <v>0</v>
      </c>
      <c r="AO664" s="46" t="e">
        <f t="shared" si="988"/>
        <v>#DIV/0!</v>
      </c>
      <c r="AP664" s="46" t="e">
        <f t="shared" si="989"/>
        <v>#DIV/0!</v>
      </c>
      <c r="AQ664" s="46" t="e">
        <f t="shared" si="990"/>
        <v>#DIV/0!</v>
      </c>
      <c r="AR664" s="46" t="e">
        <f t="shared" si="991"/>
        <v>#DIV/0!</v>
      </c>
      <c r="AS664" s="46" t="e">
        <f t="shared" si="992"/>
        <v>#DIV/0!</v>
      </c>
      <c r="AT664" s="46" t="e">
        <f t="shared" si="993"/>
        <v>#DIV/0!</v>
      </c>
      <c r="AU664" s="46">
        <f t="shared" si="994"/>
        <v>3886.8599999999997</v>
      </c>
      <c r="AV664" s="46" t="e">
        <f t="shared" si="995"/>
        <v>#DIV/0!</v>
      </c>
      <c r="AW664" s="46" t="e">
        <f t="shared" si="996"/>
        <v>#DIV/0!</v>
      </c>
      <c r="AX664" s="46" t="e">
        <f t="shared" si="997"/>
        <v>#DIV/0!</v>
      </c>
      <c r="AY664" s="52">
        <f t="shared" si="998"/>
        <v>0</v>
      </c>
      <c r="AZ664" s="46">
        <v>823.21</v>
      </c>
      <c r="BA664" s="46">
        <v>2105.13</v>
      </c>
      <c r="BB664" s="46">
        <v>2608.0100000000002</v>
      </c>
      <c r="BC664" s="46">
        <v>902.03</v>
      </c>
      <c r="BD664" s="46">
        <v>1781.42</v>
      </c>
      <c r="BE664" s="46">
        <v>1188.47</v>
      </c>
      <c r="BF664" s="46">
        <v>2445034.0299999998</v>
      </c>
      <c r="BG664" s="46">
        <f t="shared" si="999"/>
        <v>5070.2</v>
      </c>
      <c r="BH664" s="46">
        <v>1206.3800000000001</v>
      </c>
      <c r="BI664" s="46">
        <v>3444.44</v>
      </c>
      <c r="BJ664" s="46">
        <v>7006.73</v>
      </c>
      <c r="BK664" s="46">
        <f t="shared" si="987"/>
        <v>1689105.94</v>
      </c>
      <c r="BL664" s="46" t="str">
        <f t="shared" si="1000"/>
        <v xml:space="preserve"> </v>
      </c>
      <c r="BM664" s="46" t="e">
        <f t="shared" si="1001"/>
        <v>#DIV/0!</v>
      </c>
      <c r="BN664" s="46" t="e">
        <f t="shared" si="1002"/>
        <v>#DIV/0!</v>
      </c>
      <c r="BO664" s="46" t="e">
        <f t="shared" si="1003"/>
        <v>#DIV/0!</v>
      </c>
      <c r="BP664" s="46" t="e">
        <f t="shared" si="1004"/>
        <v>#DIV/0!</v>
      </c>
      <c r="BQ664" s="46" t="e">
        <f t="shared" si="1005"/>
        <v>#DIV/0!</v>
      </c>
      <c r="BR664" s="46" t="e">
        <f t="shared" si="1006"/>
        <v>#DIV/0!</v>
      </c>
      <c r="BS664" s="46" t="str">
        <f t="shared" si="1007"/>
        <v xml:space="preserve"> </v>
      </c>
      <c r="BT664" s="46" t="e">
        <f t="shared" si="1008"/>
        <v>#DIV/0!</v>
      </c>
      <c r="BU664" s="46" t="e">
        <f t="shared" si="1009"/>
        <v>#DIV/0!</v>
      </c>
      <c r="BV664" s="46" t="e">
        <f t="shared" si="1010"/>
        <v>#DIV/0!</v>
      </c>
      <c r="BW664" s="46" t="str">
        <f t="shared" si="1011"/>
        <v xml:space="preserve"> </v>
      </c>
      <c r="BY664" s="52">
        <f t="shared" si="974"/>
        <v>2.9999998488002375</v>
      </c>
      <c r="BZ664" s="293">
        <f t="shared" si="975"/>
        <v>1.4999999244001188</v>
      </c>
      <c r="CA664" s="46">
        <f t="shared" si="1012"/>
        <v>4070.0104615384616</v>
      </c>
      <c r="CB664" s="46">
        <f t="shared" si="1013"/>
        <v>5298.36</v>
      </c>
      <c r="CC664" s="46">
        <f t="shared" si="1014"/>
        <v>-1228.349538461538</v>
      </c>
    </row>
    <row r="665" spans="1:82" s="45" customFormat="1" ht="12" customHeight="1">
      <c r="A665" s="284">
        <v>15</v>
      </c>
      <c r="B665" s="170" t="s">
        <v>244</v>
      </c>
      <c r="C665" s="295">
        <v>3555.3</v>
      </c>
      <c r="D665" s="295"/>
      <c r="E665" s="296"/>
      <c r="F665" s="296"/>
      <c r="G665" s="286">
        <f t="shared" si="978"/>
        <v>1465203.77</v>
      </c>
      <c r="H665" s="280">
        <f t="shared" si="983"/>
        <v>0</v>
      </c>
      <c r="I665" s="289">
        <v>0</v>
      </c>
      <c r="J665" s="289">
        <v>0</v>
      </c>
      <c r="K665" s="289">
        <v>0</v>
      </c>
      <c r="L665" s="289">
        <v>0</v>
      </c>
      <c r="M665" s="289">
        <v>0</v>
      </c>
      <c r="N665" s="280">
        <v>0</v>
      </c>
      <c r="O665" s="280">
        <v>0</v>
      </c>
      <c r="P665" s="280">
        <v>0</v>
      </c>
      <c r="Q665" s="280">
        <v>0</v>
      </c>
      <c r="R665" s="280">
        <v>0</v>
      </c>
      <c r="S665" s="280">
        <v>0</v>
      </c>
      <c r="T665" s="290">
        <v>0</v>
      </c>
      <c r="U665" s="280">
        <v>0</v>
      </c>
      <c r="V665" s="296" t="s">
        <v>105</v>
      </c>
      <c r="W665" s="57">
        <v>360</v>
      </c>
      <c r="X665" s="280">
        <f t="shared" si="984"/>
        <v>1399269.6</v>
      </c>
      <c r="Y665" s="57">
        <v>0</v>
      </c>
      <c r="Z665" s="57">
        <v>0</v>
      </c>
      <c r="AA665" s="57">
        <v>0</v>
      </c>
      <c r="AB665" s="57">
        <v>0</v>
      </c>
      <c r="AC665" s="57">
        <v>0</v>
      </c>
      <c r="AD665" s="57">
        <v>0</v>
      </c>
      <c r="AE665" s="57">
        <v>0</v>
      </c>
      <c r="AF665" s="57">
        <v>0</v>
      </c>
      <c r="AG665" s="57">
        <v>0</v>
      </c>
      <c r="AH665" s="57">
        <v>0</v>
      </c>
      <c r="AI665" s="57">
        <v>0</v>
      </c>
      <c r="AJ665" s="57">
        <f t="shared" si="985"/>
        <v>43956.11</v>
      </c>
      <c r="AK665" s="57">
        <f t="shared" si="986"/>
        <v>21978.06</v>
      </c>
      <c r="AL665" s="57">
        <v>0</v>
      </c>
      <c r="AN665" s="46">
        <f>I665/'Приложение 1'!I663</f>
        <v>0</v>
      </c>
      <c r="AO665" s="46" t="e">
        <f t="shared" si="988"/>
        <v>#DIV/0!</v>
      </c>
      <c r="AP665" s="46" t="e">
        <f t="shared" si="989"/>
        <v>#DIV/0!</v>
      </c>
      <c r="AQ665" s="46" t="e">
        <f t="shared" si="990"/>
        <v>#DIV/0!</v>
      </c>
      <c r="AR665" s="46" t="e">
        <f t="shared" si="991"/>
        <v>#DIV/0!</v>
      </c>
      <c r="AS665" s="46" t="e">
        <f t="shared" si="992"/>
        <v>#DIV/0!</v>
      </c>
      <c r="AT665" s="46" t="e">
        <f t="shared" si="993"/>
        <v>#DIV/0!</v>
      </c>
      <c r="AU665" s="46">
        <f t="shared" si="994"/>
        <v>3886.86</v>
      </c>
      <c r="AV665" s="46" t="e">
        <f t="shared" si="995"/>
        <v>#DIV/0!</v>
      </c>
      <c r="AW665" s="46" t="e">
        <f t="shared" si="996"/>
        <v>#DIV/0!</v>
      </c>
      <c r="AX665" s="46" t="e">
        <f t="shared" si="997"/>
        <v>#DIV/0!</v>
      </c>
      <c r="AY665" s="52">
        <f t="shared" si="998"/>
        <v>0</v>
      </c>
      <c r="AZ665" s="46">
        <v>823.21</v>
      </c>
      <c r="BA665" s="46">
        <v>2105.13</v>
      </c>
      <c r="BB665" s="46">
        <v>2608.0100000000002</v>
      </c>
      <c r="BC665" s="46">
        <v>902.03</v>
      </c>
      <c r="BD665" s="46">
        <v>1781.42</v>
      </c>
      <c r="BE665" s="46">
        <v>1188.47</v>
      </c>
      <c r="BF665" s="46">
        <v>2445034.0299999998</v>
      </c>
      <c r="BG665" s="46">
        <f t="shared" si="999"/>
        <v>5070.2</v>
      </c>
      <c r="BH665" s="46">
        <v>1206.3800000000001</v>
      </c>
      <c r="BI665" s="46">
        <v>3444.44</v>
      </c>
      <c r="BJ665" s="46">
        <v>7006.73</v>
      </c>
      <c r="BK665" s="46">
        <f t="shared" si="987"/>
        <v>1689105.94</v>
      </c>
      <c r="BL665" s="46" t="str">
        <f t="shared" si="1000"/>
        <v xml:space="preserve"> </v>
      </c>
      <c r="BM665" s="46" t="e">
        <f t="shared" si="1001"/>
        <v>#DIV/0!</v>
      </c>
      <c r="BN665" s="46" t="e">
        <f t="shared" si="1002"/>
        <v>#DIV/0!</v>
      </c>
      <c r="BO665" s="46" t="e">
        <f t="shared" si="1003"/>
        <v>#DIV/0!</v>
      </c>
      <c r="BP665" s="46" t="e">
        <f t="shared" si="1004"/>
        <v>#DIV/0!</v>
      </c>
      <c r="BQ665" s="46" t="e">
        <f t="shared" si="1005"/>
        <v>#DIV/0!</v>
      </c>
      <c r="BR665" s="46" t="e">
        <f t="shared" si="1006"/>
        <v>#DIV/0!</v>
      </c>
      <c r="BS665" s="46" t="str">
        <f t="shared" si="1007"/>
        <v xml:space="preserve"> </v>
      </c>
      <c r="BT665" s="46" t="e">
        <f t="shared" si="1008"/>
        <v>#DIV/0!</v>
      </c>
      <c r="BU665" s="46" t="e">
        <f t="shared" si="1009"/>
        <v>#DIV/0!</v>
      </c>
      <c r="BV665" s="46" t="e">
        <f t="shared" si="1010"/>
        <v>#DIV/0!</v>
      </c>
      <c r="BW665" s="46" t="str">
        <f t="shared" si="1011"/>
        <v xml:space="preserve"> </v>
      </c>
      <c r="BY665" s="52">
        <f t="shared" si="974"/>
        <v>2.9999997884253329</v>
      </c>
      <c r="BZ665" s="293">
        <f t="shared" si="975"/>
        <v>1.5000002354621296</v>
      </c>
      <c r="CA665" s="46">
        <f t="shared" si="1012"/>
        <v>4070.0104722222222</v>
      </c>
      <c r="CB665" s="46">
        <f t="shared" si="1013"/>
        <v>5298.36</v>
      </c>
      <c r="CC665" s="46">
        <f t="shared" si="1014"/>
        <v>-1228.3495277777774</v>
      </c>
    </row>
    <row r="666" spans="1:82" s="45" customFormat="1" ht="12" customHeight="1">
      <c r="A666" s="284">
        <v>16</v>
      </c>
      <c r="B666" s="170" t="s">
        <v>303</v>
      </c>
      <c r="C666" s="295">
        <v>3588</v>
      </c>
      <c r="D666" s="295"/>
      <c r="E666" s="296"/>
      <c r="F666" s="296"/>
      <c r="G666" s="286">
        <f t="shared" si="978"/>
        <v>1953605.03</v>
      </c>
      <c r="H666" s="280">
        <f t="shared" si="983"/>
        <v>0</v>
      </c>
      <c r="I666" s="289">
        <v>0</v>
      </c>
      <c r="J666" s="289">
        <v>0</v>
      </c>
      <c r="K666" s="289">
        <v>0</v>
      </c>
      <c r="L666" s="289">
        <v>0</v>
      </c>
      <c r="M666" s="289">
        <v>0</v>
      </c>
      <c r="N666" s="280">
        <v>0</v>
      </c>
      <c r="O666" s="280">
        <v>0</v>
      </c>
      <c r="P666" s="280">
        <v>0</v>
      </c>
      <c r="Q666" s="280">
        <v>0</v>
      </c>
      <c r="R666" s="280">
        <v>0</v>
      </c>
      <c r="S666" s="280">
        <v>0</v>
      </c>
      <c r="T666" s="290">
        <v>0</v>
      </c>
      <c r="U666" s="280">
        <v>0</v>
      </c>
      <c r="V666" s="296" t="s">
        <v>105</v>
      </c>
      <c r="W666" s="57">
        <v>480</v>
      </c>
      <c r="X666" s="280">
        <f t="shared" si="984"/>
        <v>1865692.8</v>
      </c>
      <c r="Y666" s="57">
        <v>0</v>
      </c>
      <c r="Z666" s="57">
        <v>0</v>
      </c>
      <c r="AA666" s="57">
        <v>0</v>
      </c>
      <c r="AB666" s="57">
        <v>0</v>
      </c>
      <c r="AC666" s="57">
        <v>0</v>
      </c>
      <c r="AD666" s="57">
        <v>0</v>
      </c>
      <c r="AE666" s="57">
        <v>0</v>
      </c>
      <c r="AF666" s="57">
        <v>0</v>
      </c>
      <c r="AG666" s="57">
        <v>0</v>
      </c>
      <c r="AH666" s="57">
        <v>0</v>
      </c>
      <c r="AI666" s="57">
        <v>0</v>
      </c>
      <c r="AJ666" s="57">
        <f t="shared" si="985"/>
        <v>58608.15</v>
      </c>
      <c r="AK666" s="57">
        <f t="shared" si="986"/>
        <v>29304.080000000002</v>
      </c>
      <c r="AL666" s="57">
        <v>0</v>
      </c>
      <c r="AN666" s="46">
        <f>I666/'Приложение 1'!I664</f>
        <v>0</v>
      </c>
      <c r="AO666" s="46" t="e">
        <f t="shared" si="988"/>
        <v>#DIV/0!</v>
      </c>
      <c r="AP666" s="46" t="e">
        <f t="shared" si="989"/>
        <v>#DIV/0!</v>
      </c>
      <c r="AQ666" s="46" t="e">
        <f t="shared" si="990"/>
        <v>#DIV/0!</v>
      </c>
      <c r="AR666" s="46" t="e">
        <f t="shared" si="991"/>
        <v>#DIV/0!</v>
      </c>
      <c r="AS666" s="46" t="e">
        <f t="shared" si="992"/>
        <v>#DIV/0!</v>
      </c>
      <c r="AT666" s="46" t="e">
        <f t="shared" si="993"/>
        <v>#DIV/0!</v>
      </c>
      <c r="AU666" s="46">
        <f t="shared" si="994"/>
        <v>3886.86</v>
      </c>
      <c r="AV666" s="46" t="e">
        <f t="shared" si="995"/>
        <v>#DIV/0!</v>
      </c>
      <c r="AW666" s="46" t="e">
        <f t="shared" si="996"/>
        <v>#DIV/0!</v>
      </c>
      <c r="AX666" s="46" t="e">
        <f t="shared" si="997"/>
        <v>#DIV/0!</v>
      </c>
      <c r="AY666" s="52">
        <f t="shared" si="998"/>
        <v>0</v>
      </c>
      <c r="AZ666" s="46">
        <v>823.21</v>
      </c>
      <c r="BA666" s="46">
        <v>2105.13</v>
      </c>
      <c r="BB666" s="46">
        <v>2608.0100000000002</v>
      </c>
      <c r="BC666" s="46">
        <v>902.03</v>
      </c>
      <c r="BD666" s="46">
        <v>1781.42</v>
      </c>
      <c r="BE666" s="46">
        <v>1188.47</v>
      </c>
      <c r="BF666" s="46">
        <v>2445034.0299999998</v>
      </c>
      <c r="BG666" s="46">
        <f t="shared" si="999"/>
        <v>5070.2</v>
      </c>
      <c r="BH666" s="46">
        <v>1206.3800000000001</v>
      </c>
      <c r="BI666" s="46">
        <v>3444.44</v>
      </c>
      <c r="BJ666" s="46">
        <v>7006.73</v>
      </c>
      <c r="BK666" s="46">
        <f t="shared" si="987"/>
        <v>1689105.94</v>
      </c>
      <c r="BL666" s="46" t="str">
        <f t="shared" si="1000"/>
        <v xml:space="preserve"> </v>
      </c>
      <c r="BM666" s="46" t="e">
        <f t="shared" si="1001"/>
        <v>#DIV/0!</v>
      </c>
      <c r="BN666" s="46" t="e">
        <f t="shared" si="1002"/>
        <v>#DIV/0!</v>
      </c>
      <c r="BO666" s="46" t="e">
        <f t="shared" si="1003"/>
        <v>#DIV/0!</v>
      </c>
      <c r="BP666" s="46" t="e">
        <f t="shared" si="1004"/>
        <v>#DIV/0!</v>
      </c>
      <c r="BQ666" s="46" t="e">
        <f t="shared" si="1005"/>
        <v>#DIV/0!</v>
      </c>
      <c r="BR666" s="46" t="e">
        <f t="shared" si="1006"/>
        <v>#DIV/0!</v>
      </c>
      <c r="BS666" s="46" t="str">
        <f t="shared" si="1007"/>
        <v xml:space="preserve"> </v>
      </c>
      <c r="BT666" s="46" t="e">
        <f t="shared" si="1008"/>
        <v>#DIV/0!</v>
      </c>
      <c r="BU666" s="46" t="e">
        <f t="shared" si="1009"/>
        <v>#DIV/0!</v>
      </c>
      <c r="BV666" s="46" t="e">
        <f t="shared" si="1010"/>
        <v>#DIV/0!</v>
      </c>
      <c r="BW666" s="46" t="str">
        <f t="shared" si="1011"/>
        <v xml:space="preserve"> </v>
      </c>
      <c r="BY666" s="52">
        <f t="shared" si="974"/>
        <v>2.9999999539313227</v>
      </c>
      <c r="BZ666" s="293">
        <f t="shared" si="975"/>
        <v>1.5000002329027584</v>
      </c>
      <c r="CA666" s="46">
        <f t="shared" si="1012"/>
        <v>4070.0104791666668</v>
      </c>
      <c r="CB666" s="46">
        <f t="shared" si="1013"/>
        <v>5298.36</v>
      </c>
      <c r="CC666" s="46">
        <f t="shared" si="1014"/>
        <v>-1228.3495208333329</v>
      </c>
    </row>
    <row r="667" spans="1:82" s="45" customFormat="1" ht="12" customHeight="1">
      <c r="A667" s="284">
        <v>17</v>
      </c>
      <c r="B667" s="170" t="s">
        <v>246</v>
      </c>
      <c r="C667" s="295">
        <v>3569.7</v>
      </c>
      <c r="D667" s="295"/>
      <c r="E667" s="296"/>
      <c r="F667" s="296"/>
      <c r="G667" s="286">
        <f t="shared" si="978"/>
        <v>3919420.08</v>
      </c>
      <c r="H667" s="280">
        <f t="shared" si="983"/>
        <v>0</v>
      </c>
      <c r="I667" s="289">
        <v>0</v>
      </c>
      <c r="J667" s="289">
        <v>0</v>
      </c>
      <c r="K667" s="289">
        <v>0</v>
      </c>
      <c r="L667" s="289">
        <v>0</v>
      </c>
      <c r="M667" s="289">
        <v>0</v>
      </c>
      <c r="N667" s="280">
        <v>0</v>
      </c>
      <c r="O667" s="280">
        <v>0</v>
      </c>
      <c r="P667" s="280">
        <v>0</v>
      </c>
      <c r="Q667" s="280">
        <v>0</v>
      </c>
      <c r="R667" s="280">
        <v>0</v>
      </c>
      <c r="S667" s="280">
        <v>0</v>
      </c>
      <c r="T667" s="290">
        <v>0</v>
      </c>
      <c r="U667" s="280">
        <v>0</v>
      </c>
      <c r="V667" s="296" t="s">
        <v>105</v>
      </c>
      <c r="W667" s="57">
        <v>963</v>
      </c>
      <c r="X667" s="280">
        <f t="shared" si="984"/>
        <v>3743046.18</v>
      </c>
      <c r="Y667" s="57">
        <v>0</v>
      </c>
      <c r="Z667" s="57">
        <v>0</v>
      </c>
      <c r="AA667" s="57">
        <v>0</v>
      </c>
      <c r="AB667" s="57">
        <v>0</v>
      </c>
      <c r="AC667" s="57">
        <v>0</v>
      </c>
      <c r="AD667" s="57">
        <v>0</v>
      </c>
      <c r="AE667" s="57">
        <v>0</v>
      </c>
      <c r="AF667" s="57">
        <v>0</v>
      </c>
      <c r="AG667" s="57">
        <v>0</v>
      </c>
      <c r="AH667" s="57">
        <v>0</v>
      </c>
      <c r="AI667" s="57">
        <v>0</v>
      </c>
      <c r="AJ667" s="57">
        <f t="shared" si="985"/>
        <v>117582.6</v>
      </c>
      <c r="AK667" s="57">
        <f t="shared" si="986"/>
        <v>58791.3</v>
      </c>
      <c r="AL667" s="57">
        <v>0</v>
      </c>
      <c r="AN667" s="46">
        <f>I667/'Приложение 1'!I665</f>
        <v>0</v>
      </c>
      <c r="AO667" s="46" t="e">
        <f t="shared" si="988"/>
        <v>#DIV/0!</v>
      </c>
      <c r="AP667" s="46" t="e">
        <f t="shared" si="989"/>
        <v>#DIV/0!</v>
      </c>
      <c r="AQ667" s="46" t="e">
        <f t="shared" si="990"/>
        <v>#DIV/0!</v>
      </c>
      <c r="AR667" s="46" t="e">
        <f t="shared" si="991"/>
        <v>#DIV/0!</v>
      </c>
      <c r="AS667" s="46" t="e">
        <f t="shared" si="992"/>
        <v>#DIV/0!</v>
      </c>
      <c r="AT667" s="46" t="e">
        <f t="shared" si="993"/>
        <v>#DIV/0!</v>
      </c>
      <c r="AU667" s="46">
        <f t="shared" si="994"/>
        <v>3886.86</v>
      </c>
      <c r="AV667" s="46" t="e">
        <f t="shared" si="995"/>
        <v>#DIV/0!</v>
      </c>
      <c r="AW667" s="46" t="e">
        <f t="shared" si="996"/>
        <v>#DIV/0!</v>
      </c>
      <c r="AX667" s="46" t="e">
        <f t="shared" si="997"/>
        <v>#DIV/0!</v>
      </c>
      <c r="AY667" s="52">
        <f t="shared" si="998"/>
        <v>0</v>
      </c>
      <c r="AZ667" s="46">
        <v>823.21</v>
      </c>
      <c r="BA667" s="46">
        <v>2105.13</v>
      </c>
      <c r="BB667" s="46">
        <v>2608.0100000000002</v>
      </c>
      <c r="BC667" s="46">
        <v>902.03</v>
      </c>
      <c r="BD667" s="46">
        <v>1781.42</v>
      </c>
      <c r="BE667" s="46">
        <v>1188.47</v>
      </c>
      <c r="BF667" s="46">
        <v>2445034.0299999998</v>
      </c>
      <c r="BG667" s="46">
        <f t="shared" si="999"/>
        <v>5070.2</v>
      </c>
      <c r="BH667" s="46">
        <v>1206.3800000000001</v>
      </c>
      <c r="BI667" s="46">
        <v>3444.44</v>
      </c>
      <c r="BJ667" s="46">
        <v>7006.73</v>
      </c>
      <c r="BK667" s="46">
        <f t="shared" si="987"/>
        <v>1689105.94</v>
      </c>
      <c r="BL667" s="46" t="str">
        <f t="shared" si="1000"/>
        <v xml:space="preserve"> </v>
      </c>
      <c r="BM667" s="46" t="e">
        <f t="shared" si="1001"/>
        <v>#DIV/0!</v>
      </c>
      <c r="BN667" s="46" t="e">
        <f t="shared" si="1002"/>
        <v>#DIV/0!</v>
      </c>
      <c r="BO667" s="46" t="e">
        <f t="shared" si="1003"/>
        <v>#DIV/0!</v>
      </c>
      <c r="BP667" s="46" t="e">
        <f t="shared" si="1004"/>
        <v>#DIV/0!</v>
      </c>
      <c r="BQ667" s="46" t="e">
        <f t="shared" si="1005"/>
        <v>#DIV/0!</v>
      </c>
      <c r="BR667" s="46" t="e">
        <f t="shared" si="1006"/>
        <v>#DIV/0!</v>
      </c>
      <c r="BS667" s="46" t="str">
        <f t="shared" si="1007"/>
        <v xml:space="preserve"> </v>
      </c>
      <c r="BT667" s="46" t="e">
        <f t="shared" si="1008"/>
        <v>#DIV/0!</v>
      </c>
      <c r="BU667" s="46" t="e">
        <f t="shared" si="1009"/>
        <v>#DIV/0!</v>
      </c>
      <c r="BV667" s="46" t="e">
        <f t="shared" si="1010"/>
        <v>#DIV/0!</v>
      </c>
      <c r="BW667" s="46" t="str">
        <f t="shared" si="1011"/>
        <v xml:space="preserve"> </v>
      </c>
      <c r="BY667" s="52">
        <f t="shared" si="974"/>
        <v>2.9999999387664515</v>
      </c>
      <c r="BZ667" s="293">
        <f t="shared" si="975"/>
        <v>1.4999999693832258</v>
      </c>
      <c r="CA667" s="46">
        <f t="shared" si="1012"/>
        <v>4070.0104672897196</v>
      </c>
      <c r="CB667" s="46">
        <f t="shared" si="1013"/>
        <v>5298.36</v>
      </c>
      <c r="CC667" s="46">
        <f t="shared" si="1014"/>
        <v>-1228.3495327102801</v>
      </c>
      <c r="CD667" s="297">
        <f>CA667-CB667</f>
        <v>-1228.3495327102801</v>
      </c>
    </row>
    <row r="668" spans="1:82" s="45" customFormat="1" ht="12" customHeight="1">
      <c r="A668" s="284">
        <v>18</v>
      </c>
      <c r="B668" s="285" t="s">
        <v>190</v>
      </c>
      <c r="C668" s="295">
        <v>3545.6</v>
      </c>
      <c r="D668" s="295"/>
      <c r="E668" s="296"/>
      <c r="F668" s="296"/>
      <c r="G668" s="286">
        <f t="shared" si="978"/>
        <v>3067622.72</v>
      </c>
      <c r="H668" s="280">
        <f t="shared" si="983"/>
        <v>0</v>
      </c>
      <c r="I668" s="289">
        <v>0</v>
      </c>
      <c r="J668" s="289">
        <v>0</v>
      </c>
      <c r="K668" s="289">
        <v>0</v>
      </c>
      <c r="L668" s="289">
        <v>0</v>
      </c>
      <c r="M668" s="289">
        <v>0</v>
      </c>
      <c r="N668" s="280">
        <v>0</v>
      </c>
      <c r="O668" s="280">
        <v>0</v>
      </c>
      <c r="P668" s="280">
        <v>0</v>
      </c>
      <c r="Q668" s="280">
        <v>0</v>
      </c>
      <c r="R668" s="280">
        <v>0</v>
      </c>
      <c r="S668" s="280">
        <v>0</v>
      </c>
      <c r="T668" s="290">
        <v>0</v>
      </c>
      <c r="U668" s="280">
        <v>0</v>
      </c>
      <c r="V668" s="296" t="s">
        <v>106</v>
      </c>
      <c r="W668" s="57">
        <v>759.6</v>
      </c>
      <c r="X668" s="280">
        <f t="shared" si="984"/>
        <v>2929579.7</v>
      </c>
      <c r="Y668" s="57">
        <v>0</v>
      </c>
      <c r="Z668" s="57">
        <v>0</v>
      </c>
      <c r="AA668" s="57">
        <v>0</v>
      </c>
      <c r="AB668" s="57">
        <v>0</v>
      </c>
      <c r="AC668" s="57">
        <v>0</v>
      </c>
      <c r="AD668" s="57">
        <v>0</v>
      </c>
      <c r="AE668" s="57">
        <v>0</v>
      </c>
      <c r="AF668" s="57">
        <v>0</v>
      </c>
      <c r="AG668" s="57">
        <v>0</v>
      </c>
      <c r="AH668" s="57">
        <v>0</v>
      </c>
      <c r="AI668" s="57">
        <v>0</v>
      </c>
      <c r="AJ668" s="57">
        <f t="shared" si="985"/>
        <v>92028.68</v>
      </c>
      <c r="AK668" s="57">
        <f t="shared" si="986"/>
        <v>46014.34</v>
      </c>
      <c r="AL668" s="57">
        <v>0</v>
      </c>
      <c r="AN668" s="46">
        <f>I668/'Приложение 1'!I666</f>
        <v>0</v>
      </c>
      <c r="AO668" s="46" t="e">
        <f t="shared" si="988"/>
        <v>#DIV/0!</v>
      </c>
      <c r="AP668" s="46" t="e">
        <f t="shared" si="989"/>
        <v>#DIV/0!</v>
      </c>
      <c r="AQ668" s="46" t="e">
        <f t="shared" si="990"/>
        <v>#DIV/0!</v>
      </c>
      <c r="AR668" s="46" t="e">
        <f t="shared" si="991"/>
        <v>#DIV/0!</v>
      </c>
      <c r="AS668" s="46" t="e">
        <f t="shared" si="992"/>
        <v>#DIV/0!</v>
      </c>
      <c r="AT668" s="46" t="e">
        <f t="shared" si="993"/>
        <v>#DIV/0!</v>
      </c>
      <c r="AU668" s="46">
        <f t="shared" si="994"/>
        <v>3856.7399947340705</v>
      </c>
      <c r="AV668" s="46" t="e">
        <f t="shared" si="995"/>
        <v>#DIV/0!</v>
      </c>
      <c r="AW668" s="46" t="e">
        <f t="shared" si="996"/>
        <v>#DIV/0!</v>
      </c>
      <c r="AX668" s="46" t="e">
        <f t="shared" si="997"/>
        <v>#DIV/0!</v>
      </c>
      <c r="AY668" s="52">
        <f t="shared" si="998"/>
        <v>0</v>
      </c>
      <c r="AZ668" s="46">
        <v>823.21</v>
      </c>
      <c r="BA668" s="46">
        <v>2105.13</v>
      </c>
      <c r="BB668" s="46">
        <v>2608.0100000000002</v>
      </c>
      <c r="BC668" s="46">
        <v>902.03</v>
      </c>
      <c r="BD668" s="46">
        <v>1781.42</v>
      </c>
      <c r="BE668" s="46">
        <v>1188.47</v>
      </c>
      <c r="BF668" s="46">
        <v>2445034.0299999998</v>
      </c>
      <c r="BG668" s="46">
        <f t="shared" si="999"/>
        <v>4866.91</v>
      </c>
      <c r="BH668" s="46">
        <v>1206.3800000000001</v>
      </c>
      <c r="BI668" s="46">
        <v>3444.44</v>
      </c>
      <c r="BJ668" s="46">
        <v>7006.73</v>
      </c>
      <c r="BK668" s="46">
        <f t="shared" si="987"/>
        <v>1689105.94</v>
      </c>
      <c r="BL668" s="46" t="str">
        <f t="shared" si="1000"/>
        <v xml:space="preserve"> </v>
      </c>
      <c r="BM668" s="46" t="e">
        <f t="shared" si="1001"/>
        <v>#DIV/0!</v>
      </c>
      <c r="BN668" s="46" t="e">
        <f t="shared" si="1002"/>
        <v>#DIV/0!</v>
      </c>
      <c r="BO668" s="46" t="e">
        <f t="shared" si="1003"/>
        <v>#DIV/0!</v>
      </c>
      <c r="BP668" s="46" t="e">
        <f t="shared" si="1004"/>
        <v>#DIV/0!</v>
      </c>
      <c r="BQ668" s="46" t="e">
        <f t="shared" si="1005"/>
        <v>#DIV/0!</v>
      </c>
      <c r="BR668" s="46" t="e">
        <f t="shared" si="1006"/>
        <v>#DIV/0!</v>
      </c>
      <c r="BS668" s="46" t="str">
        <f t="shared" si="1007"/>
        <v xml:space="preserve"> </v>
      </c>
      <c r="BT668" s="46" t="e">
        <f t="shared" si="1008"/>
        <v>#DIV/0!</v>
      </c>
      <c r="BU668" s="46" t="e">
        <f t="shared" si="1009"/>
        <v>#DIV/0!</v>
      </c>
      <c r="BV668" s="46" t="e">
        <f t="shared" si="1010"/>
        <v>#DIV/0!</v>
      </c>
      <c r="BW668" s="46" t="str">
        <f t="shared" si="1011"/>
        <v xml:space="preserve"> </v>
      </c>
      <c r="BY668" s="52">
        <f t="shared" si="974"/>
        <v>2.9999999478423471</v>
      </c>
      <c r="BZ668" s="293">
        <f t="shared" si="975"/>
        <v>1.4999999739211736</v>
      </c>
      <c r="CA668" s="46">
        <f t="shared" si="1012"/>
        <v>4038.4711953659821</v>
      </c>
      <c r="CB668" s="46">
        <f t="shared" si="1013"/>
        <v>5085.92</v>
      </c>
      <c r="CC668" s="46">
        <f t="shared" si="1014"/>
        <v>-1047.448804634018</v>
      </c>
    </row>
    <row r="669" spans="1:82" s="45" customFormat="1" ht="12" customHeight="1">
      <c r="A669" s="284">
        <v>19</v>
      </c>
      <c r="B669" s="285" t="s">
        <v>198</v>
      </c>
      <c r="C669" s="295">
        <v>5711</v>
      </c>
      <c r="D669" s="295"/>
      <c r="E669" s="296"/>
      <c r="F669" s="296"/>
      <c r="G669" s="286">
        <f t="shared" si="978"/>
        <v>7140017.0899999999</v>
      </c>
      <c r="H669" s="280">
        <f t="shared" si="983"/>
        <v>0</v>
      </c>
      <c r="I669" s="289">
        <v>0</v>
      </c>
      <c r="J669" s="289">
        <v>0</v>
      </c>
      <c r="K669" s="289">
        <v>0</v>
      </c>
      <c r="L669" s="289">
        <v>0</v>
      </c>
      <c r="M669" s="289">
        <v>0</v>
      </c>
      <c r="N669" s="280">
        <v>0</v>
      </c>
      <c r="O669" s="280">
        <v>0</v>
      </c>
      <c r="P669" s="280">
        <v>0</v>
      </c>
      <c r="Q669" s="280">
        <v>0</v>
      </c>
      <c r="R669" s="280">
        <v>0</v>
      </c>
      <c r="S669" s="280">
        <v>0</v>
      </c>
      <c r="T669" s="290">
        <v>0</v>
      </c>
      <c r="U669" s="280">
        <v>0</v>
      </c>
      <c r="V669" s="296" t="s">
        <v>106</v>
      </c>
      <c r="W669" s="57">
        <v>1768</v>
      </c>
      <c r="X669" s="280">
        <f t="shared" si="984"/>
        <v>6818716.3200000003</v>
      </c>
      <c r="Y669" s="57">
        <v>0</v>
      </c>
      <c r="Z669" s="57">
        <v>0</v>
      </c>
      <c r="AA669" s="57">
        <v>0</v>
      </c>
      <c r="AB669" s="57">
        <v>0</v>
      </c>
      <c r="AC669" s="57">
        <v>0</v>
      </c>
      <c r="AD669" s="57">
        <v>0</v>
      </c>
      <c r="AE669" s="57">
        <v>0</v>
      </c>
      <c r="AF669" s="57">
        <v>0</v>
      </c>
      <c r="AG669" s="57">
        <v>0</v>
      </c>
      <c r="AH669" s="57">
        <v>0</v>
      </c>
      <c r="AI669" s="57">
        <v>0</v>
      </c>
      <c r="AJ669" s="57">
        <f t="shared" si="985"/>
        <v>214200.51</v>
      </c>
      <c r="AK669" s="57">
        <f t="shared" si="986"/>
        <v>107100.26</v>
      </c>
      <c r="AL669" s="57">
        <v>0</v>
      </c>
      <c r="AN669" s="46">
        <f>I669/'Приложение 1'!I667</f>
        <v>0</v>
      </c>
      <c r="AO669" s="46" t="e">
        <f t="shared" si="988"/>
        <v>#DIV/0!</v>
      </c>
      <c r="AP669" s="46" t="e">
        <f t="shared" si="989"/>
        <v>#DIV/0!</v>
      </c>
      <c r="AQ669" s="46" t="e">
        <f t="shared" si="990"/>
        <v>#DIV/0!</v>
      </c>
      <c r="AR669" s="46" t="e">
        <f t="shared" si="991"/>
        <v>#DIV/0!</v>
      </c>
      <c r="AS669" s="46" t="e">
        <f t="shared" si="992"/>
        <v>#DIV/0!</v>
      </c>
      <c r="AT669" s="46" t="e">
        <f t="shared" si="993"/>
        <v>#DIV/0!</v>
      </c>
      <c r="AU669" s="46">
        <f t="shared" si="994"/>
        <v>3856.7400000000002</v>
      </c>
      <c r="AV669" s="46" t="e">
        <f t="shared" si="995"/>
        <v>#DIV/0!</v>
      </c>
      <c r="AW669" s="46" t="e">
        <f t="shared" si="996"/>
        <v>#DIV/0!</v>
      </c>
      <c r="AX669" s="46" t="e">
        <f t="shared" si="997"/>
        <v>#DIV/0!</v>
      </c>
      <c r="AY669" s="52">
        <f t="shared" si="998"/>
        <v>0</v>
      </c>
      <c r="AZ669" s="46">
        <v>823.21</v>
      </c>
      <c r="BA669" s="46">
        <v>2105.13</v>
      </c>
      <c r="BB669" s="46">
        <v>2608.0100000000002</v>
      </c>
      <c r="BC669" s="46">
        <v>902.03</v>
      </c>
      <c r="BD669" s="46">
        <v>1781.42</v>
      </c>
      <c r="BE669" s="46">
        <v>1188.47</v>
      </c>
      <c r="BF669" s="46">
        <v>2445034.0299999998</v>
      </c>
      <c r="BG669" s="46">
        <f t="shared" si="999"/>
        <v>4866.91</v>
      </c>
      <c r="BH669" s="46">
        <v>1206.3800000000001</v>
      </c>
      <c r="BI669" s="46">
        <v>3444.44</v>
      </c>
      <c r="BJ669" s="46">
        <v>7006.73</v>
      </c>
      <c r="BK669" s="46">
        <f t="shared" si="987"/>
        <v>1689105.94</v>
      </c>
      <c r="BL669" s="46" t="str">
        <f t="shared" si="1000"/>
        <v xml:space="preserve"> </v>
      </c>
      <c r="BM669" s="46" t="e">
        <f t="shared" si="1001"/>
        <v>#DIV/0!</v>
      </c>
      <c r="BN669" s="46" t="e">
        <f t="shared" si="1002"/>
        <v>#DIV/0!</v>
      </c>
      <c r="BO669" s="46" t="e">
        <f t="shared" si="1003"/>
        <v>#DIV/0!</v>
      </c>
      <c r="BP669" s="46" t="e">
        <f t="shared" si="1004"/>
        <v>#DIV/0!</v>
      </c>
      <c r="BQ669" s="46" t="e">
        <f t="shared" si="1005"/>
        <v>#DIV/0!</v>
      </c>
      <c r="BR669" s="46" t="e">
        <f t="shared" si="1006"/>
        <v>#DIV/0!</v>
      </c>
      <c r="BS669" s="46" t="str">
        <f t="shared" si="1007"/>
        <v xml:space="preserve"> </v>
      </c>
      <c r="BT669" s="46" t="e">
        <f t="shared" si="1008"/>
        <v>#DIV/0!</v>
      </c>
      <c r="BU669" s="46" t="e">
        <f t="shared" si="1009"/>
        <v>#DIV/0!</v>
      </c>
      <c r="BV669" s="46" t="e">
        <f t="shared" si="1010"/>
        <v>#DIV/0!</v>
      </c>
      <c r="BW669" s="46" t="str">
        <f t="shared" si="1011"/>
        <v xml:space="preserve"> </v>
      </c>
      <c r="BY669" s="52">
        <f t="shared" si="974"/>
        <v>2.9999999621849649</v>
      </c>
      <c r="BZ669" s="293">
        <f t="shared" si="975"/>
        <v>1.5000000511203258</v>
      </c>
      <c r="CA669" s="46">
        <f t="shared" si="1012"/>
        <v>4038.4712047511312</v>
      </c>
      <c r="CB669" s="46">
        <f t="shared" si="1013"/>
        <v>5085.92</v>
      </c>
      <c r="CC669" s="46">
        <f t="shared" si="1014"/>
        <v>-1047.4487952488689</v>
      </c>
      <c r="CD669" s="297">
        <f>CA669-CB669</f>
        <v>-1047.4487952488689</v>
      </c>
    </row>
    <row r="670" spans="1:82" s="45" customFormat="1" ht="12" customHeight="1">
      <c r="A670" s="284">
        <v>20</v>
      </c>
      <c r="B670" s="170" t="s">
        <v>305</v>
      </c>
      <c r="C670" s="295">
        <v>1992.5</v>
      </c>
      <c r="D670" s="295"/>
      <c r="E670" s="296"/>
      <c r="F670" s="296"/>
      <c r="G670" s="286">
        <f t="shared" si="978"/>
        <v>1992985.54</v>
      </c>
      <c r="H670" s="280">
        <f t="shared" si="983"/>
        <v>0</v>
      </c>
      <c r="I670" s="289">
        <v>0</v>
      </c>
      <c r="J670" s="289">
        <v>0</v>
      </c>
      <c r="K670" s="289">
        <v>0</v>
      </c>
      <c r="L670" s="289">
        <v>0</v>
      </c>
      <c r="M670" s="289">
        <v>0</v>
      </c>
      <c r="N670" s="280">
        <v>0</v>
      </c>
      <c r="O670" s="280">
        <v>0</v>
      </c>
      <c r="P670" s="280">
        <v>0</v>
      </c>
      <c r="Q670" s="280">
        <v>0</v>
      </c>
      <c r="R670" s="280">
        <v>0</v>
      </c>
      <c r="S670" s="280">
        <v>0</v>
      </c>
      <c r="T670" s="290">
        <v>0</v>
      </c>
      <c r="U670" s="280">
        <v>0</v>
      </c>
      <c r="V670" s="296" t="s">
        <v>106</v>
      </c>
      <c r="W670" s="57">
        <v>493.5</v>
      </c>
      <c r="X670" s="280">
        <f t="shared" si="984"/>
        <v>1903301.19</v>
      </c>
      <c r="Y670" s="57">
        <v>0</v>
      </c>
      <c r="Z670" s="57">
        <v>0</v>
      </c>
      <c r="AA670" s="57">
        <v>0</v>
      </c>
      <c r="AB670" s="57">
        <v>0</v>
      </c>
      <c r="AC670" s="57">
        <v>0</v>
      </c>
      <c r="AD670" s="57">
        <v>0</v>
      </c>
      <c r="AE670" s="57">
        <v>0</v>
      </c>
      <c r="AF670" s="57">
        <v>0</v>
      </c>
      <c r="AG670" s="57">
        <v>0</v>
      </c>
      <c r="AH670" s="57">
        <v>0</v>
      </c>
      <c r="AI670" s="57">
        <v>0</v>
      </c>
      <c r="AJ670" s="57">
        <f t="shared" si="985"/>
        <v>59789.57</v>
      </c>
      <c r="AK670" s="57">
        <f t="shared" si="986"/>
        <v>29894.78</v>
      </c>
      <c r="AL670" s="57">
        <v>0</v>
      </c>
      <c r="AN670" s="46">
        <f>I670/'Приложение 1'!I668</f>
        <v>0</v>
      </c>
      <c r="AO670" s="46" t="e">
        <f t="shared" si="988"/>
        <v>#DIV/0!</v>
      </c>
      <c r="AP670" s="46" t="e">
        <f t="shared" si="989"/>
        <v>#DIV/0!</v>
      </c>
      <c r="AQ670" s="46" t="e">
        <f t="shared" si="990"/>
        <v>#DIV/0!</v>
      </c>
      <c r="AR670" s="46" t="e">
        <f t="shared" si="991"/>
        <v>#DIV/0!</v>
      </c>
      <c r="AS670" s="46" t="e">
        <f t="shared" si="992"/>
        <v>#DIV/0!</v>
      </c>
      <c r="AT670" s="46" t="e">
        <f t="shared" si="993"/>
        <v>#DIV/0!</v>
      </c>
      <c r="AU670" s="46">
        <f t="shared" si="994"/>
        <v>3856.74</v>
      </c>
      <c r="AV670" s="46" t="e">
        <f t="shared" si="995"/>
        <v>#DIV/0!</v>
      </c>
      <c r="AW670" s="46" t="e">
        <f t="shared" si="996"/>
        <v>#DIV/0!</v>
      </c>
      <c r="AX670" s="46" t="e">
        <f t="shared" si="997"/>
        <v>#DIV/0!</v>
      </c>
      <c r="AY670" s="52">
        <f t="shared" si="998"/>
        <v>0</v>
      </c>
      <c r="AZ670" s="46">
        <v>823.21</v>
      </c>
      <c r="BA670" s="46">
        <v>2105.13</v>
      </c>
      <c r="BB670" s="46">
        <v>2608.0100000000002</v>
      </c>
      <c r="BC670" s="46">
        <v>902.03</v>
      </c>
      <c r="BD670" s="46">
        <v>1781.42</v>
      </c>
      <c r="BE670" s="46">
        <v>1188.47</v>
      </c>
      <c r="BF670" s="46">
        <v>2445034.0299999998</v>
      </c>
      <c r="BG670" s="46">
        <f t="shared" si="999"/>
        <v>4866.91</v>
      </c>
      <c r="BH670" s="46">
        <v>1206.3800000000001</v>
      </c>
      <c r="BI670" s="46">
        <v>3444.44</v>
      </c>
      <c r="BJ670" s="46">
        <v>7006.73</v>
      </c>
      <c r="BK670" s="46">
        <f t="shared" si="987"/>
        <v>1689105.94</v>
      </c>
      <c r="BL670" s="46" t="str">
        <f t="shared" si="1000"/>
        <v xml:space="preserve"> </v>
      </c>
      <c r="BM670" s="46" t="e">
        <f t="shared" si="1001"/>
        <v>#DIV/0!</v>
      </c>
      <c r="BN670" s="46" t="e">
        <f t="shared" si="1002"/>
        <v>#DIV/0!</v>
      </c>
      <c r="BO670" s="46" t="e">
        <f t="shared" si="1003"/>
        <v>#DIV/0!</v>
      </c>
      <c r="BP670" s="46" t="e">
        <f t="shared" si="1004"/>
        <v>#DIV/0!</v>
      </c>
      <c r="BQ670" s="46" t="e">
        <f t="shared" si="1005"/>
        <v>#DIV/0!</v>
      </c>
      <c r="BR670" s="46" t="e">
        <f t="shared" si="1006"/>
        <v>#DIV/0!</v>
      </c>
      <c r="BS670" s="46" t="str">
        <f t="shared" si="1007"/>
        <v xml:space="preserve"> </v>
      </c>
      <c r="BT670" s="46" t="e">
        <f t="shared" si="1008"/>
        <v>#DIV/0!</v>
      </c>
      <c r="BU670" s="46" t="e">
        <f t="shared" si="1009"/>
        <v>#DIV/0!</v>
      </c>
      <c r="BV670" s="46" t="e">
        <f t="shared" si="1010"/>
        <v>#DIV/0!</v>
      </c>
      <c r="BW670" s="46" t="str">
        <f t="shared" si="1011"/>
        <v xml:space="preserve"> </v>
      </c>
      <c r="BY670" s="52">
        <f t="shared" si="974"/>
        <v>3.000000190668719</v>
      </c>
      <c r="BZ670" s="293">
        <f t="shared" si="975"/>
        <v>1.499999844454466</v>
      </c>
      <c r="CA670" s="46">
        <f t="shared" si="1012"/>
        <v>4038.471205673759</v>
      </c>
      <c r="CB670" s="46">
        <f t="shared" si="1013"/>
        <v>5085.92</v>
      </c>
      <c r="CC670" s="46">
        <f t="shared" si="1014"/>
        <v>-1047.4487943262411</v>
      </c>
    </row>
    <row r="671" spans="1:82" s="45" customFormat="1" ht="12" customHeight="1">
      <c r="A671" s="284">
        <v>21</v>
      </c>
      <c r="B671" s="170" t="s">
        <v>307</v>
      </c>
      <c r="C671" s="295">
        <v>3489</v>
      </c>
      <c r="D671" s="295"/>
      <c r="E671" s="296"/>
      <c r="F671" s="296"/>
      <c r="G671" s="286">
        <f t="shared" si="978"/>
        <v>989425.44</v>
      </c>
      <c r="H671" s="280">
        <f t="shared" si="983"/>
        <v>0</v>
      </c>
      <c r="I671" s="289">
        <v>0</v>
      </c>
      <c r="J671" s="289">
        <v>0</v>
      </c>
      <c r="K671" s="289">
        <v>0</v>
      </c>
      <c r="L671" s="289">
        <v>0</v>
      </c>
      <c r="M671" s="289">
        <v>0</v>
      </c>
      <c r="N671" s="280">
        <v>0</v>
      </c>
      <c r="O671" s="280">
        <v>0</v>
      </c>
      <c r="P671" s="280">
        <v>0</v>
      </c>
      <c r="Q671" s="280">
        <v>0</v>
      </c>
      <c r="R671" s="280">
        <v>0</v>
      </c>
      <c r="S671" s="280">
        <v>0</v>
      </c>
      <c r="T671" s="290">
        <v>0</v>
      </c>
      <c r="U671" s="280">
        <v>0</v>
      </c>
      <c r="V671" s="296" t="s">
        <v>106</v>
      </c>
      <c r="W671" s="57">
        <v>245</v>
      </c>
      <c r="X671" s="280">
        <f t="shared" si="984"/>
        <v>944901.3</v>
      </c>
      <c r="Y671" s="57">
        <v>0</v>
      </c>
      <c r="Z671" s="57">
        <v>0</v>
      </c>
      <c r="AA671" s="57">
        <v>0</v>
      </c>
      <c r="AB671" s="57">
        <v>0</v>
      </c>
      <c r="AC671" s="57">
        <v>0</v>
      </c>
      <c r="AD671" s="57">
        <v>0</v>
      </c>
      <c r="AE671" s="57">
        <v>0</v>
      </c>
      <c r="AF671" s="57">
        <v>0</v>
      </c>
      <c r="AG671" s="57">
        <v>0</v>
      </c>
      <c r="AH671" s="57">
        <v>0</v>
      </c>
      <c r="AI671" s="57">
        <v>0</v>
      </c>
      <c r="AJ671" s="57">
        <f t="shared" si="985"/>
        <v>29682.76</v>
      </c>
      <c r="AK671" s="57">
        <f t="shared" si="986"/>
        <v>14841.38</v>
      </c>
      <c r="AL671" s="57">
        <v>0</v>
      </c>
      <c r="AN671" s="46">
        <f>I671/'Приложение 1'!I669</f>
        <v>0</v>
      </c>
      <c r="AO671" s="46" t="e">
        <f t="shared" si="988"/>
        <v>#DIV/0!</v>
      </c>
      <c r="AP671" s="46" t="e">
        <f t="shared" si="989"/>
        <v>#DIV/0!</v>
      </c>
      <c r="AQ671" s="46" t="e">
        <f t="shared" si="990"/>
        <v>#DIV/0!</v>
      </c>
      <c r="AR671" s="46" t="e">
        <f t="shared" si="991"/>
        <v>#DIV/0!</v>
      </c>
      <c r="AS671" s="46" t="e">
        <f t="shared" si="992"/>
        <v>#DIV/0!</v>
      </c>
      <c r="AT671" s="46" t="e">
        <f t="shared" si="993"/>
        <v>#DIV/0!</v>
      </c>
      <c r="AU671" s="46">
        <f t="shared" si="994"/>
        <v>3856.7400000000002</v>
      </c>
      <c r="AV671" s="46" t="e">
        <f t="shared" si="995"/>
        <v>#DIV/0!</v>
      </c>
      <c r="AW671" s="46" t="e">
        <f t="shared" si="996"/>
        <v>#DIV/0!</v>
      </c>
      <c r="AX671" s="46" t="e">
        <f t="shared" si="997"/>
        <v>#DIV/0!</v>
      </c>
      <c r="AY671" s="52">
        <f t="shared" si="998"/>
        <v>0</v>
      </c>
      <c r="AZ671" s="46">
        <v>823.21</v>
      </c>
      <c r="BA671" s="46">
        <v>2105.13</v>
      </c>
      <c r="BB671" s="46">
        <v>2608.0100000000002</v>
      </c>
      <c r="BC671" s="46">
        <v>902.03</v>
      </c>
      <c r="BD671" s="46">
        <v>1781.42</v>
      </c>
      <c r="BE671" s="46">
        <v>1188.47</v>
      </c>
      <c r="BF671" s="46">
        <v>2445034.0299999998</v>
      </c>
      <c r="BG671" s="46">
        <f t="shared" si="999"/>
        <v>4866.91</v>
      </c>
      <c r="BH671" s="46">
        <v>1206.3800000000001</v>
      </c>
      <c r="BI671" s="46">
        <v>3444.44</v>
      </c>
      <c r="BJ671" s="46">
        <v>7006.73</v>
      </c>
      <c r="BK671" s="46">
        <f t="shared" si="987"/>
        <v>1689105.94</v>
      </c>
      <c r="BL671" s="46" t="str">
        <f t="shared" si="1000"/>
        <v xml:space="preserve"> </v>
      </c>
      <c r="BM671" s="46" t="e">
        <f t="shared" si="1001"/>
        <v>#DIV/0!</v>
      </c>
      <c r="BN671" s="46" t="e">
        <f t="shared" si="1002"/>
        <v>#DIV/0!</v>
      </c>
      <c r="BO671" s="46" t="e">
        <f t="shared" si="1003"/>
        <v>#DIV/0!</v>
      </c>
      <c r="BP671" s="46" t="e">
        <f t="shared" si="1004"/>
        <v>#DIV/0!</v>
      </c>
      <c r="BQ671" s="46" t="e">
        <f t="shared" si="1005"/>
        <v>#DIV/0!</v>
      </c>
      <c r="BR671" s="46" t="e">
        <f t="shared" si="1006"/>
        <v>#DIV/0!</v>
      </c>
      <c r="BS671" s="46" t="str">
        <f t="shared" si="1007"/>
        <v xml:space="preserve"> </v>
      </c>
      <c r="BT671" s="46" t="e">
        <f t="shared" si="1008"/>
        <v>#DIV/0!</v>
      </c>
      <c r="BU671" s="46" t="e">
        <f t="shared" si="1009"/>
        <v>#DIV/0!</v>
      </c>
      <c r="BV671" s="46" t="e">
        <f t="shared" si="1010"/>
        <v>#DIV/0!</v>
      </c>
      <c r="BW671" s="46" t="str">
        <f t="shared" si="1011"/>
        <v xml:space="preserve"> </v>
      </c>
      <c r="BY671" s="52">
        <f t="shared" si="974"/>
        <v>2.9999996765799755</v>
      </c>
      <c r="BZ671" s="293">
        <f t="shared" si="975"/>
        <v>1.4999998382899877</v>
      </c>
      <c r="CA671" s="46">
        <f t="shared" si="1012"/>
        <v>4038.4711836734691</v>
      </c>
      <c r="CB671" s="46">
        <f t="shared" si="1013"/>
        <v>5085.92</v>
      </c>
      <c r="CC671" s="46">
        <f t="shared" si="1014"/>
        <v>-1047.448816326531</v>
      </c>
      <c r="CD671" s="297">
        <f>CA671-CB671</f>
        <v>-1047.448816326531</v>
      </c>
    </row>
    <row r="672" spans="1:82" s="45" customFormat="1" ht="12" customHeight="1">
      <c r="A672" s="284">
        <v>22</v>
      </c>
      <c r="B672" s="170" t="s">
        <v>308</v>
      </c>
      <c r="C672" s="295">
        <v>4272.3999999999996</v>
      </c>
      <c r="D672" s="295"/>
      <c r="E672" s="296"/>
      <c r="F672" s="296"/>
      <c r="G672" s="286">
        <f t="shared" si="978"/>
        <v>1025771.69</v>
      </c>
      <c r="H672" s="280">
        <f t="shared" si="983"/>
        <v>0</v>
      </c>
      <c r="I672" s="289">
        <v>0</v>
      </c>
      <c r="J672" s="289">
        <v>0</v>
      </c>
      <c r="K672" s="289">
        <v>0</v>
      </c>
      <c r="L672" s="289">
        <v>0</v>
      </c>
      <c r="M672" s="289">
        <v>0</v>
      </c>
      <c r="N672" s="280">
        <v>0</v>
      </c>
      <c r="O672" s="280">
        <v>0</v>
      </c>
      <c r="P672" s="280">
        <v>0</v>
      </c>
      <c r="Q672" s="280">
        <v>0</v>
      </c>
      <c r="R672" s="280">
        <v>0</v>
      </c>
      <c r="S672" s="280">
        <v>0</v>
      </c>
      <c r="T672" s="290">
        <v>0</v>
      </c>
      <c r="U672" s="280">
        <v>0</v>
      </c>
      <c r="V672" s="296" t="s">
        <v>106</v>
      </c>
      <c r="W672" s="57">
        <v>254</v>
      </c>
      <c r="X672" s="280">
        <f t="shared" si="984"/>
        <v>979611.96</v>
      </c>
      <c r="Y672" s="57">
        <v>0</v>
      </c>
      <c r="Z672" s="57">
        <v>0</v>
      </c>
      <c r="AA672" s="57">
        <v>0</v>
      </c>
      <c r="AB672" s="57">
        <v>0</v>
      </c>
      <c r="AC672" s="57">
        <v>0</v>
      </c>
      <c r="AD672" s="57">
        <v>0</v>
      </c>
      <c r="AE672" s="57">
        <v>0</v>
      </c>
      <c r="AF672" s="57">
        <v>0</v>
      </c>
      <c r="AG672" s="57">
        <v>0</v>
      </c>
      <c r="AH672" s="57">
        <v>0</v>
      </c>
      <c r="AI672" s="57">
        <v>0</v>
      </c>
      <c r="AJ672" s="57">
        <f t="shared" si="985"/>
        <v>30773.15</v>
      </c>
      <c r="AK672" s="57">
        <f t="shared" si="986"/>
        <v>15386.58</v>
      </c>
      <c r="AL672" s="57">
        <v>0</v>
      </c>
      <c r="AN672" s="46">
        <f>I672/'Приложение 1'!I670</f>
        <v>0</v>
      </c>
      <c r="AO672" s="46" t="e">
        <f t="shared" si="988"/>
        <v>#DIV/0!</v>
      </c>
      <c r="AP672" s="46" t="e">
        <f t="shared" si="989"/>
        <v>#DIV/0!</v>
      </c>
      <c r="AQ672" s="46" t="e">
        <f t="shared" si="990"/>
        <v>#DIV/0!</v>
      </c>
      <c r="AR672" s="46" t="e">
        <f t="shared" si="991"/>
        <v>#DIV/0!</v>
      </c>
      <c r="AS672" s="46" t="e">
        <f t="shared" si="992"/>
        <v>#DIV/0!</v>
      </c>
      <c r="AT672" s="46" t="e">
        <f t="shared" si="993"/>
        <v>#DIV/0!</v>
      </c>
      <c r="AU672" s="46">
        <f t="shared" si="994"/>
        <v>3856.74</v>
      </c>
      <c r="AV672" s="46" t="e">
        <f t="shared" si="995"/>
        <v>#DIV/0!</v>
      </c>
      <c r="AW672" s="46" t="e">
        <f t="shared" si="996"/>
        <v>#DIV/0!</v>
      </c>
      <c r="AX672" s="46" t="e">
        <f t="shared" si="997"/>
        <v>#DIV/0!</v>
      </c>
      <c r="AY672" s="52">
        <f t="shared" si="998"/>
        <v>0</v>
      </c>
      <c r="AZ672" s="46">
        <v>823.21</v>
      </c>
      <c r="BA672" s="46">
        <v>2105.13</v>
      </c>
      <c r="BB672" s="46">
        <v>2608.0100000000002</v>
      </c>
      <c r="BC672" s="46">
        <v>902.03</v>
      </c>
      <c r="BD672" s="46">
        <v>1781.42</v>
      </c>
      <c r="BE672" s="46">
        <v>1188.47</v>
      </c>
      <c r="BF672" s="46">
        <v>2445034.0299999998</v>
      </c>
      <c r="BG672" s="46">
        <f t="shared" si="999"/>
        <v>4866.91</v>
      </c>
      <c r="BH672" s="46">
        <v>1206.3800000000001</v>
      </c>
      <c r="BI672" s="46">
        <v>3444.44</v>
      </c>
      <c r="BJ672" s="46">
        <v>7006.73</v>
      </c>
      <c r="BK672" s="46">
        <f t="shared" si="987"/>
        <v>1689105.94</v>
      </c>
      <c r="BL672" s="46" t="str">
        <f t="shared" si="1000"/>
        <v xml:space="preserve"> </v>
      </c>
      <c r="BM672" s="46" t="e">
        <f t="shared" si="1001"/>
        <v>#DIV/0!</v>
      </c>
      <c r="BN672" s="46" t="e">
        <f t="shared" si="1002"/>
        <v>#DIV/0!</v>
      </c>
      <c r="BO672" s="46" t="e">
        <f t="shared" si="1003"/>
        <v>#DIV/0!</v>
      </c>
      <c r="BP672" s="46" t="e">
        <f t="shared" si="1004"/>
        <v>#DIV/0!</v>
      </c>
      <c r="BQ672" s="46" t="e">
        <f t="shared" si="1005"/>
        <v>#DIV/0!</v>
      </c>
      <c r="BR672" s="46" t="e">
        <f t="shared" si="1006"/>
        <v>#DIV/0!</v>
      </c>
      <c r="BS672" s="46" t="str">
        <f t="shared" si="1007"/>
        <v xml:space="preserve"> </v>
      </c>
      <c r="BT672" s="46" t="e">
        <f t="shared" si="1008"/>
        <v>#DIV/0!</v>
      </c>
      <c r="BU672" s="46" t="e">
        <f t="shared" si="1009"/>
        <v>#DIV/0!</v>
      </c>
      <c r="BV672" s="46" t="e">
        <f t="shared" si="1010"/>
        <v>#DIV/0!</v>
      </c>
      <c r="BW672" s="46" t="str">
        <f t="shared" si="1011"/>
        <v xml:space="preserve"> </v>
      </c>
      <c r="BY672" s="52">
        <f t="shared" si="974"/>
        <v>2.9999999317586941</v>
      </c>
      <c r="BZ672" s="293">
        <f t="shared" si="975"/>
        <v>1.5000004533172484</v>
      </c>
      <c r="CA672" s="46">
        <f t="shared" si="1012"/>
        <v>4038.4712204724406</v>
      </c>
      <c r="CB672" s="46">
        <f t="shared" si="1013"/>
        <v>5085.92</v>
      </c>
      <c r="CC672" s="46">
        <f t="shared" si="1014"/>
        <v>-1047.4487795275595</v>
      </c>
      <c r="CD672" s="297">
        <f>CA672-CB672</f>
        <v>-1047.4487795275595</v>
      </c>
    </row>
    <row r="673" spans="1:82" s="45" customFormat="1" ht="12" customHeight="1">
      <c r="A673" s="284">
        <v>23</v>
      </c>
      <c r="B673" s="170" t="s">
        <v>315</v>
      </c>
      <c r="C673" s="295">
        <v>6688</v>
      </c>
      <c r="D673" s="295"/>
      <c r="E673" s="296"/>
      <c r="F673" s="296"/>
      <c r="G673" s="286">
        <f t="shared" si="978"/>
        <v>1130771.94</v>
      </c>
      <c r="H673" s="280">
        <f t="shared" si="983"/>
        <v>0</v>
      </c>
      <c r="I673" s="289">
        <v>0</v>
      </c>
      <c r="J673" s="289">
        <v>0</v>
      </c>
      <c r="K673" s="289">
        <v>0</v>
      </c>
      <c r="L673" s="289">
        <v>0</v>
      </c>
      <c r="M673" s="289">
        <v>0</v>
      </c>
      <c r="N673" s="280">
        <v>0</v>
      </c>
      <c r="O673" s="280">
        <v>0</v>
      </c>
      <c r="P673" s="280">
        <v>0</v>
      </c>
      <c r="Q673" s="280">
        <v>0</v>
      </c>
      <c r="R673" s="280">
        <v>0</v>
      </c>
      <c r="S673" s="280">
        <v>0</v>
      </c>
      <c r="T673" s="290">
        <v>0</v>
      </c>
      <c r="U673" s="280">
        <v>0</v>
      </c>
      <c r="V673" s="296" t="s">
        <v>106</v>
      </c>
      <c r="W673" s="57">
        <v>280</v>
      </c>
      <c r="X673" s="280">
        <f t="shared" si="984"/>
        <v>1079887.2</v>
      </c>
      <c r="Y673" s="57">
        <v>0</v>
      </c>
      <c r="Z673" s="57">
        <v>0</v>
      </c>
      <c r="AA673" s="57">
        <v>0</v>
      </c>
      <c r="AB673" s="57">
        <v>0</v>
      </c>
      <c r="AC673" s="57">
        <v>0</v>
      </c>
      <c r="AD673" s="57">
        <v>0</v>
      </c>
      <c r="AE673" s="57">
        <v>0</v>
      </c>
      <c r="AF673" s="57">
        <v>0</v>
      </c>
      <c r="AG673" s="57">
        <v>0</v>
      </c>
      <c r="AH673" s="57">
        <v>0</v>
      </c>
      <c r="AI673" s="57">
        <v>0</v>
      </c>
      <c r="AJ673" s="57">
        <f t="shared" si="985"/>
        <v>33923.160000000003</v>
      </c>
      <c r="AK673" s="57">
        <f t="shared" si="986"/>
        <v>16961.580000000002</v>
      </c>
      <c r="AL673" s="57">
        <v>0</v>
      </c>
      <c r="AN673" s="46">
        <f>I673/'Приложение 1'!I671</f>
        <v>0</v>
      </c>
      <c r="AO673" s="46" t="e">
        <f t="shared" si="988"/>
        <v>#DIV/0!</v>
      </c>
      <c r="AP673" s="46" t="e">
        <f t="shared" si="989"/>
        <v>#DIV/0!</v>
      </c>
      <c r="AQ673" s="46" t="e">
        <f t="shared" si="990"/>
        <v>#DIV/0!</v>
      </c>
      <c r="AR673" s="46" t="e">
        <f t="shared" si="991"/>
        <v>#DIV/0!</v>
      </c>
      <c r="AS673" s="46" t="e">
        <f t="shared" si="992"/>
        <v>#DIV/0!</v>
      </c>
      <c r="AT673" s="46" t="e">
        <f t="shared" si="993"/>
        <v>#DIV/0!</v>
      </c>
      <c r="AU673" s="46">
        <f t="shared" si="994"/>
        <v>3856.74</v>
      </c>
      <c r="AV673" s="46" t="e">
        <f t="shared" si="995"/>
        <v>#DIV/0!</v>
      </c>
      <c r="AW673" s="46" t="e">
        <f t="shared" si="996"/>
        <v>#DIV/0!</v>
      </c>
      <c r="AX673" s="46" t="e">
        <f t="shared" si="997"/>
        <v>#DIV/0!</v>
      </c>
      <c r="AY673" s="52">
        <f t="shared" si="998"/>
        <v>0</v>
      </c>
      <c r="AZ673" s="46">
        <v>823.21</v>
      </c>
      <c r="BA673" s="46">
        <v>2105.13</v>
      </c>
      <c r="BB673" s="46">
        <v>2608.0100000000002</v>
      </c>
      <c r="BC673" s="46">
        <v>902.03</v>
      </c>
      <c r="BD673" s="46">
        <v>1781.42</v>
      </c>
      <c r="BE673" s="46">
        <v>1188.47</v>
      </c>
      <c r="BF673" s="46">
        <v>2445034.0299999998</v>
      </c>
      <c r="BG673" s="46">
        <f t="shared" si="999"/>
        <v>4866.91</v>
      </c>
      <c r="BH673" s="46">
        <v>1206.3800000000001</v>
      </c>
      <c r="BI673" s="46">
        <v>3444.44</v>
      </c>
      <c r="BJ673" s="46">
        <v>7006.73</v>
      </c>
      <c r="BK673" s="46">
        <f t="shared" si="987"/>
        <v>1689105.94</v>
      </c>
      <c r="BL673" s="46" t="str">
        <f t="shared" si="1000"/>
        <v xml:space="preserve"> </v>
      </c>
      <c r="BM673" s="46" t="e">
        <f t="shared" si="1001"/>
        <v>#DIV/0!</v>
      </c>
      <c r="BN673" s="46" t="e">
        <f t="shared" si="1002"/>
        <v>#DIV/0!</v>
      </c>
      <c r="BO673" s="46" t="e">
        <f t="shared" si="1003"/>
        <v>#DIV/0!</v>
      </c>
      <c r="BP673" s="46" t="e">
        <f t="shared" si="1004"/>
        <v>#DIV/0!</v>
      </c>
      <c r="BQ673" s="46" t="e">
        <f t="shared" si="1005"/>
        <v>#DIV/0!</v>
      </c>
      <c r="BR673" s="46" t="e">
        <f t="shared" si="1006"/>
        <v>#DIV/0!</v>
      </c>
      <c r="BS673" s="46" t="str">
        <f t="shared" si="1007"/>
        <v xml:space="preserve"> </v>
      </c>
      <c r="BT673" s="46" t="e">
        <f t="shared" si="1008"/>
        <v>#DIV/0!</v>
      </c>
      <c r="BU673" s="46" t="e">
        <f t="shared" si="1009"/>
        <v>#DIV/0!</v>
      </c>
      <c r="BV673" s="46" t="e">
        <f t="shared" si="1010"/>
        <v>#DIV/0!</v>
      </c>
      <c r="BW673" s="46" t="str">
        <f t="shared" si="1011"/>
        <v xml:space="preserve"> </v>
      </c>
      <c r="BY673" s="52">
        <f t="shared" si="974"/>
        <v>3.0000001591832923</v>
      </c>
      <c r="BZ673" s="293">
        <f t="shared" si="975"/>
        <v>1.5000000795916462</v>
      </c>
      <c r="CA673" s="46">
        <f t="shared" si="1012"/>
        <v>4038.4712142857143</v>
      </c>
      <c r="CB673" s="46">
        <f t="shared" si="1013"/>
        <v>5085.92</v>
      </c>
      <c r="CC673" s="46">
        <f t="shared" si="1014"/>
        <v>-1047.4487857142858</v>
      </c>
    </row>
    <row r="674" spans="1:82" s="45" customFormat="1" ht="12" customHeight="1">
      <c r="A674" s="284">
        <v>24</v>
      </c>
      <c r="B674" s="170" t="s">
        <v>316</v>
      </c>
      <c r="C674" s="295">
        <v>2691.4</v>
      </c>
      <c r="D674" s="295"/>
      <c r="E674" s="296"/>
      <c r="F674" s="296"/>
      <c r="G674" s="286">
        <f t="shared" si="978"/>
        <v>3988610.26</v>
      </c>
      <c r="H674" s="280">
        <f t="shared" si="983"/>
        <v>0</v>
      </c>
      <c r="I674" s="289">
        <v>0</v>
      </c>
      <c r="J674" s="289">
        <v>0</v>
      </c>
      <c r="K674" s="289">
        <v>0</v>
      </c>
      <c r="L674" s="289">
        <v>0</v>
      </c>
      <c r="M674" s="289">
        <v>0</v>
      </c>
      <c r="N674" s="280">
        <v>0</v>
      </c>
      <c r="O674" s="280">
        <v>0</v>
      </c>
      <c r="P674" s="280">
        <v>0</v>
      </c>
      <c r="Q674" s="280">
        <v>0</v>
      </c>
      <c r="R674" s="280">
        <v>0</v>
      </c>
      <c r="S674" s="280">
        <v>0</v>
      </c>
      <c r="T674" s="290">
        <v>0</v>
      </c>
      <c r="U674" s="280">
        <v>0</v>
      </c>
      <c r="V674" s="296" t="s">
        <v>105</v>
      </c>
      <c r="W674" s="57">
        <v>980</v>
      </c>
      <c r="X674" s="280">
        <f t="shared" si="984"/>
        <v>3809122.8</v>
      </c>
      <c r="Y674" s="57">
        <v>0</v>
      </c>
      <c r="Z674" s="57">
        <v>0</v>
      </c>
      <c r="AA674" s="57">
        <v>0</v>
      </c>
      <c r="AB674" s="57">
        <v>0</v>
      </c>
      <c r="AC674" s="57">
        <v>0</v>
      </c>
      <c r="AD674" s="57">
        <v>0</v>
      </c>
      <c r="AE674" s="57">
        <v>0</v>
      </c>
      <c r="AF674" s="57">
        <v>0</v>
      </c>
      <c r="AG674" s="57">
        <v>0</v>
      </c>
      <c r="AH674" s="57">
        <v>0</v>
      </c>
      <c r="AI674" s="57">
        <v>0</v>
      </c>
      <c r="AJ674" s="57">
        <f t="shared" si="985"/>
        <v>119658.31</v>
      </c>
      <c r="AK674" s="57">
        <f t="shared" si="986"/>
        <v>59829.15</v>
      </c>
      <c r="AL674" s="57">
        <v>0</v>
      </c>
      <c r="AN674" s="46">
        <f>I674/'Приложение 1'!I672</f>
        <v>0</v>
      </c>
      <c r="AO674" s="46" t="e">
        <f t="shared" si="988"/>
        <v>#DIV/0!</v>
      </c>
      <c r="AP674" s="46" t="e">
        <f t="shared" si="989"/>
        <v>#DIV/0!</v>
      </c>
      <c r="AQ674" s="46" t="e">
        <f t="shared" si="990"/>
        <v>#DIV/0!</v>
      </c>
      <c r="AR674" s="46" t="e">
        <f t="shared" si="991"/>
        <v>#DIV/0!</v>
      </c>
      <c r="AS674" s="46" t="e">
        <f t="shared" si="992"/>
        <v>#DIV/0!</v>
      </c>
      <c r="AT674" s="46" t="e">
        <f t="shared" si="993"/>
        <v>#DIV/0!</v>
      </c>
      <c r="AU674" s="46">
        <f t="shared" si="994"/>
        <v>3886.8599999999997</v>
      </c>
      <c r="AV674" s="46" t="e">
        <f t="shared" si="995"/>
        <v>#DIV/0!</v>
      </c>
      <c r="AW674" s="46" t="e">
        <f t="shared" si="996"/>
        <v>#DIV/0!</v>
      </c>
      <c r="AX674" s="46" t="e">
        <f t="shared" si="997"/>
        <v>#DIV/0!</v>
      </c>
      <c r="AY674" s="52">
        <f t="shared" si="998"/>
        <v>0</v>
      </c>
      <c r="AZ674" s="46">
        <v>823.21</v>
      </c>
      <c r="BA674" s="46">
        <v>2105.13</v>
      </c>
      <c r="BB674" s="46">
        <v>2608.0100000000002</v>
      </c>
      <c r="BC674" s="46">
        <v>902.03</v>
      </c>
      <c r="BD674" s="46">
        <v>1781.42</v>
      </c>
      <c r="BE674" s="46">
        <v>1188.47</v>
      </c>
      <c r="BF674" s="46">
        <v>2445034.0299999998</v>
      </c>
      <c r="BG674" s="46">
        <f t="shared" si="999"/>
        <v>5070.2</v>
      </c>
      <c r="BH674" s="46">
        <v>1206.3800000000001</v>
      </c>
      <c r="BI674" s="46">
        <v>3444.44</v>
      </c>
      <c r="BJ674" s="46">
        <v>7006.73</v>
      </c>
      <c r="BK674" s="46">
        <f t="shared" si="987"/>
        <v>1689105.94</v>
      </c>
      <c r="BL674" s="46" t="str">
        <f t="shared" si="1000"/>
        <v xml:space="preserve"> </v>
      </c>
      <c r="BM674" s="46" t="e">
        <f t="shared" si="1001"/>
        <v>#DIV/0!</v>
      </c>
      <c r="BN674" s="46" t="e">
        <f t="shared" si="1002"/>
        <v>#DIV/0!</v>
      </c>
      <c r="BO674" s="46" t="e">
        <f t="shared" si="1003"/>
        <v>#DIV/0!</v>
      </c>
      <c r="BP674" s="46" t="e">
        <f t="shared" si="1004"/>
        <v>#DIV/0!</v>
      </c>
      <c r="BQ674" s="46" t="e">
        <f t="shared" si="1005"/>
        <v>#DIV/0!</v>
      </c>
      <c r="BR674" s="46" t="e">
        <f t="shared" si="1006"/>
        <v>#DIV/0!</v>
      </c>
      <c r="BS674" s="46" t="str">
        <f t="shared" si="1007"/>
        <v xml:space="preserve"> </v>
      </c>
      <c r="BT674" s="46" t="e">
        <f t="shared" si="1008"/>
        <v>#DIV/0!</v>
      </c>
      <c r="BU674" s="46" t="e">
        <f t="shared" si="1009"/>
        <v>#DIV/0!</v>
      </c>
      <c r="BV674" s="46" t="e">
        <f t="shared" si="1010"/>
        <v>#DIV/0!</v>
      </c>
      <c r="BW674" s="46" t="str">
        <f t="shared" si="1011"/>
        <v xml:space="preserve"> </v>
      </c>
      <c r="BY674" s="52">
        <f t="shared" si="974"/>
        <v>3.0000000551570563</v>
      </c>
      <c r="BZ674" s="293">
        <f t="shared" si="975"/>
        <v>1.4999999022215824</v>
      </c>
      <c r="CA674" s="46">
        <f t="shared" si="1012"/>
        <v>4070.0104693877547</v>
      </c>
      <c r="CB674" s="46">
        <f t="shared" si="1013"/>
        <v>5298.36</v>
      </c>
      <c r="CC674" s="46">
        <f t="shared" si="1014"/>
        <v>-1228.349530612245</v>
      </c>
    </row>
    <row r="675" spans="1:82" s="45" customFormat="1" ht="12" customHeight="1">
      <c r="A675" s="284">
        <v>25</v>
      </c>
      <c r="B675" s="170" t="s">
        <v>318</v>
      </c>
      <c r="C675" s="295">
        <v>2434.4</v>
      </c>
      <c r="D675" s="295"/>
      <c r="E675" s="296"/>
      <c r="F675" s="296"/>
      <c r="G675" s="286">
        <f t="shared" si="978"/>
        <v>3049045.76</v>
      </c>
      <c r="H675" s="280">
        <f t="shared" si="983"/>
        <v>0</v>
      </c>
      <c r="I675" s="289">
        <v>0</v>
      </c>
      <c r="J675" s="289">
        <v>0</v>
      </c>
      <c r="K675" s="289">
        <v>0</v>
      </c>
      <c r="L675" s="289">
        <v>0</v>
      </c>
      <c r="M675" s="289">
        <v>0</v>
      </c>
      <c r="N675" s="280">
        <v>0</v>
      </c>
      <c r="O675" s="280">
        <v>0</v>
      </c>
      <c r="P675" s="280">
        <v>0</v>
      </c>
      <c r="Q675" s="280">
        <v>0</v>
      </c>
      <c r="R675" s="280">
        <v>0</v>
      </c>
      <c r="S675" s="280">
        <v>0</v>
      </c>
      <c r="T675" s="290">
        <v>0</v>
      </c>
      <c r="U675" s="280">
        <v>0</v>
      </c>
      <c r="V675" s="296" t="s">
        <v>106</v>
      </c>
      <c r="W675" s="57">
        <v>755</v>
      </c>
      <c r="X675" s="280">
        <f t="shared" si="984"/>
        <v>2911838.7</v>
      </c>
      <c r="Y675" s="57">
        <v>0</v>
      </c>
      <c r="Z675" s="57">
        <v>0</v>
      </c>
      <c r="AA675" s="57">
        <v>0</v>
      </c>
      <c r="AB675" s="57">
        <v>0</v>
      </c>
      <c r="AC675" s="57">
        <v>0</v>
      </c>
      <c r="AD675" s="57">
        <v>0</v>
      </c>
      <c r="AE675" s="57">
        <v>0</v>
      </c>
      <c r="AF675" s="57">
        <v>0</v>
      </c>
      <c r="AG675" s="57">
        <v>0</v>
      </c>
      <c r="AH675" s="57">
        <v>0</v>
      </c>
      <c r="AI675" s="57">
        <v>0</v>
      </c>
      <c r="AJ675" s="57">
        <f t="shared" si="985"/>
        <v>91471.37</v>
      </c>
      <c r="AK675" s="57">
        <f t="shared" si="986"/>
        <v>45735.69</v>
      </c>
      <c r="AL675" s="57">
        <v>0</v>
      </c>
      <c r="AN675" s="46">
        <f>I675/'Приложение 1'!I673</f>
        <v>0</v>
      </c>
      <c r="AO675" s="46" t="e">
        <f t="shared" si="988"/>
        <v>#DIV/0!</v>
      </c>
      <c r="AP675" s="46" t="e">
        <f t="shared" si="989"/>
        <v>#DIV/0!</v>
      </c>
      <c r="AQ675" s="46" t="e">
        <f t="shared" si="990"/>
        <v>#DIV/0!</v>
      </c>
      <c r="AR675" s="46" t="e">
        <f t="shared" si="991"/>
        <v>#DIV/0!</v>
      </c>
      <c r="AS675" s="46" t="e">
        <f t="shared" si="992"/>
        <v>#DIV/0!</v>
      </c>
      <c r="AT675" s="46" t="e">
        <f t="shared" si="993"/>
        <v>#DIV/0!</v>
      </c>
      <c r="AU675" s="46">
        <f t="shared" si="994"/>
        <v>3856.7400000000002</v>
      </c>
      <c r="AV675" s="46" t="e">
        <f t="shared" si="995"/>
        <v>#DIV/0!</v>
      </c>
      <c r="AW675" s="46" t="e">
        <f t="shared" si="996"/>
        <v>#DIV/0!</v>
      </c>
      <c r="AX675" s="46" t="e">
        <f t="shared" si="997"/>
        <v>#DIV/0!</v>
      </c>
      <c r="AY675" s="52">
        <f t="shared" si="998"/>
        <v>0</v>
      </c>
      <c r="AZ675" s="46">
        <v>823.21</v>
      </c>
      <c r="BA675" s="46">
        <v>2105.13</v>
      </c>
      <c r="BB675" s="46">
        <v>2608.0100000000002</v>
      </c>
      <c r="BC675" s="46">
        <v>902.03</v>
      </c>
      <c r="BD675" s="46">
        <v>1781.42</v>
      </c>
      <c r="BE675" s="46">
        <v>1188.47</v>
      </c>
      <c r="BF675" s="46">
        <v>2445034.0299999998</v>
      </c>
      <c r="BG675" s="46">
        <f t="shared" si="999"/>
        <v>4866.91</v>
      </c>
      <c r="BH675" s="46">
        <v>1206.3800000000001</v>
      </c>
      <c r="BI675" s="46">
        <v>3444.44</v>
      </c>
      <c r="BJ675" s="46">
        <v>7006.73</v>
      </c>
      <c r="BK675" s="46">
        <f t="shared" si="987"/>
        <v>1689105.94</v>
      </c>
      <c r="BL675" s="46" t="str">
        <f t="shared" si="1000"/>
        <v xml:space="preserve"> </v>
      </c>
      <c r="BM675" s="46" t="e">
        <f t="shared" si="1001"/>
        <v>#DIV/0!</v>
      </c>
      <c r="BN675" s="46" t="e">
        <f t="shared" si="1002"/>
        <v>#DIV/0!</v>
      </c>
      <c r="BO675" s="46" t="e">
        <f t="shared" si="1003"/>
        <v>#DIV/0!</v>
      </c>
      <c r="BP675" s="46" t="e">
        <f t="shared" si="1004"/>
        <v>#DIV/0!</v>
      </c>
      <c r="BQ675" s="46" t="e">
        <f t="shared" si="1005"/>
        <v>#DIV/0!</v>
      </c>
      <c r="BR675" s="46" t="e">
        <f t="shared" si="1006"/>
        <v>#DIV/0!</v>
      </c>
      <c r="BS675" s="46" t="str">
        <f t="shared" si="1007"/>
        <v xml:space="preserve"> </v>
      </c>
      <c r="BT675" s="46" t="e">
        <f t="shared" si="1008"/>
        <v>#DIV/0!</v>
      </c>
      <c r="BU675" s="46" t="e">
        <f t="shared" si="1009"/>
        <v>#DIV/0!</v>
      </c>
      <c r="BV675" s="46" t="e">
        <f t="shared" si="1010"/>
        <v>#DIV/0!</v>
      </c>
      <c r="BW675" s="46" t="str">
        <f t="shared" si="1011"/>
        <v xml:space="preserve"> </v>
      </c>
      <c r="BY675" s="52">
        <f t="shared" si="974"/>
        <v>2.99999990816799</v>
      </c>
      <c r="BZ675" s="293">
        <f t="shared" si="975"/>
        <v>1.5000001180697271</v>
      </c>
      <c r="CA675" s="46">
        <f t="shared" si="1012"/>
        <v>4038.471205298013</v>
      </c>
      <c r="CB675" s="46">
        <f t="shared" si="1013"/>
        <v>5085.92</v>
      </c>
      <c r="CC675" s="46">
        <f t="shared" si="1014"/>
        <v>-1047.448794701987</v>
      </c>
    </row>
    <row r="676" spans="1:82" s="45" customFormat="1" ht="12" customHeight="1">
      <c r="A676" s="284">
        <v>26</v>
      </c>
      <c r="B676" s="170" t="s">
        <v>319</v>
      </c>
      <c r="C676" s="295">
        <v>3524.8</v>
      </c>
      <c r="D676" s="295"/>
      <c r="E676" s="296"/>
      <c r="F676" s="296"/>
      <c r="G676" s="286">
        <f t="shared" si="978"/>
        <v>3715393.51</v>
      </c>
      <c r="H676" s="280">
        <f t="shared" si="983"/>
        <v>0</v>
      </c>
      <c r="I676" s="289">
        <v>0</v>
      </c>
      <c r="J676" s="289">
        <v>0</v>
      </c>
      <c r="K676" s="289">
        <v>0</v>
      </c>
      <c r="L676" s="289">
        <v>0</v>
      </c>
      <c r="M676" s="289">
        <v>0</v>
      </c>
      <c r="N676" s="280">
        <v>0</v>
      </c>
      <c r="O676" s="280">
        <v>0</v>
      </c>
      <c r="P676" s="280">
        <v>0</v>
      </c>
      <c r="Q676" s="280">
        <v>0</v>
      </c>
      <c r="R676" s="280">
        <v>0</v>
      </c>
      <c r="S676" s="280">
        <v>0</v>
      </c>
      <c r="T676" s="290">
        <v>0</v>
      </c>
      <c r="U676" s="280">
        <v>0</v>
      </c>
      <c r="V676" s="296" t="s">
        <v>106</v>
      </c>
      <c r="W676" s="57">
        <v>920</v>
      </c>
      <c r="X676" s="280">
        <f t="shared" si="984"/>
        <v>3548200.8</v>
      </c>
      <c r="Y676" s="57">
        <v>0</v>
      </c>
      <c r="Z676" s="57">
        <v>0</v>
      </c>
      <c r="AA676" s="57">
        <v>0</v>
      </c>
      <c r="AB676" s="57">
        <v>0</v>
      </c>
      <c r="AC676" s="57">
        <v>0</v>
      </c>
      <c r="AD676" s="57">
        <v>0</v>
      </c>
      <c r="AE676" s="57">
        <v>0</v>
      </c>
      <c r="AF676" s="57">
        <v>0</v>
      </c>
      <c r="AG676" s="57">
        <v>0</v>
      </c>
      <c r="AH676" s="57">
        <v>0</v>
      </c>
      <c r="AI676" s="57">
        <v>0</v>
      </c>
      <c r="AJ676" s="57">
        <f t="shared" si="985"/>
        <v>111461.81</v>
      </c>
      <c r="AK676" s="57">
        <f t="shared" si="986"/>
        <v>55730.9</v>
      </c>
      <c r="AL676" s="57">
        <v>0</v>
      </c>
      <c r="AN676" s="46">
        <f>I676/'Приложение 1'!I674</f>
        <v>0</v>
      </c>
      <c r="AO676" s="46" t="e">
        <f t="shared" si="988"/>
        <v>#DIV/0!</v>
      </c>
      <c r="AP676" s="46" t="e">
        <f t="shared" si="989"/>
        <v>#DIV/0!</v>
      </c>
      <c r="AQ676" s="46" t="e">
        <f t="shared" si="990"/>
        <v>#DIV/0!</v>
      </c>
      <c r="AR676" s="46" t="e">
        <f t="shared" si="991"/>
        <v>#DIV/0!</v>
      </c>
      <c r="AS676" s="46" t="e">
        <f t="shared" si="992"/>
        <v>#DIV/0!</v>
      </c>
      <c r="AT676" s="46" t="e">
        <f t="shared" si="993"/>
        <v>#DIV/0!</v>
      </c>
      <c r="AU676" s="46">
        <f t="shared" si="994"/>
        <v>3856.74</v>
      </c>
      <c r="AV676" s="46" t="e">
        <f t="shared" si="995"/>
        <v>#DIV/0!</v>
      </c>
      <c r="AW676" s="46" t="e">
        <f t="shared" si="996"/>
        <v>#DIV/0!</v>
      </c>
      <c r="AX676" s="46" t="e">
        <f t="shared" si="997"/>
        <v>#DIV/0!</v>
      </c>
      <c r="AY676" s="52">
        <f t="shared" si="998"/>
        <v>0</v>
      </c>
      <c r="AZ676" s="46">
        <v>823.21</v>
      </c>
      <c r="BA676" s="46">
        <v>2105.13</v>
      </c>
      <c r="BB676" s="46">
        <v>2608.0100000000002</v>
      </c>
      <c r="BC676" s="46">
        <v>902.03</v>
      </c>
      <c r="BD676" s="46">
        <v>1781.42</v>
      </c>
      <c r="BE676" s="46">
        <v>1188.47</v>
      </c>
      <c r="BF676" s="46">
        <v>2445034.0299999998</v>
      </c>
      <c r="BG676" s="46">
        <f t="shared" si="999"/>
        <v>4866.91</v>
      </c>
      <c r="BH676" s="46">
        <v>1206.3800000000001</v>
      </c>
      <c r="BI676" s="46">
        <v>3444.44</v>
      </c>
      <c r="BJ676" s="46">
        <v>7006.73</v>
      </c>
      <c r="BK676" s="46">
        <f t="shared" si="987"/>
        <v>1689105.94</v>
      </c>
      <c r="BL676" s="46" t="str">
        <f t="shared" si="1000"/>
        <v xml:space="preserve"> </v>
      </c>
      <c r="BM676" s="46" t="e">
        <f t="shared" si="1001"/>
        <v>#DIV/0!</v>
      </c>
      <c r="BN676" s="46" t="e">
        <f t="shared" si="1002"/>
        <v>#DIV/0!</v>
      </c>
      <c r="BO676" s="46" t="e">
        <f t="shared" si="1003"/>
        <v>#DIV/0!</v>
      </c>
      <c r="BP676" s="46" t="e">
        <f t="shared" si="1004"/>
        <v>#DIV/0!</v>
      </c>
      <c r="BQ676" s="46" t="e">
        <f t="shared" si="1005"/>
        <v>#DIV/0!</v>
      </c>
      <c r="BR676" s="46" t="e">
        <f t="shared" si="1006"/>
        <v>#DIV/0!</v>
      </c>
      <c r="BS676" s="46" t="str">
        <f t="shared" si="1007"/>
        <v xml:space="preserve"> </v>
      </c>
      <c r="BT676" s="46" t="e">
        <f t="shared" si="1008"/>
        <v>#DIV/0!</v>
      </c>
      <c r="BU676" s="46" t="e">
        <f t="shared" si="1009"/>
        <v>#DIV/0!</v>
      </c>
      <c r="BV676" s="46" t="e">
        <f t="shared" si="1010"/>
        <v>#DIV/0!</v>
      </c>
      <c r="BW676" s="46" t="str">
        <f t="shared" si="1011"/>
        <v xml:space="preserve"> </v>
      </c>
      <c r="BY676" s="52">
        <f t="shared" si="974"/>
        <v>3.0000001265007326</v>
      </c>
      <c r="BZ676" s="293">
        <f t="shared" si="975"/>
        <v>1.4999999286751191</v>
      </c>
      <c r="CA676" s="46">
        <f t="shared" si="1012"/>
        <v>4038.4712065217391</v>
      </c>
      <c r="CB676" s="46">
        <f t="shared" si="1013"/>
        <v>5085.92</v>
      </c>
      <c r="CC676" s="46">
        <f t="shared" si="1014"/>
        <v>-1047.448793478261</v>
      </c>
    </row>
    <row r="677" spans="1:82" s="45" customFormat="1" ht="12" customHeight="1">
      <c r="A677" s="284">
        <v>27</v>
      </c>
      <c r="B677" s="170" t="s">
        <v>320</v>
      </c>
      <c r="C677" s="295">
        <v>3483</v>
      </c>
      <c r="D677" s="295"/>
      <c r="E677" s="296"/>
      <c r="F677" s="296"/>
      <c r="G677" s="286">
        <f t="shared" si="978"/>
        <v>3234815.43</v>
      </c>
      <c r="H677" s="280">
        <f t="shared" si="983"/>
        <v>0</v>
      </c>
      <c r="I677" s="289">
        <v>0</v>
      </c>
      <c r="J677" s="289">
        <v>0</v>
      </c>
      <c r="K677" s="289">
        <v>0</v>
      </c>
      <c r="L677" s="289">
        <v>0</v>
      </c>
      <c r="M677" s="289">
        <v>0</v>
      </c>
      <c r="N677" s="280">
        <v>0</v>
      </c>
      <c r="O677" s="280">
        <v>0</v>
      </c>
      <c r="P677" s="280">
        <v>0</v>
      </c>
      <c r="Q677" s="280">
        <v>0</v>
      </c>
      <c r="R677" s="280">
        <v>0</v>
      </c>
      <c r="S677" s="280">
        <v>0</v>
      </c>
      <c r="T677" s="290">
        <v>0</v>
      </c>
      <c r="U677" s="280">
        <v>0</v>
      </c>
      <c r="V677" s="296" t="s">
        <v>106</v>
      </c>
      <c r="W677" s="57">
        <v>801</v>
      </c>
      <c r="X677" s="280">
        <f t="shared" si="984"/>
        <v>3089248.74</v>
      </c>
      <c r="Y677" s="57">
        <v>0</v>
      </c>
      <c r="Z677" s="57">
        <v>0</v>
      </c>
      <c r="AA677" s="57">
        <v>0</v>
      </c>
      <c r="AB677" s="57">
        <v>0</v>
      </c>
      <c r="AC677" s="57">
        <v>0</v>
      </c>
      <c r="AD677" s="57">
        <v>0</v>
      </c>
      <c r="AE677" s="57">
        <v>0</v>
      </c>
      <c r="AF677" s="57">
        <v>0</v>
      </c>
      <c r="AG677" s="57">
        <v>0</v>
      </c>
      <c r="AH677" s="57">
        <v>0</v>
      </c>
      <c r="AI677" s="57">
        <v>0</v>
      </c>
      <c r="AJ677" s="57">
        <f t="shared" si="985"/>
        <v>97044.46</v>
      </c>
      <c r="AK677" s="57">
        <f t="shared" si="986"/>
        <v>48522.23</v>
      </c>
      <c r="AL677" s="57">
        <v>0</v>
      </c>
      <c r="AN677" s="46">
        <f>I677/'Приложение 1'!I675</f>
        <v>0</v>
      </c>
      <c r="AO677" s="46" t="e">
        <f t="shared" si="988"/>
        <v>#DIV/0!</v>
      </c>
      <c r="AP677" s="46" t="e">
        <f t="shared" si="989"/>
        <v>#DIV/0!</v>
      </c>
      <c r="AQ677" s="46" t="e">
        <f t="shared" si="990"/>
        <v>#DIV/0!</v>
      </c>
      <c r="AR677" s="46" t="e">
        <f t="shared" si="991"/>
        <v>#DIV/0!</v>
      </c>
      <c r="AS677" s="46" t="e">
        <f t="shared" si="992"/>
        <v>#DIV/0!</v>
      </c>
      <c r="AT677" s="46" t="e">
        <f t="shared" si="993"/>
        <v>#DIV/0!</v>
      </c>
      <c r="AU677" s="46">
        <f t="shared" si="994"/>
        <v>3856.7400000000002</v>
      </c>
      <c r="AV677" s="46" t="e">
        <f t="shared" si="995"/>
        <v>#DIV/0!</v>
      </c>
      <c r="AW677" s="46" t="e">
        <f t="shared" si="996"/>
        <v>#DIV/0!</v>
      </c>
      <c r="AX677" s="46" t="e">
        <f t="shared" si="997"/>
        <v>#DIV/0!</v>
      </c>
      <c r="AY677" s="52">
        <f t="shared" si="998"/>
        <v>0</v>
      </c>
      <c r="AZ677" s="46">
        <v>823.21</v>
      </c>
      <c r="BA677" s="46">
        <v>2105.13</v>
      </c>
      <c r="BB677" s="46">
        <v>2608.0100000000002</v>
      </c>
      <c r="BC677" s="46">
        <v>902.03</v>
      </c>
      <c r="BD677" s="46">
        <v>1781.42</v>
      </c>
      <c r="BE677" s="46">
        <v>1188.47</v>
      </c>
      <c r="BF677" s="46">
        <v>2445034.0299999998</v>
      </c>
      <c r="BG677" s="46">
        <f t="shared" si="999"/>
        <v>4866.91</v>
      </c>
      <c r="BH677" s="46">
        <v>1206.3800000000001</v>
      </c>
      <c r="BI677" s="46">
        <v>3444.44</v>
      </c>
      <c r="BJ677" s="46">
        <v>7006.73</v>
      </c>
      <c r="BK677" s="46">
        <f t="shared" si="987"/>
        <v>1689105.94</v>
      </c>
      <c r="BL677" s="46" t="str">
        <f t="shared" si="1000"/>
        <v xml:space="preserve"> </v>
      </c>
      <c r="BM677" s="46" t="e">
        <f t="shared" si="1001"/>
        <v>#DIV/0!</v>
      </c>
      <c r="BN677" s="46" t="e">
        <f t="shared" si="1002"/>
        <v>#DIV/0!</v>
      </c>
      <c r="BO677" s="46" t="e">
        <f t="shared" si="1003"/>
        <v>#DIV/0!</v>
      </c>
      <c r="BP677" s="46" t="e">
        <f t="shared" si="1004"/>
        <v>#DIV/0!</v>
      </c>
      <c r="BQ677" s="46" t="e">
        <f t="shared" si="1005"/>
        <v>#DIV/0!</v>
      </c>
      <c r="BR677" s="46" t="e">
        <f t="shared" si="1006"/>
        <v>#DIV/0!</v>
      </c>
      <c r="BS677" s="46" t="str">
        <f t="shared" si="1007"/>
        <v xml:space="preserve"> </v>
      </c>
      <c r="BT677" s="46" t="e">
        <f t="shared" si="1008"/>
        <v>#DIV/0!</v>
      </c>
      <c r="BU677" s="46" t="e">
        <f t="shared" si="1009"/>
        <v>#DIV/0!</v>
      </c>
      <c r="BV677" s="46" t="e">
        <f t="shared" si="1010"/>
        <v>#DIV/0!</v>
      </c>
      <c r="BW677" s="46" t="str">
        <f t="shared" si="1011"/>
        <v xml:space="preserve"> </v>
      </c>
      <c r="BY677" s="52">
        <f t="shared" si="974"/>
        <v>2.9999999103503718</v>
      </c>
      <c r="BZ677" s="293">
        <f t="shared" si="975"/>
        <v>1.4999999551751859</v>
      </c>
      <c r="CA677" s="46">
        <f t="shared" si="1012"/>
        <v>4038.471198501873</v>
      </c>
      <c r="CB677" s="46">
        <f t="shared" si="1013"/>
        <v>5085.92</v>
      </c>
      <c r="CC677" s="46">
        <f t="shared" si="1014"/>
        <v>-1047.4488014981271</v>
      </c>
      <c r="CD677" s="297">
        <f>CA677-CB677</f>
        <v>-1047.4488014981271</v>
      </c>
    </row>
    <row r="678" spans="1:82" s="45" customFormat="1" ht="12" customHeight="1">
      <c r="A678" s="284">
        <v>28</v>
      </c>
      <c r="B678" s="170" t="s">
        <v>321</v>
      </c>
      <c r="C678" s="295">
        <v>1660.4</v>
      </c>
      <c r="D678" s="295"/>
      <c r="E678" s="296"/>
      <c r="F678" s="296"/>
      <c r="G678" s="286">
        <f t="shared" si="978"/>
        <v>3133853.65</v>
      </c>
      <c r="H678" s="280">
        <f t="shared" si="983"/>
        <v>0</v>
      </c>
      <c r="I678" s="289">
        <v>0</v>
      </c>
      <c r="J678" s="289">
        <v>0</v>
      </c>
      <c r="K678" s="289">
        <v>0</v>
      </c>
      <c r="L678" s="289">
        <v>0</v>
      </c>
      <c r="M678" s="289">
        <v>0</v>
      </c>
      <c r="N678" s="280">
        <v>0</v>
      </c>
      <c r="O678" s="280">
        <v>0</v>
      </c>
      <c r="P678" s="280">
        <v>0</v>
      </c>
      <c r="Q678" s="280">
        <v>0</v>
      </c>
      <c r="R678" s="280">
        <v>0</v>
      </c>
      <c r="S678" s="280">
        <v>0</v>
      </c>
      <c r="T678" s="290">
        <v>0</v>
      </c>
      <c r="U678" s="280">
        <v>0</v>
      </c>
      <c r="V678" s="296" t="s">
        <v>106</v>
      </c>
      <c r="W678" s="57">
        <v>776</v>
      </c>
      <c r="X678" s="280">
        <f t="shared" si="984"/>
        <v>2992830.24</v>
      </c>
      <c r="Y678" s="57">
        <v>0</v>
      </c>
      <c r="Z678" s="57">
        <v>0</v>
      </c>
      <c r="AA678" s="57">
        <v>0</v>
      </c>
      <c r="AB678" s="57">
        <v>0</v>
      </c>
      <c r="AC678" s="57">
        <v>0</v>
      </c>
      <c r="AD678" s="57">
        <v>0</v>
      </c>
      <c r="AE678" s="57">
        <v>0</v>
      </c>
      <c r="AF678" s="57">
        <v>0</v>
      </c>
      <c r="AG678" s="57">
        <v>0</v>
      </c>
      <c r="AH678" s="57">
        <v>0</v>
      </c>
      <c r="AI678" s="57">
        <v>0</v>
      </c>
      <c r="AJ678" s="57">
        <f t="shared" si="985"/>
        <v>94015.61</v>
      </c>
      <c r="AK678" s="57">
        <f t="shared" si="986"/>
        <v>47007.8</v>
      </c>
      <c r="AL678" s="57">
        <v>0</v>
      </c>
      <c r="AN678" s="46">
        <f>I678/'Приложение 1'!I676</f>
        <v>0</v>
      </c>
      <c r="AO678" s="46" t="e">
        <f t="shared" si="988"/>
        <v>#DIV/0!</v>
      </c>
      <c r="AP678" s="46" t="e">
        <f t="shared" si="989"/>
        <v>#DIV/0!</v>
      </c>
      <c r="AQ678" s="46" t="e">
        <f t="shared" si="990"/>
        <v>#DIV/0!</v>
      </c>
      <c r="AR678" s="46" t="e">
        <f t="shared" si="991"/>
        <v>#DIV/0!</v>
      </c>
      <c r="AS678" s="46" t="e">
        <f t="shared" si="992"/>
        <v>#DIV/0!</v>
      </c>
      <c r="AT678" s="46" t="e">
        <f t="shared" si="993"/>
        <v>#DIV/0!</v>
      </c>
      <c r="AU678" s="46">
        <f t="shared" si="994"/>
        <v>3856.7400000000002</v>
      </c>
      <c r="AV678" s="46" t="e">
        <f t="shared" si="995"/>
        <v>#DIV/0!</v>
      </c>
      <c r="AW678" s="46" t="e">
        <f t="shared" si="996"/>
        <v>#DIV/0!</v>
      </c>
      <c r="AX678" s="46" t="e">
        <f t="shared" si="997"/>
        <v>#DIV/0!</v>
      </c>
      <c r="AY678" s="52">
        <f t="shared" si="998"/>
        <v>0</v>
      </c>
      <c r="AZ678" s="46">
        <v>823.21</v>
      </c>
      <c r="BA678" s="46">
        <v>2105.13</v>
      </c>
      <c r="BB678" s="46">
        <v>2608.0100000000002</v>
      </c>
      <c r="BC678" s="46">
        <v>902.03</v>
      </c>
      <c r="BD678" s="46">
        <v>1781.42</v>
      </c>
      <c r="BE678" s="46">
        <v>1188.47</v>
      </c>
      <c r="BF678" s="46">
        <v>2445034.0299999998</v>
      </c>
      <c r="BG678" s="46">
        <f t="shared" si="999"/>
        <v>4866.91</v>
      </c>
      <c r="BH678" s="46">
        <v>1206.3800000000001</v>
      </c>
      <c r="BI678" s="46">
        <v>3444.44</v>
      </c>
      <c r="BJ678" s="46">
        <v>7006.73</v>
      </c>
      <c r="BK678" s="46">
        <f t="shared" si="987"/>
        <v>1689105.94</v>
      </c>
      <c r="BL678" s="46" t="str">
        <f t="shared" si="1000"/>
        <v xml:space="preserve"> </v>
      </c>
      <c r="BM678" s="46" t="e">
        <f t="shared" si="1001"/>
        <v>#DIV/0!</v>
      </c>
      <c r="BN678" s="46" t="e">
        <f t="shared" si="1002"/>
        <v>#DIV/0!</v>
      </c>
      <c r="BO678" s="46" t="e">
        <f t="shared" si="1003"/>
        <v>#DIV/0!</v>
      </c>
      <c r="BP678" s="46" t="e">
        <f t="shared" si="1004"/>
        <v>#DIV/0!</v>
      </c>
      <c r="BQ678" s="46" t="e">
        <f t="shared" si="1005"/>
        <v>#DIV/0!</v>
      </c>
      <c r="BR678" s="46" t="e">
        <f t="shared" si="1006"/>
        <v>#DIV/0!</v>
      </c>
      <c r="BS678" s="46" t="str">
        <f t="shared" si="1007"/>
        <v xml:space="preserve"> </v>
      </c>
      <c r="BT678" s="46" t="e">
        <f t="shared" si="1008"/>
        <v>#DIV/0!</v>
      </c>
      <c r="BU678" s="46" t="e">
        <f t="shared" si="1009"/>
        <v>#DIV/0!</v>
      </c>
      <c r="BV678" s="46" t="e">
        <f t="shared" si="1010"/>
        <v>#DIV/0!</v>
      </c>
      <c r="BW678" s="46" t="str">
        <f t="shared" si="1011"/>
        <v xml:space="preserve"> </v>
      </c>
      <c r="BY678" s="52">
        <f t="shared" si="974"/>
        <v>3.0000000159547975</v>
      </c>
      <c r="BZ678" s="293">
        <f t="shared" si="975"/>
        <v>1.499999848429425</v>
      </c>
      <c r="CA678" s="46">
        <f t="shared" si="1012"/>
        <v>4038.4711984536079</v>
      </c>
      <c r="CB678" s="46">
        <f t="shared" si="1013"/>
        <v>5085.92</v>
      </c>
      <c r="CC678" s="46">
        <f t="shared" si="1014"/>
        <v>-1047.4488015463921</v>
      </c>
    </row>
    <row r="679" spans="1:82" s="45" customFormat="1" ht="12" customHeight="1">
      <c r="A679" s="284">
        <v>29</v>
      </c>
      <c r="B679" s="170" t="s">
        <v>322</v>
      </c>
      <c r="C679" s="295">
        <v>3517.9</v>
      </c>
      <c r="D679" s="295"/>
      <c r="E679" s="296"/>
      <c r="F679" s="296"/>
      <c r="G679" s="286">
        <f t="shared" si="978"/>
        <v>3133853.65</v>
      </c>
      <c r="H679" s="280">
        <f t="shared" si="983"/>
        <v>0</v>
      </c>
      <c r="I679" s="289">
        <v>0</v>
      </c>
      <c r="J679" s="289">
        <v>0</v>
      </c>
      <c r="K679" s="289">
        <v>0</v>
      </c>
      <c r="L679" s="289">
        <v>0</v>
      </c>
      <c r="M679" s="289">
        <v>0</v>
      </c>
      <c r="N679" s="280">
        <v>0</v>
      </c>
      <c r="O679" s="280">
        <v>0</v>
      </c>
      <c r="P679" s="280">
        <v>0</v>
      </c>
      <c r="Q679" s="280">
        <v>0</v>
      </c>
      <c r="R679" s="280">
        <v>0</v>
      </c>
      <c r="S679" s="280">
        <v>0</v>
      </c>
      <c r="T679" s="290">
        <v>0</v>
      </c>
      <c r="U679" s="280">
        <v>0</v>
      </c>
      <c r="V679" s="296" t="s">
        <v>106</v>
      </c>
      <c r="W679" s="57">
        <v>776</v>
      </c>
      <c r="X679" s="280">
        <f t="shared" si="984"/>
        <v>2992830.24</v>
      </c>
      <c r="Y679" s="57">
        <v>0</v>
      </c>
      <c r="Z679" s="57">
        <v>0</v>
      </c>
      <c r="AA679" s="57">
        <v>0</v>
      </c>
      <c r="AB679" s="57">
        <v>0</v>
      </c>
      <c r="AC679" s="57">
        <v>0</v>
      </c>
      <c r="AD679" s="57">
        <v>0</v>
      </c>
      <c r="AE679" s="57">
        <v>0</v>
      </c>
      <c r="AF679" s="57">
        <v>0</v>
      </c>
      <c r="AG679" s="57">
        <v>0</v>
      </c>
      <c r="AH679" s="57">
        <v>0</v>
      </c>
      <c r="AI679" s="57">
        <v>0</v>
      </c>
      <c r="AJ679" s="57">
        <f t="shared" si="985"/>
        <v>94015.61</v>
      </c>
      <c r="AK679" s="57">
        <f t="shared" si="986"/>
        <v>47007.8</v>
      </c>
      <c r="AL679" s="57">
        <v>0</v>
      </c>
      <c r="AN679" s="46">
        <f>I679/'Приложение 1'!I677</f>
        <v>0</v>
      </c>
      <c r="AO679" s="46" t="e">
        <f t="shared" si="988"/>
        <v>#DIV/0!</v>
      </c>
      <c r="AP679" s="46" t="e">
        <f t="shared" si="989"/>
        <v>#DIV/0!</v>
      </c>
      <c r="AQ679" s="46" t="e">
        <f t="shared" si="990"/>
        <v>#DIV/0!</v>
      </c>
      <c r="AR679" s="46" t="e">
        <f t="shared" si="991"/>
        <v>#DIV/0!</v>
      </c>
      <c r="AS679" s="46" t="e">
        <f t="shared" si="992"/>
        <v>#DIV/0!</v>
      </c>
      <c r="AT679" s="46" t="e">
        <f t="shared" si="993"/>
        <v>#DIV/0!</v>
      </c>
      <c r="AU679" s="46">
        <f t="shared" si="994"/>
        <v>3856.7400000000002</v>
      </c>
      <c r="AV679" s="46" t="e">
        <f t="shared" si="995"/>
        <v>#DIV/0!</v>
      </c>
      <c r="AW679" s="46" t="e">
        <f t="shared" si="996"/>
        <v>#DIV/0!</v>
      </c>
      <c r="AX679" s="46" t="e">
        <f t="shared" si="997"/>
        <v>#DIV/0!</v>
      </c>
      <c r="AY679" s="52">
        <f t="shared" si="998"/>
        <v>0</v>
      </c>
      <c r="AZ679" s="46">
        <v>823.21</v>
      </c>
      <c r="BA679" s="46">
        <v>2105.13</v>
      </c>
      <c r="BB679" s="46">
        <v>2608.0100000000002</v>
      </c>
      <c r="BC679" s="46">
        <v>902.03</v>
      </c>
      <c r="BD679" s="46">
        <v>1781.42</v>
      </c>
      <c r="BE679" s="46">
        <v>1188.47</v>
      </c>
      <c r="BF679" s="46">
        <v>2445034.0299999998</v>
      </c>
      <c r="BG679" s="46">
        <f t="shared" si="999"/>
        <v>4866.91</v>
      </c>
      <c r="BH679" s="46">
        <v>1206.3800000000001</v>
      </c>
      <c r="BI679" s="46">
        <v>3444.44</v>
      </c>
      <c r="BJ679" s="46">
        <v>7006.73</v>
      </c>
      <c r="BK679" s="46">
        <f t="shared" si="987"/>
        <v>1689105.94</v>
      </c>
      <c r="BL679" s="46" t="str">
        <f t="shared" si="1000"/>
        <v xml:space="preserve"> </v>
      </c>
      <c r="BM679" s="46" t="e">
        <f t="shared" si="1001"/>
        <v>#DIV/0!</v>
      </c>
      <c r="BN679" s="46" t="e">
        <f t="shared" si="1002"/>
        <v>#DIV/0!</v>
      </c>
      <c r="BO679" s="46" t="e">
        <f t="shared" si="1003"/>
        <v>#DIV/0!</v>
      </c>
      <c r="BP679" s="46" t="e">
        <f t="shared" si="1004"/>
        <v>#DIV/0!</v>
      </c>
      <c r="BQ679" s="46" t="e">
        <f t="shared" si="1005"/>
        <v>#DIV/0!</v>
      </c>
      <c r="BR679" s="46" t="e">
        <f t="shared" si="1006"/>
        <v>#DIV/0!</v>
      </c>
      <c r="BS679" s="46" t="str">
        <f t="shared" si="1007"/>
        <v xml:space="preserve"> </v>
      </c>
      <c r="BT679" s="46" t="e">
        <f t="shared" si="1008"/>
        <v>#DIV/0!</v>
      </c>
      <c r="BU679" s="46" t="e">
        <f t="shared" si="1009"/>
        <v>#DIV/0!</v>
      </c>
      <c r="BV679" s="46" t="e">
        <f t="shared" si="1010"/>
        <v>#DIV/0!</v>
      </c>
      <c r="BW679" s="46" t="str">
        <f t="shared" si="1011"/>
        <v xml:space="preserve"> </v>
      </c>
      <c r="BY679" s="52">
        <f t="shared" si="974"/>
        <v>3.0000000159547975</v>
      </c>
      <c r="BZ679" s="293">
        <f t="shared" si="975"/>
        <v>1.499999848429425</v>
      </c>
      <c r="CA679" s="46">
        <f t="shared" si="1012"/>
        <v>4038.4711984536079</v>
      </c>
      <c r="CB679" s="46">
        <f t="shared" si="1013"/>
        <v>5085.92</v>
      </c>
      <c r="CC679" s="46">
        <f t="shared" si="1014"/>
        <v>-1047.4488015463921</v>
      </c>
    </row>
    <row r="680" spans="1:82" s="45" customFormat="1" ht="12" customHeight="1">
      <c r="A680" s="284">
        <v>30</v>
      </c>
      <c r="B680" s="170" t="s">
        <v>323</v>
      </c>
      <c r="C680" s="295">
        <v>3543</v>
      </c>
      <c r="D680" s="295"/>
      <c r="E680" s="296"/>
      <c r="F680" s="296"/>
      <c r="G680" s="286">
        <f t="shared" si="978"/>
        <v>1720388.73</v>
      </c>
      <c r="H680" s="280">
        <f t="shared" si="983"/>
        <v>0</v>
      </c>
      <c r="I680" s="289">
        <v>0</v>
      </c>
      <c r="J680" s="289">
        <v>0</v>
      </c>
      <c r="K680" s="289">
        <v>0</v>
      </c>
      <c r="L680" s="289">
        <v>0</v>
      </c>
      <c r="M680" s="289">
        <v>0</v>
      </c>
      <c r="N680" s="280">
        <v>0</v>
      </c>
      <c r="O680" s="280">
        <v>0</v>
      </c>
      <c r="P680" s="280">
        <v>0</v>
      </c>
      <c r="Q680" s="280">
        <v>0</v>
      </c>
      <c r="R680" s="280">
        <v>0</v>
      </c>
      <c r="S680" s="280">
        <v>0</v>
      </c>
      <c r="T680" s="290">
        <v>0</v>
      </c>
      <c r="U680" s="280">
        <v>0</v>
      </c>
      <c r="V680" s="296" t="s">
        <v>106</v>
      </c>
      <c r="W680" s="57">
        <v>426</v>
      </c>
      <c r="X680" s="280">
        <f t="shared" si="984"/>
        <v>1642971.24</v>
      </c>
      <c r="Y680" s="57">
        <v>0</v>
      </c>
      <c r="Z680" s="57">
        <v>0</v>
      </c>
      <c r="AA680" s="57">
        <v>0</v>
      </c>
      <c r="AB680" s="57">
        <v>0</v>
      </c>
      <c r="AC680" s="57">
        <v>0</v>
      </c>
      <c r="AD680" s="57">
        <v>0</v>
      </c>
      <c r="AE680" s="57">
        <v>0</v>
      </c>
      <c r="AF680" s="57">
        <v>0</v>
      </c>
      <c r="AG680" s="57">
        <v>0</v>
      </c>
      <c r="AH680" s="57">
        <v>0</v>
      </c>
      <c r="AI680" s="57">
        <v>0</v>
      </c>
      <c r="AJ680" s="57">
        <f t="shared" si="985"/>
        <v>51611.66</v>
      </c>
      <c r="AK680" s="57">
        <f t="shared" si="986"/>
        <v>25805.83</v>
      </c>
      <c r="AL680" s="57">
        <v>0</v>
      </c>
      <c r="AN680" s="46">
        <f>I680/'Приложение 1'!I678</f>
        <v>0</v>
      </c>
      <c r="AO680" s="46" t="e">
        <f t="shared" si="988"/>
        <v>#DIV/0!</v>
      </c>
      <c r="AP680" s="46" t="e">
        <f t="shared" si="989"/>
        <v>#DIV/0!</v>
      </c>
      <c r="AQ680" s="46" t="e">
        <f t="shared" si="990"/>
        <v>#DIV/0!</v>
      </c>
      <c r="AR680" s="46" t="e">
        <f t="shared" si="991"/>
        <v>#DIV/0!</v>
      </c>
      <c r="AS680" s="46" t="e">
        <f t="shared" si="992"/>
        <v>#DIV/0!</v>
      </c>
      <c r="AT680" s="46" t="e">
        <f t="shared" si="993"/>
        <v>#DIV/0!</v>
      </c>
      <c r="AU680" s="46">
        <f t="shared" si="994"/>
        <v>3856.74</v>
      </c>
      <c r="AV680" s="46" t="e">
        <f t="shared" si="995"/>
        <v>#DIV/0!</v>
      </c>
      <c r="AW680" s="46" t="e">
        <f t="shared" si="996"/>
        <v>#DIV/0!</v>
      </c>
      <c r="AX680" s="46" t="e">
        <f t="shared" si="997"/>
        <v>#DIV/0!</v>
      </c>
      <c r="AY680" s="52">
        <f t="shared" si="998"/>
        <v>0</v>
      </c>
      <c r="AZ680" s="46">
        <v>823.21</v>
      </c>
      <c r="BA680" s="46">
        <v>2105.13</v>
      </c>
      <c r="BB680" s="46">
        <v>2608.0100000000002</v>
      </c>
      <c r="BC680" s="46">
        <v>902.03</v>
      </c>
      <c r="BD680" s="46">
        <v>1781.42</v>
      </c>
      <c r="BE680" s="46">
        <v>1188.47</v>
      </c>
      <c r="BF680" s="46">
        <v>2445034.0299999998</v>
      </c>
      <c r="BG680" s="46">
        <f t="shared" si="999"/>
        <v>4866.91</v>
      </c>
      <c r="BH680" s="46">
        <v>1206.3800000000001</v>
      </c>
      <c r="BI680" s="46">
        <v>3444.44</v>
      </c>
      <c r="BJ680" s="46">
        <v>7006.73</v>
      </c>
      <c r="BK680" s="46">
        <f t="shared" si="987"/>
        <v>1689105.94</v>
      </c>
      <c r="BL680" s="46" t="str">
        <f t="shared" si="1000"/>
        <v xml:space="preserve"> </v>
      </c>
      <c r="BM680" s="46" t="e">
        <f t="shared" si="1001"/>
        <v>#DIV/0!</v>
      </c>
      <c r="BN680" s="46" t="e">
        <f t="shared" si="1002"/>
        <v>#DIV/0!</v>
      </c>
      <c r="BO680" s="46" t="e">
        <f t="shared" si="1003"/>
        <v>#DIV/0!</v>
      </c>
      <c r="BP680" s="46" t="e">
        <f t="shared" si="1004"/>
        <v>#DIV/0!</v>
      </c>
      <c r="BQ680" s="46" t="e">
        <f t="shared" si="1005"/>
        <v>#DIV/0!</v>
      </c>
      <c r="BR680" s="46" t="e">
        <f t="shared" si="1006"/>
        <v>#DIV/0!</v>
      </c>
      <c r="BS680" s="46" t="str">
        <f t="shared" si="1007"/>
        <v xml:space="preserve"> </v>
      </c>
      <c r="BT680" s="46" t="e">
        <f t="shared" si="1008"/>
        <v>#DIV/0!</v>
      </c>
      <c r="BU680" s="46" t="e">
        <f t="shared" si="1009"/>
        <v>#DIV/0!</v>
      </c>
      <c r="BV680" s="46" t="e">
        <f t="shared" si="1010"/>
        <v>#DIV/0!</v>
      </c>
      <c r="BW680" s="46" t="str">
        <f t="shared" si="1011"/>
        <v xml:space="preserve"> </v>
      </c>
      <c r="BY680" s="52">
        <f t="shared" si="974"/>
        <v>2.9999998895598439</v>
      </c>
      <c r="BZ680" s="293">
        <f t="shared" si="975"/>
        <v>1.4999999447799219</v>
      </c>
      <c r="CA680" s="46">
        <f t="shared" si="1012"/>
        <v>4038.4711971830984</v>
      </c>
      <c r="CB680" s="46">
        <f t="shared" si="1013"/>
        <v>5085.92</v>
      </c>
      <c r="CC680" s="46">
        <f t="shared" si="1014"/>
        <v>-1047.4488028169017</v>
      </c>
    </row>
    <row r="681" spans="1:82" s="45" customFormat="1" ht="12" customHeight="1">
      <c r="A681" s="284">
        <v>31</v>
      </c>
      <c r="B681" s="170" t="s">
        <v>329</v>
      </c>
      <c r="C681" s="295">
        <v>3546.1</v>
      </c>
      <c r="D681" s="295"/>
      <c r="E681" s="296"/>
      <c r="F681" s="296"/>
      <c r="G681" s="286">
        <f t="shared" si="978"/>
        <v>9312183.9600000009</v>
      </c>
      <c r="H681" s="280">
        <f t="shared" si="983"/>
        <v>0</v>
      </c>
      <c r="I681" s="289">
        <v>0</v>
      </c>
      <c r="J681" s="289">
        <v>0</v>
      </c>
      <c r="K681" s="289">
        <v>0</v>
      </c>
      <c r="L681" s="289">
        <v>0</v>
      </c>
      <c r="M681" s="289">
        <v>0</v>
      </c>
      <c r="N681" s="280">
        <v>0</v>
      </c>
      <c r="O681" s="280">
        <v>0</v>
      </c>
      <c r="P681" s="280">
        <v>0</v>
      </c>
      <c r="Q681" s="280">
        <v>0</v>
      </c>
      <c r="R681" s="280">
        <v>0</v>
      </c>
      <c r="S681" s="280">
        <v>0</v>
      </c>
      <c r="T681" s="290">
        <v>0</v>
      </c>
      <c r="U681" s="280">
        <v>0</v>
      </c>
      <c r="V681" s="296" t="s">
        <v>105</v>
      </c>
      <c r="W681" s="57">
        <v>2288</v>
      </c>
      <c r="X681" s="280">
        <f t="shared" si="984"/>
        <v>8893135.6799999997</v>
      </c>
      <c r="Y681" s="57">
        <v>0</v>
      </c>
      <c r="Z681" s="57">
        <v>0</v>
      </c>
      <c r="AA681" s="57">
        <v>0</v>
      </c>
      <c r="AB681" s="57">
        <v>0</v>
      </c>
      <c r="AC681" s="57">
        <v>0</v>
      </c>
      <c r="AD681" s="57">
        <v>0</v>
      </c>
      <c r="AE681" s="57">
        <v>0</v>
      </c>
      <c r="AF681" s="57">
        <v>0</v>
      </c>
      <c r="AG681" s="57">
        <v>0</v>
      </c>
      <c r="AH681" s="57">
        <v>0</v>
      </c>
      <c r="AI681" s="57">
        <v>0</v>
      </c>
      <c r="AJ681" s="57">
        <f t="shared" si="985"/>
        <v>279365.52</v>
      </c>
      <c r="AK681" s="57">
        <f t="shared" si="986"/>
        <v>139682.76</v>
      </c>
      <c r="AL681" s="57">
        <v>0</v>
      </c>
      <c r="AN681" s="46">
        <f>I681/'Приложение 1'!I679</f>
        <v>0</v>
      </c>
      <c r="AO681" s="46" t="e">
        <f t="shared" si="988"/>
        <v>#DIV/0!</v>
      </c>
      <c r="AP681" s="46" t="e">
        <f t="shared" si="989"/>
        <v>#DIV/0!</v>
      </c>
      <c r="AQ681" s="46" t="e">
        <f t="shared" si="990"/>
        <v>#DIV/0!</v>
      </c>
      <c r="AR681" s="46" t="e">
        <f t="shared" si="991"/>
        <v>#DIV/0!</v>
      </c>
      <c r="AS681" s="46" t="e">
        <f t="shared" si="992"/>
        <v>#DIV/0!</v>
      </c>
      <c r="AT681" s="46" t="e">
        <f t="shared" si="993"/>
        <v>#DIV/0!</v>
      </c>
      <c r="AU681" s="46">
        <f t="shared" si="994"/>
        <v>3886.8599999999997</v>
      </c>
      <c r="AV681" s="46" t="e">
        <f t="shared" si="995"/>
        <v>#DIV/0!</v>
      </c>
      <c r="AW681" s="46" t="e">
        <f t="shared" si="996"/>
        <v>#DIV/0!</v>
      </c>
      <c r="AX681" s="46" t="e">
        <f t="shared" si="997"/>
        <v>#DIV/0!</v>
      </c>
      <c r="AY681" s="52">
        <f t="shared" si="998"/>
        <v>0</v>
      </c>
      <c r="AZ681" s="46">
        <v>823.21</v>
      </c>
      <c r="BA681" s="46">
        <v>2105.13</v>
      </c>
      <c r="BB681" s="46">
        <v>2608.0100000000002</v>
      </c>
      <c r="BC681" s="46">
        <v>902.03</v>
      </c>
      <c r="BD681" s="46">
        <v>1781.42</v>
      </c>
      <c r="BE681" s="46">
        <v>1188.47</v>
      </c>
      <c r="BF681" s="46">
        <v>2445034.0299999998</v>
      </c>
      <c r="BG681" s="46">
        <f t="shared" si="999"/>
        <v>5070.2</v>
      </c>
      <c r="BH681" s="46">
        <v>1206.3800000000001</v>
      </c>
      <c r="BI681" s="46">
        <v>3444.44</v>
      </c>
      <c r="BJ681" s="46">
        <v>7006.73</v>
      </c>
      <c r="BK681" s="46">
        <f t="shared" si="987"/>
        <v>1689105.94</v>
      </c>
      <c r="BL681" s="46" t="str">
        <f t="shared" si="1000"/>
        <v xml:space="preserve"> </v>
      </c>
      <c r="BM681" s="46" t="e">
        <f t="shared" si="1001"/>
        <v>#DIV/0!</v>
      </c>
      <c r="BN681" s="46" t="e">
        <f t="shared" si="1002"/>
        <v>#DIV/0!</v>
      </c>
      <c r="BO681" s="46" t="e">
        <f t="shared" si="1003"/>
        <v>#DIV/0!</v>
      </c>
      <c r="BP681" s="46" t="e">
        <f t="shared" si="1004"/>
        <v>#DIV/0!</v>
      </c>
      <c r="BQ681" s="46" t="e">
        <f t="shared" si="1005"/>
        <v>#DIV/0!</v>
      </c>
      <c r="BR681" s="46" t="e">
        <f t="shared" si="1006"/>
        <v>#DIV/0!</v>
      </c>
      <c r="BS681" s="46" t="str">
        <f t="shared" si="1007"/>
        <v xml:space="preserve"> </v>
      </c>
      <c r="BT681" s="46" t="e">
        <f t="shared" si="1008"/>
        <v>#DIV/0!</v>
      </c>
      <c r="BU681" s="46" t="e">
        <f t="shared" si="1009"/>
        <v>#DIV/0!</v>
      </c>
      <c r="BV681" s="46" t="e">
        <f t="shared" si="1010"/>
        <v>#DIV/0!</v>
      </c>
      <c r="BW681" s="46" t="str">
        <f t="shared" si="1011"/>
        <v xml:space="preserve"> </v>
      </c>
      <c r="BY681" s="52">
        <f t="shared" si="974"/>
        <v>3.0000000128863431</v>
      </c>
      <c r="BZ681" s="293">
        <f t="shared" si="975"/>
        <v>1.5000000064431716</v>
      </c>
      <c r="CA681" s="46">
        <f t="shared" si="1012"/>
        <v>4070.0104720279724</v>
      </c>
      <c r="CB681" s="46">
        <f t="shared" si="1013"/>
        <v>5298.36</v>
      </c>
      <c r="CC681" s="46">
        <f t="shared" si="1014"/>
        <v>-1228.3495279720273</v>
      </c>
    </row>
    <row r="682" spans="1:82" s="45" customFormat="1" ht="12" customHeight="1">
      <c r="A682" s="284">
        <v>32</v>
      </c>
      <c r="B682" s="170" t="s">
        <v>247</v>
      </c>
      <c r="C682" s="295"/>
      <c r="D682" s="295"/>
      <c r="E682" s="296"/>
      <c r="F682" s="296"/>
      <c r="G682" s="286">
        <f>ROUND(H682+U682+X682+Z682+AB682+AD682+AF682+AH682+AI682+AJ682+AK682+AL682,2)</f>
        <v>6848788.9299999997</v>
      </c>
      <c r="H682" s="280">
        <f t="shared" si="983"/>
        <v>0</v>
      </c>
      <c r="I682" s="289">
        <v>0</v>
      </c>
      <c r="J682" s="289">
        <v>0</v>
      </c>
      <c r="K682" s="289">
        <v>0</v>
      </c>
      <c r="L682" s="289">
        <v>0</v>
      </c>
      <c r="M682" s="289">
        <v>0</v>
      </c>
      <c r="N682" s="280">
        <v>0</v>
      </c>
      <c r="O682" s="280">
        <v>0</v>
      </c>
      <c r="P682" s="280">
        <v>0</v>
      </c>
      <c r="Q682" s="280">
        <v>0</v>
      </c>
      <c r="R682" s="280">
        <v>0</v>
      </c>
      <c r="S682" s="280">
        <v>0</v>
      </c>
      <c r="T682" s="284">
        <v>3</v>
      </c>
      <c r="U682" s="280">
        <f>ROUND(T682*2180197.81,2)</f>
        <v>6540593.4299999997</v>
      </c>
      <c r="V682" s="296"/>
      <c r="W682" s="57">
        <v>0</v>
      </c>
      <c r="X682" s="280">
        <f t="shared" si="984"/>
        <v>0</v>
      </c>
      <c r="Y682" s="57">
        <v>0</v>
      </c>
      <c r="Z682" s="57">
        <v>0</v>
      </c>
      <c r="AA682" s="57">
        <v>0</v>
      </c>
      <c r="AB682" s="57">
        <v>0</v>
      </c>
      <c r="AC682" s="57">
        <v>0</v>
      </c>
      <c r="AD682" s="57">
        <v>0</v>
      </c>
      <c r="AE682" s="57">
        <v>0</v>
      </c>
      <c r="AF682" s="57">
        <v>0</v>
      </c>
      <c r="AG682" s="57">
        <v>0</v>
      </c>
      <c r="AH682" s="57">
        <v>0</v>
      </c>
      <c r="AI682" s="57">
        <v>0</v>
      </c>
      <c r="AJ682" s="57">
        <f>ROUND(U682/95.5*3,2)</f>
        <v>205463.67</v>
      </c>
      <c r="AK682" s="57">
        <f>ROUND(U682/95.5*1.5,2)</f>
        <v>102731.83</v>
      </c>
      <c r="AL682" s="57">
        <v>0</v>
      </c>
      <c r="AN682" s="46">
        <f>I682/'Приложение 1'!I680</f>
        <v>0</v>
      </c>
      <c r="AO682" s="46" t="e">
        <f t="shared" si="988"/>
        <v>#DIV/0!</v>
      </c>
      <c r="AP682" s="46" t="e">
        <f t="shared" si="989"/>
        <v>#DIV/0!</v>
      </c>
      <c r="AQ682" s="46" t="e">
        <f t="shared" si="990"/>
        <v>#DIV/0!</v>
      </c>
      <c r="AR682" s="46" t="e">
        <f t="shared" si="991"/>
        <v>#DIV/0!</v>
      </c>
      <c r="AS682" s="46" t="e">
        <f t="shared" si="992"/>
        <v>#DIV/0!</v>
      </c>
      <c r="AT682" s="46">
        <f t="shared" si="993"/>
        <v>2180197.81</v>
      </c>
      <c r="AU682" s="46" t="e">
        <f t="shared" si="994"/>
        <v>#DIV/0!</v>
      </c>
      <c r="AV682" s="46" t="e">
        <f t="shared" si="995"/>
        <v>#DIV/0!</v>
      </c>
      <c r="AW682" s="46" t="e">
        <f t="shared" si="996"/>
        <v>#DIV/0!</v>
      </c>
      <c r="AX682" s="46" t="e">
        <f t="shared" si="997"/>
        <v>#DIV/0!</v>
      </c>
      <c r="AY682" s="52">
        <f t="shared" si="998"/>
        <v>0</v>
      </c>
      <c r="AZ682" s="46">
        <v>823.21</v>
      </c>
      <c r="BA682" s="46">
        <v>2105.13</v>
      </c>
      <c r="BB682" s="46">
        <v>2608.0100000000002</v>
      </c>
      <c r="BC682" s="46">
        <v>902.03</v>
      </c>
      <c r="BD682" s="46">
        <v>1781.42</v>
      </c>
      <c r="BE682" s="46">
        <v>1188.47</v>
      </c>
      <c r="BF682" s="46">
        <v>2445034.0299999998</v>
      </c>
      <c r="BG682" s="46">
        <f t="shared" si="999"/>
        <v>4866.91</v>
      </c>
      <c r="BH682" s="46">
        <v>1206.3800000000001</v>
      </c>
      <c r="BI682" s="46">
        <v>3444.44</v>
      </c>
      <c r="BJ682" s="46">
        <v>7006.73</v>
      </c>
      <c r="BK682" s="46">
        <f t="shared" si="987"/>
        <v>1689105.94</v>
      </c>
      <c r="BL682" s="46" t="str">
        <f t="shared" si="1000"/>
        <v xml:space="preserve"> </v>
      </c>
      <c r="BM682" s="46" t="e">
        <f t="shared" si="1001"/>
        <v>#DIV/0!</v>
      </c>
      <c r="BN682" s="46" t="e">
        <f t="shared" si="1002"/>
        <v>#DIV/0!</v>
      </c>
      <c r="BO682" s="46" t="e">
        <f t="shared" si="1003"/>
        <v>#DIV/0!</v>
      </c>
      <c r="BP682" s="46" t="e">
        <f t="shared" si="1004"/>
        <v>#DIV/0!</v>
      </c>
      <c r="BQ682" s="46" t="e">
        <f t="shared" si="1005"/>
        <v>#DIV/0!</v>
      </c>
      <c r="BR682" s="46" t="str">
        <f t="shared" si="1006"/>
        <v xml:space="preserve"> </v>
      </c>
      <c r="BS682" s="46" t="e">
        <f t="shared" si="1007"/>
        <v>#DIV/0!</v>
      </c>
      <c r="BT682" s="46" t="e">
        <f t="shared" si="1008"/>
        <v>#DIV/0!</v>
      </c>
      <c r="BU682" s="46" t="e">
        <f t="shared" si="1009"/>
        <v>#DIV/0!</v>
      </c>
      <c r="BV682" s="46" t="e">
        <f t="shared" si="1010"/>
        <v>#DIV/0!</v>
      </c>
      <c r="BW682" s="46" t="str">
        <f t="shared" si="1011"/>
        <v xml:space="preserve"> </v>
      </c>
      <c r="BY682" s="52"/>
      <c r="BZ682" s="293"/>
      <c r="CA682" s="46" t="e">
        <f t="shared" si="1012"/>
        <v>#DIV/0!</v>
      </c>
      <c r="CB682" s="46">
        <f t="shared" si="1013"/>
        <v>5085.92</v>
      </c>
      <c r="CC682" s="46" t="e">
        <f t="shared" si="1014"/>
        <v>#DIV/0!</v>
      </c>
    </row>
    <row r="683" spans="1:82" s="45" customFormat="1" ht="12" customHeight="1">
      <c r="A683" s="284">
        <v>33</v>
      </c>
      <c r="B683" s="170" t="s">
        <v>338</v>
      </c>
      <c r="C683" s="295"/>
      <c r="D683" s="295"/>
      <c r="E683" s="296"/>
      <c r="F683" s="296"/>
      <c r="G683" s="286">
        <f t="shared" si="978"/>
        <v>2608852.4</v>
      </c>
      <c r="H683" s="280">
        <f t="shared" si="983"/>
        <v>0</v>
      </c>
      <c r="I683" s="289">
        <v>0</v>
      </c>
      <c r="J683" s="289">
        <v>0</v>
      </c>
      <c r="K683" s="289">
        <v>0</v>
      </c>
      <c r="L683" s="289">
        <v>0</v>
      </c>
      <c r="M683" s="289">
        <v>0</v>
      </c>
      <c r="N683" s="280">
        <v>0</v>
      </c>
      <c r="O683" s="280">
        <v>0</v>
      </c>
      <c r="P683" s="280">
        <v>0</v>
      </c>
      <c r="Q683" s="280">
        <v>0</v>
      </c>
      <c r="R683" s="280">
        <v>0</v>
      </c>
      <c r="S683" s="280">
        <v>0</v>
      </c>
      <c r="T683" s="290">
        <v>0</v>
      </c>
      <c r="U683" s="280">
        <v>0</v>
      </c>
      <c r="V683" s="296" t="s">
        <v>106</v>
      </c>
      <c r="W683" s="57">
        <v>646</v>
      </c>
      <c r="X683" s="280">
        <f t="shared" si="984"/>
        <v>2491454.04</v>
      </c>
      <c r="Y683" s="57">
        <v>0</v>
      </c>
      <c r="Z683" s="57">
        <v>0</v>
      </c>
      <c r="AA683" s="57">
        <v>0</v>
      </c>
      <c r="AB683" s="57">
        <v>0</v>
      </c>
      <c r="AC683" s="57">
        <v>0</v>
      </c>
      <c r="AD683" s="57">
        <v>0</v>
      </c>
      <c r="AE683" s="57">
        <v>0</v>
      </c>
      <c r="AF683" s="57">
        <v>0</v>
      </c>
      <c r="AG683" s="57">
        <v>0</v>
      </c>
      <c r="AH683" s="57">
        <v>0</v>
      </c>
      <c r="AI683" s="57">
        <v>0</v>
      </c>
      <c r="AJ683" s="57">
        <f t="shared" si="985"/>
        <v>78265.570000000007</v>
      </c>
      <c r="AK683" s="57">
        <f t="shared" si="986"/>
        <v>39132.79</v>
      </c>
      <c r="AL683" s="57">
        <v>0</v>
      </c>
      <c r="AN683" s="46">
        <f>I683/'Приложение 1'!I681</f>
        <v>0</v>
      </c>
      <c r="AO683" s="46" t="e">
        <f t="shared" si="988"/>
        <v>#DIV/0!</v>
      </c>
      <c r="AP683" s="46" t="e">
        <f t="shared" si="989"/>
        <v>#DIV/0!</v>
      </c>
      <c r="AQ683" s="46" t="e">
        <f t="shared" si="990"/>
        <v>#DIV/0!</v>
      </c>
      <c r="AR683" s="46" t="e">
        <f t="shared" si="991"/>
        <v>#DIV/0!</v>
      </c>
      <c r="AS683" s="46" t="e">
        <f t="shared" si="992"/>
        <v>#DIV/0!</v>
      </c>
      <c r="AT683" s="46" t="e">
        <f t="shared" si="993"/>
        <v>#DIV/0!</v>
      </c>
      <c r="AU683" s="46">
        <f t="shared" si="994"/>
        <v>3856.7400000000002</v>
      </c>
      <c r="AV683" s="46" t="e">
        <f t="shared" si="995"/>
        <v>#DIV/0!</v>
      </c>
      <c r="AW683" s="46" t="e">
        <f t="shared" si="996"/>
        <v>#DIV/0!</v>
      </c>
      <c r="AX683" s="46" t="e">
        <f t="shared" si="997"/>
        <v>#DIV/0!</v>
      </c>
      <c r="AY683" s="52">
        <f t="shared" si="998"/>
        <v>0</v>
      </c>
      <c r="AZ683" s="46">
        <v>823.21</v>
      </c>
      <c r="BA683" s="46">
        <v>2105.13</v>
      </c>
      <c r="BB683" s="46">
        <v>2608.0100000000002</v>
      </c>
      <c r="BC683" s="46">
        <v>902.03</v>
      </c>
      <c r="BD683" s="46">
        <v>1781.42</v>
      </c>
      <c r="BE683" s="46">
        <v>1188.47</v>
      </c>
      <c r="BF683" s="46">
        <v>2445034.0299999998</v>
      </c>
      <c r="BG683" s="46">
        <f t="shared" si="999"/>
        <v>4866.91</v>
      </c>
      <c r="BH683" s="46">
        <v>1206.3800000000001</v>
      </c>
      <c r="BI683" s="46">
        <v>3444.44</v>
      </c>
      <c r="BJ683" s="46">
        <v>7006.73</v>
      </c>
      <c r="BK683" s="46">
        <f t="shared" si="987"/>
        <v>1689105.94</v>
      </c>
      <c r="BL683" s="46" t="str">
        <f t="shared" si="1000"/>
        <v xml:space="preserve"> </v>
      </c>
      <c r="BM683" s="46" t="e">
        <f t="shared" si="1001"/>
        <v>#DIV/0!</v>
      </c>
      <c r="BN683" s="46" t="e">
        <f t="shared" si="1002"/>
        <v>#DIV/0!</v>
      </c>
      <c r="BO683" s="46" t="e">
        <f t="shared" si="1003"/>
        <v>#DIV/0!</v>
      </c>
      <c r="BP683" s="46" t="e">
        <f t="shared" si="1004"/>
        <v>#DIV/0!</v>
      </c>
      <c r="BQ683" s="46" t="e">
        <f t="shared" si="1005"/>
        <v>#DIV/0!</v>
      </c>
      <c r="BR683" s="46" t="e">
        <f t="shared" si="1006"/>
        <v>#DIV/0!</v>
      </c>
      <c r="BS683" s="46" t="str">
        <f t="shared" si="1007"/>
        <v xml:space="preserve"> </v>
      </c>
      <c r="BT683" s="46" t="e">
        <f t="shared" si="1008"/>
        <v>#DIV/0!</v>
      </c>
      <c r="BU683" s="46" t="e">
        <f t="shared" si="1009"/>
        <v>#DIV/0!</v>
      </c>
      <c r="BV683" s="46" t="e">
        <f t="shared" si="1010"/>
        <v>#DIV/0!</v>
      </c>
      <c r="BW683" s="46" t="str">
        <f t="shared" si="1011"/>
        <v xml:space="preserve"> </v>
      </c>
      <c r="BY683" s="52"/>
      <c r="BZ683" s="293"/>
      <c r="CA683" s="46">
        <f t="shared" si="1012"/>
        <v>4038.4712074303402</v>
      </c>
      <c r="CB683" s="46">
        <f t="shared" si="1013"/>
        <v>5085.92</v>
      </c>
      <c r="CC683" s="46">
        <f t="shared" si="1014"/>
        <v>-1047.4487925696599</v>
      </c>
    </row>
    <row r="684" spans="1:82" s="45" customFormat="1" ht="12" customHeight="1">
      <c r="A684" s="284">
        <v>34</v>
      </c>
      <c r="B684" s="170" t="s">
        <v>334</v>
      </c>
      <c r="C684" s="295"/>
      <c r="D684" s="295"/>
      <c r="E684" s="296"/>
      <c r="F684" s="296"/>
      <c r="G684" s="286">
        <f t="shared" si="978"/>
        <v>3960120.19</v>
      </c>
      <c r="H684" s="280">
        <f t="shared" si="983"/>
        <v>0</v>
      </c>
      <c r="I684" s="289">
        <v>0</v>
      </c>
      <c r="J684" s="289">
        <v>0</v>
      </c>
      <c r="K684" s="289">
        <v>0</v>
      </c>
      <c r="L684" s="289">
        <v>0</v>
      </c>
      <c r="M684" s="289">
        <v>0</v>
      </c>
      <c r="N684" s="280">
        <v>0</v>
      </c>
      <c r="O684" s="280">
        <v>0</v>
      </c>
      <c r="P684" s="280">
        <v>0</v>
      </c>
      <c r="Q684" s="280">
        <v>0</v>
      </c>
      <c r="R684" s="280">
        <v>0</v>
      </c>
      <c r="S684" s="280">
        <v>0</v>
      </c>
      <c r="T684" s="290">
        <v>0</v>
      </c>
      <c r="U684" s="280">
        <v>0</v>
      </c>
      <c r="V684" s="296" t="s">
        <v>105</v>
      </c>
      <c r="W684" s="57">
        <v>973</v>
      </c>
      <c r="X684" s="280">
        <f t="shared" si="984"/>
        <v>3781914.78</v>
      </c>
      <c r="Y684" s="57">
        <v>0</v>
      </c>
      <c r="Z684" s="57">
        <v>0</v>
      </c>
      <c r="AA684" s="57">
        <v>0</v>
      </c>
      <c r="AB684" s="57">
        <v>0</v>
      </c>
      <c r="AC684" s="57">
        <v>0</v>
      </c>
      <c r="AD684" s="57">
        <v>0</v>
      </c>
      <c r="AE684" s="57">
        <v>0</v>
      </c>
      <c r="AF684" s="57">
        <v>0</v>
      </c>
      <c r="AG684" s="57">
        <v>0</v>
      </c>
      <c r="AH684" s="57">
        <v>0</v>
      </c>
      <c r="AI684" s="57">
        <v>0</v>
      </c>
      <c r="AJ684" s="57">
        <f t="shared" si="985"/>
        <v>118803.61</v>
      </c>
      <c r="AK684" s="57">
        <f t="shared" si="986"/>
        <v>59401.8</v>
      </c>
      <c r="AL684" s="57">
        <v>0</v>
      </c>
      <c r="AN684" s="46">
        <f>I684/'Приложение 1'!I682</f>
        <v>0</v>
      </c>
      <c r="AO684" s="46" t="e">
        <f t="shared" si="988"/>
        <v>#DIV/0!</v>
      </c>
      <c r="AP684" s="46" t="e">
        <f t="shared" si="989"/>
        <v>#DIV/0!</v>
      </c>
      <c r="AQ684" s="46" t="e">
        <f t="shared" si="990"/>
        <v>#DIV/0!</v>
      </c>
      <c r="AR684" s="46" t="e">
        <f t="shared" si="991"/>
        <v>#DIV/0!</v>
      </c>
      <c r="AS684" s="46" t="e">
        <f t="shared" si="992"/>
        <v>#DIV/0!</v>
      </c>
      <c r="AT684" s="46" t="e">
        <f t="shared" si="993"/>
        <v>#DIV/0!</v>
      </c>
      <c r="AU684" s="46">
        <f t="shared" si="994"/>
        <v>3886.8599999999997</v>
      </c>
      <c r="AV684" s="46" t="e">
        <f t="shared" si="995"/>
        <v>#DIV/0!</v>
      </c>
      <c r="AW684" s="46" t="e">
        <f t="shared" si="996"/>
        <v>#DIV/0!</v>
      </c>
      <c r="AX684" s="46" t="e">
        <f t="shared" si="997"/>
        <v>#DIV/0!</v>
      </c>
      <c r="AY684" s="52">
        <f t="shared" si="998"/>
        <v>0</v>
      </c>
      <c r="AZ684" s="46">
        <v>823.21</v>
      </c>
      <c r="BA684" s="46">
        <v>2105.13</v>
      </c>
      <c r="BB684" s="46">
        <v>2608.0100000000002</v>
      </c>
      <c r="BC684" s="46">
        <v>902.03</v>
      </c>
      <c r="BD684" s="46">
        <v>1781.42</v>
      </c>
      <c r="BE684" s="46">
        <v>1188.47</v>
      </c>
      <c r="BF684" s="46">
        <v>2445034.0299999998</v>
      </c>
      <c r="BG684" s="46">
        <f t="shared" si="999"/>
        <v>5070.2</v>
      </c>
      <c r="BH684" s="46">
        <v>1206.3800000000001</v>
      </c>
      <c r="BI684" s="46">
        <v>3444.44</v>
      </c>
      <c r="BJ684" s="46">
        <v>7006.73</v>
      </c>
      <c r="BK684" s="46">
        <f t="shared" si="987"/>
        <v>1689105.94</v>
      </c>
      <c r="BL684" s="46" t="str">
        <f t="shared" si="1000"/>
        <v xml:space="preserve"> </v>
      </c>
      <c r="BM684" s="46" t="e">
        <f t="shared" si="1001"/>
        <v>#DIV/0!</v>
      </c>
      <c r="BN684" s="46" t="e">
        <f t="shared" si="1002"/>
        <v>#DIV/0!</v>
      </c>
      <c r="BO684" s="46" t="e">
        <f t="shared" si="1003"/>
        <v>#DIV/0!</v>
      </c>
      <c r="BP684" s="46" t="e">
        <f t="shared" si="1004"/>
        <v>#DIV/0!</v>
      </c>
      <c r="BQ684" s="46" t="e">
        <f t="shared" si="1005"/>
        <v>#DIV/0!</v>
      </c>
      <c r="BR684" s="46" t="e">
        <f t="shared" si="1006"/>
        <v>#DIV/0!</v>
      </c>
      <c r="BS684" s="46" t="str">
        <f t="shared" si="1007"/>
        <v xml:space="preserve"> </v>
      </c>
      <c r="BT684" s="46" t="e">
        <f t="shared" si="1008"/>
        <v>#DIV/0!</v>
      </c>
      <c r="BU684" s="46" t="e">
        <f t="shared" si="1009"/>
        <v>#DIV/0!</v>
      </c>
      <c r="BV684" s="46" t="e">
        <f t="shared" si="1010"/>
        <v>#DIV/0!</v>
      </c>
      <c r="BW684" s="46" t="str">
        <f t="shared" si="1011"/>
        <v xml:space="preserve"> </v>
      </c>
      <c r="BY684" s="52"/>
      <c r="BZ684" s="293"/>
      <c r="CA684" s="46">
        <f t="shared" si="1012"/>
        <v>4070.0104727646453</v>
      </c>
      <c r="CB684" s="46">
        <f t="shared" si="1013"/>
        <v>5298.36</v>
      </c>
      <c r="CC684" s="46">
        <f t="shared" si="1014"/>
        <v>-1228.3495272353543</v>
      </c>
    </row>
    <row r="685" spans="1:82" s="45" customFormat="1" ht="12" customHeight="1">
      <c r="A685" s="284">
        <v>35</v>
      </c>
      <c r="B685" s="170" t="s">
        <v>341</v>
      </c>
      <c r="C685" s="295"/>
      <c r="D685" s="295"/>
      <c r="E685" s="296"/>
      <c r="F685" s="296"/>
      <c r="G685" s="286">
        <f t="shared" si="978"/>
        <v>1324618.56</v>
      </c>
      <c r="H685" s="280">
        <f t="shared" si="983"/>
        <v>0</v>
      </c>
      <c r="I685" s="289">
        <v>0</v>
      </c>
      <c r="J685" s="289">
        <v>0</v>
      </c>
      <c r="K685" s="289">
        <v>0</v>
      </c>
      <c r="L685" s="289">
        <v>0</v>
      </c>
      <c r="M685" s="289">
        <v>0</v>
      </c>
      <c r="N685" s="280">
        <v>0</v>
      </c>
      <c r="O685" s="280">
        <v>0</v>
      </c>
      <c r="P685" s="280">
        <v>0</v>
      </c>
      <c r="Q685" s="280">
        <v>0</v>
      </c>
      <c r="R685" s="280">
        <v>0</v>
      </c>
      <c r="S685" s="280">
        <v>0</v>
      </c>
      <c r="T685" s="290">
        <v>0</v>
      </c>
      <c r="U685" s="280">
        <v>0</v>
      </c>
      <c r="V685" s="296" t="s">
        <v>106</v>
      </c>
      <c r="W685" s="57">
        <v>328</v>
      </c>
      <c r="X685" s="280">
        <f t="shared" si="984"/>
        <v>1265010.72</v>
      </c>
      <c r="Y685" s="57">
        <v>0</v>
      </c>
      <c r="Z685" s="57">
        <v>0</v>
      </c>
      <c r="AA685" s="57">
        <v>0</v>
      </c>
      <c r="AB685" s="57">
        <v>0</v>
      </c>
      <c r="AC685" s="57">
        <v>0</v>
      </c>
      <c r="AD685" s="57">
        <v>0</v>
      </c>
      <c r="AE685" s="57">
        <v>0</v>
      </c>
      <c r="AF685" s="57">
        <v>0</v>
      </c>
      <c r="AG685" s="57">
        <v>0</v>
      </c>
      <c r="AH685" s="57">
        <v>0</v>
      </c>
      <c r="AI685" s="57">
        <v>0</v>
      </c>
      <c r="AJ685" s="57">
        <f t="shared" si="985"/>
        <v>39738.559999999998</v>
      </c>
      <c r="AK685" s="57">
        <f t="shared" si="986"/>
        <v>19869.28</v>
      </c>
      <c r="AL685" s="57">
        <v>0</v>
      </c>
      <c r="AN685" s="46">
        <f>I685/'Приложение 1'!I683</f>
        <v>0</v>
      </c>
      <c r="AO685" s="46" t="e">
        <f t="shared" si="988"/>
        <v>#DIV/0!</v>
      </c>
      <c r="AP685" s="46" t="e">
        <f t="shared" si="989"/>
        <v>#DIV/0!</v>
      </c>
      <c r="AQ685" s="46" t="e">
        <f t="shared" si="990"/>
        <v>#DIV/0!</v>
      </c>
      <c r="AR685" s="46" t="e">
        <f t="shared" si="991"/>
        <v>#DIV/0!</v>
      </c>
      <c r="AS685" s="46" t="e">
        <f t="shared" si="992"/>
        <v>#DIV/0!</v>
      </c>
      <c r="AT685" s="46" t="e">
        <f t="shared" si="993"/>
        <v>#DIV/0!</v>
      </c>
      <c r="AU685" s="46">
        <f t="shared" si="994"/>
        <v>3856.74</v>
      </c>
      <c r="AV685" s="46" t="e">
        <f t="shared" si="995"/>
        <v>#DIV/0!</v>
      </c>
      <c r="AW685" s="46" t="e">
        <f t="shared" si="996"/>
        <v>#DIV/0!</v>
      </c>
      <c r="AX685" s="46" t="e">
        <f t="shared" si="997"/>
        <v>#DIV/0!</v>
      </c>
      <c r="AY685" s="52">
        <f t="shared" si="998"/>
        <v>0</v>
      </c>
      <c r="AZ685" s="46">
        <v>823.21</v>
      </c>
      <c r="BA685" s="46">
        <v>2105.13</v>
      </c>
      <c r="BB685" s="46">
        <v>2608.0100000000002</v>
      </c>
      <c r="BC685" s="46">
        <v>902.03</v>
      </c>
      <c r="BD685" s="46">
        <v>1781.42</v>
      </c>
      <c r="BE685" s="46">
        <v>1188.47</v>
      </c>
      <c r="BF685" s="46">
        <v>2445034.0299999998</v>
      </c>
      <c r="BG685" s="46">
        <f t="shared" si="999"/>
        <v>4866.91</v>
      </c>
      <c r="BH685" s="46">
        <v>1206.3800000000001</v>
      </c>
      <c r="BI685" s="46">
        <v>3444.44</v>
      </c>
      <c r="BJ685" s="46">
        <v>7006.73</v>
      </c>
      <c r="BK685" s="46">
        <f t="shared" si="987"/>
        <v>1689105.94</v>
      </c>
      <c r="BL685" s="46" t="str">
        <f t="shared" si="1000"/>
        <v xml:space="preserve"> </v>
      </c>
      <c r="BM685" s="46" t="e">
        <f t="shared" si="1001"/>
        <v>#DIV/0!</v>
      </c>
      <c r="BN685" s="46" t="e">
        <f t="shared" si="1002"/>
        <v>#DIV/0!</v>
      </c>
      <c r="BO685" s="46" t="e">
        <f t="shared" si="1003"/>
        <v>#DIV/0!</v>
      </c>
      <c r="BP685" s="46" t="e">
        <f t="shared" si="1004"/>
        <v>#DIV/0!</v>
      </c>
      <c r="BQ685" s="46" t="e">
        <f t="shared" si="1005"/>
        <v>#DIV/0!</v>
      </c>
      <c r="BR685" s="46" t="e">
        <f t="shared" si="1006"/>
        <v>#DIV/0!</v>
      </c>
      <c r="BS685" s="46" t="str">
        <f t="shared" si="1007"/>
        <v xml:space="preserve"> </v>
      </c>
      <c r="BT685" s="46" t="e">
        <f t="shared" si="1008"/>
        <v>#DIV/0!</v>
      </c>
      <c r="BU685" s="46" t="e">
        <f t="shared" si="1009"/>
        <v>#DIV/0!</v>
      </c>
      <c r="BV685" s="46" t="e">
        <f t="shared" si="1010"/>
        <v>#DIV/0!</v>
      </c>
      <c r="BW685" s="46" t="str">
        <f t="shared" si="1011"/>
        <v xml:space="preserve"> </v>
      </c>
      <c r="BY685" s="52"/>
      <c r="BZ685" s="293"/>
      <c r="CA685" s="46">
        <f t="shared" si="1012"/>
        <v>4038.4712195121951</v>
      </c>
      <c r="CB685" s="46">
        <f t="shared" si="1013"/>
        <v>5085.92</v>
      </c>
      <c r="CC685" s="46">
        <f t="shared" si="1014"/>
        <v>-1047.4487804878049</v>
      </c>
    </row>
    <row r="686" spans="1:82" s="45" customFormat="1" ht="12" customHeight="1">
      <c r="A686" s="284">
        <v>36</v>
      </c>
      <c r="B686" s="170" t="s">
        <v>348</v>
      </c>
      <c r="C686" s="295"/>
      <c r="D686" s="295"/>
      <c r="E686" s="296"/>
      <c r="F686" s="296"/>
      <c r="G686" s="286">
        <f t="shared" si="978"/>
        <v>1728465.68</v>
      </c>
      <c r="H686" s="280">
        <f t="shared" si="983"/>
        <v>0</v>
      </c>
      <c r="I686" s="289">
        <v>0</v>
      </c>
      <c r="J686" s="289">
        <v>0</v>
      </c>
      <c r="K686" s="289">
        <v>0</v>
      </c>
      <c r="L686" s="289">
        <v>0</v>
      </c>
      <c r="M686" s="289">
        <v>0</v>
      </c>
      <c r="N686" s="280">
        <v>0</v>
      </c>
      <c r="O686" s="280">
        <v>0</v>
      </c>
      <c r="P686" s="280">
        <v>0</v>
      </c>
      <c r="Q686" s="280">
        <v>0</v>
      </c>
      <c r="R686" s="280">
        <v>0</v>
      </c>
      <c r="S686" s="280">
        <v>0</v>
      </c>
      <c r="T686" s="290">
        <v>0</v>
      </c>
      <c r="U686" s="280">
        <v>0</v>
      </c>
      <c r="V686" s="296" t="s">
        <v>106</v>
      </c>
      <c r="W686" s="57">
        <v>428</v>
      </c>
      <c r="X686" s="280">
        <f t="shared" si="984"/>
        <v>1650684.72</v>
      </c>
      <c r="Y686" s="57">
        <v>0</v>
      </c>
      <c r="Z686" s="57">
        <v>0</v>
      </c>
      <c r="AA686" s="57">
        <v>0</v>
      </c>
      <c r="AB686" s="57">
        <v>0</v>
      </c>
      <c r="AC686" s="57">
        <v>0</v>
      </c>
      <c r="AD686" s="57">
        <v>0</v>
      </c>
      <c r="AE686" s="57">
        <v>0</v>
      </c>
      <c r="AF686" s="57">
        <v>0</v>
      </c>
      <c r="AG686" s="57">
        <v>0</v>
      </c>
      <c r="AH686" s="57">
        <v>0</v>
      </c>
      <c r="AI686" s="57">
        <v>0</v>
      </c>
      <c r="AJ686" s="57">
        <f t="shared" si="985"/>
        <v>51853.97</v>
      </c>
      <c r="AK686" s="57">
        <f t="shared" si="986"/>
        <v>25926.99</v>
      </c>
      <c r="AL686" s="57">
        <v>0</v>
      </c>
      <c r="AN686" s="46">
        <f>I686/'Приложение 1'!I684</f>
        <v>0</v>
      </c>
      <c r="AO686" s="46" t="e">
        <f t="shared" si="988"/>
        <v>#DIV/0!</v>
      </c>
      <c r="AP686" s="46" t="e">
        <f t="shared" si="989"/>
        <v>#DIV/0!</v>
      </c>
      <c r="AQ686" s="46" t="e">
        <f t="shared" si="990"/>
        <v>#DIV/0!</v>
      </c>
      <c r="AR686" s="46" t="e">
        <f t="shared" si="991"/>
        <v>#DIV/0!</v>
      </c>
      <c r="AS686" s="46" t="e">
        <f t="shared" si="992"/>
        <v>#DIV/0!</v>
      </c>
      <c r="AT686" s="46" t="e">
        <f t="shared" si="993"/>
        <v>#DIV/0!</v>
      </c>
      <c r="AU686" s="46">
        <f t="shared" si="994"/>
        <v>3856.74</v>
      </c>
      <c r="AV686" s="46" t="e">
        <f t="shared" si="995"/>
        <v>#DIV/0!</v>
      </c>
      <c r="AW686" s="46" t="e">
        <f t="shared" si="996"/>
        <v>#DIV/0!</v>
      </c>
      <c r="AX686" s="46" t="e">
        <f t="shared" si="997"/>
        <v>#DIV/0!</v>
      </c>
      <c r="AY686" s="52">
        <f t="shared" si="998"/>
        <v>0</v>
      </c>
      <c r="AZ686" s="46">
        <v>823.21</v>
      </c>
      <c r="BA686" s="46">
        <v>2105.13</v>
      </c>
      <c r="BB686" s="46">
        <v>2608.0100000000002</v>
      </c>
      <c r="BC686" s="46">
        <v>902.03</v>
      </c>
      <c r="BD686" s="46">
        <v>1781.42</v>
      </c>
      <c r="BE686" s="46">
        <v>1188.47</v>
      </c>
      <c r="BF686" s="46">
        <v>2445034.0299999998</v>
      </c>
      <c r="BG686" s="46">
        <f t="shared" si="999"/>
        <v>4866.91</v>
      </c>
      <c r="BH686" s="46">
        <v>1206.3800000000001</v>
      </c>
      <c r="BI686" s="46">
        <v>3444.44</v>
      </c>
      <c r="BJ686" s="46">
        <v>7006.73</v>
      </c>
      <c r="BK686" s="46">
        <f t="shared" si="987"/>
        <v>1689105.94</v>
      </c>
      <c r="BL686" s="46" t="str">
        <f t="shared" si="1000"/>
        <v xml:space="preserve"> </v>
      </c>
      <c r="BM686" s="46" t="e">
        <f t="shared" si="1001"/>
        <v>#DIV/0!</v>
      </c>
      <c r="BN686" s="46" t="e">
        <f t="shared" si="1002"/>
        <v>#DIV/0!</v>
      </c>
      <c r="BO686" s="46" t="e">
        <f t="shared" si="1003"/>
        <v>#DIV/0!</v>
      </c>
      <c r="BP686" s="46" t="e">
        <f t="shared" si="1004"/>
        <v>#DIV/0!</v>
      </c>
      <c r="BQ686" s="46" t="e">
        <f t="shared" si="1005"/>
        <v>#DIV/0!</v>
      </c>
      <c r="BR686" s="46" t="e">
        <f t="shared" si="1006"/>
        <v>#DIV/0!</v>
      </c>
      <c r="BS686" s="46" t="str">
        <f t="shared" si="1007"/>
        <v xml:space="preserve"> </v>
      </c>
      <c r="BT686" s="46" t="e">
        <f t="shared" si="1008"/>
        <v>#DIV/0!</v>
      </c>
      <c r="BU686" s="46" t="e">
        <f t="shared" si="1009"/>
        <v>#DIV/0!</v>
      </c>
      <c r="BV686" s="46" t="e">
        <f t="shared" si="1010"/>
        <v>#DIV/0!</v>
      </c>
      <c r="BW686" s="46" t="str">
        <f t="shared" si="1011"/>
        <v xml:space="preserve"> </v>
      </c>
      <c r="BY686" s="52"/>
      <c r="BZ686" s="293"/>
      <c r="CA686" s="46">
        <f t="shared" si="1012"/>
        <v>4038.4712149532711</v>
      </c>
      <c r="CB686" s="46">
        <f t="shared" si="1013"/>
        <v>5085.92</v>
      </c>
      <c r="CC686" s="46">
        <f t="shared" si="1014"/>
        <v>-1047.448785046729</v>
      </c>
    </row>
    <row r="687" spans="1:82" s="45" customFormat="1" ht="12" customHeight="1">
      <c r="A687" s="284">
        <v>37</v>
      </c>
      <c r="B687" s="170" t="s">
        <v>349</v>
      </c>
      <c r="C687" s="295"/>
      <c r="D687" s="295"/>
      <c r="E687" s="296"/>
      <c r="F687" s="296"/>
      <c r="G687" s="286">
        <f t="shared" si="978"/>
        <v>803655.77</v>
      </c>
      <c r="H687" s="280">
        <f t="shared" si="983"/>
        <v>0</v>
      </c>
      <c r="I687" s="289">
        <v>0</v>
      </c>
      <c r="J687" s="289">
        <v>0</v>
      </c>
      <c r="K687" s="289">
        <v>0</v>
      </c>
      <c r="L687" s="289">
        <v>0</v>
      </c>
      <c r="M687" s="289">
        <v>0</v>
      </c>
      <c r="N687" s="280">
        <v>0</v>
      </c>
      <c r="O687" s="280">
        <v>0</v>
      </c>
      <c r="P687" s="280">
        <v>0</v>
      </c>
      <c r="Q687" s="280">
        <v>0</v>
      </c>
      <c r="R687" s="280">
        <v>0</v>
      </c>
      <c r="S687" s="280">
        <v>0</v>
      </c>
      <c r="T687" s="290">
        <v>0</v>
      </c>
      <c r="U687" s="280">
        <v>0</v>
      </c>
      <c r="V687" s="296" t="s">
        <v>106</v>
      </c>
      <c r="W687" s="57">
        <v>199</v>
      </c>
      <c r="X687" s="280">
        <f t="shared" si="984"/>
        <v>767491.26</v>
      </c>
      <c r="Y687" s="57">
        <v>0</v>
      </c>
      <c r="Z687" s="57">
        <v>0</v>
      </c>
      <c r="AA687" s="57">
        <v>0</v>
      </c>
      <c r="AB687" s="57">
        <v>0</v>
      </c>
      <c r="AC687" s="57">
        <v>0</v>
      </c>
      <c r="AD687" s="57">
        <v>0</v>
      </c>
      <c r="AE687" s="57">
        <v>0</v>
      </c>
      <c r="AF687" s="57">
        <v>0</v>
      </c>
      <c r="AG687" s="57">
        <v>0</v>
      </c>
      <c r="AH687" s="57">
        <v>0</v>
      </c>
      <c r="AI687" s="57">
        <v>0</v>
      </c>
      <c r="AJ687" s="57">
        <f t="shared" si="985"/>
        <v>24109.67</v>
      </c>
      <c r="AK687" s="57">
        <f t="shared" si="986"/>
        <v>12054.84</v>
      </c>
      <c r="AL687" s="57">
        <v>0</v>
      </c>
      <c r="AN687" s="46">
        <f>I687/'Приложение 1'!I685</f>
        <v>0</v>
      </c>
      <c r="AO687" s="46" t="e">
        <f t="shared" si="988"/>
        <v>#DIV/0!</v>
      </c>
      <c r="AP687" s="46" t="e">
        <f t="shared" si="989"/>
        <v>#DIV/0!</v>
      </c>
      <c r="AQ687" s="46" t="e">
        <f t="shared" si="990"/>
        <v>#DIV/0!</v>
      </c>
      <c r="AR687" s="46" t="e">
        <f t="shared" si="991"/>
        <v>#DIV/0!</v>
      </c>
      <c r="AS687" s="46" t="e">
        <f t="shared" si="992"/>
        <v>#DIV/0!</v>
      </c>
      <c r="AT687" s="46" t="e">
        <f t="shared" si="993"/>
        <v>#DIV/0!</v>
      </c>
      <c r="AU687" s="46">
        <f t="shared" si="994"/>
        <v>3856.7400000000002</v>
      </c>
      <c r="AV687" s="46" t="e">
        <f t="shared" si="995"/>
        <v>#DIV/0!</v>
      </c>
      <c r="AW687" s="46" t="e">
        <f t="shared" si="996"/>
        <v>#DIV/0!</v>
      </c>
      <c r="AX687" s="46" t="e">
        <f t="shared" si="997"/>
        <v>#DIV/0!</v>
      </c>
      <c r="AY687" s="52">
        <f t="shared" si="998"/>
        <v>0</v>
      </c>
      <c r="AZ687" s="46">
        <v>823.21</v>
      </c>
      <c r="BA687" s="46">
        <v>2105.13</v>
      </c>
      <c r="BB687" s="46">
        <v>2608.0100000000002</v>
      </c>
      <c r="BC687" s="46">
        <v>902.03</v>
      </c>
      <c r="BD687" s="46">
        <v>1781.42</v>
      </c>
      <c r="BE687" s="46">
        <v>1188.47</v>
      </c>
      <c r="BF687" s="46">
        <v>2445034.0299999998</v>
      </c>
      <c r="BG687" s="46">
        <f t="shared" si="999"/>
        <v>4866.91</v>
      </c>
      <c r="BH687" s="46">
        <v>1206.3800000000001</v>
      </c>
      <c r="BI687" s="46">
        <v>3444.44</v>
      </c>
      <c r="BJ687" s="46">
        <v>7006.73</v>
      </c>
      <c r="BK687" s="46">
        <f t="shared" si="987"/>
        <v>1689105.94</v>
      </c>
      <c r="BL687" s="46" t="str">
        <f t="shared" si="1000"/>
        <v xml:space="preserve"> </v>
      </c>
      <c r="BM687" s="46" t="e">
        <f t="shared" si="1001"/>
        <v>#DIV/0!</v>
      </c>
      <c r="BN687" s="46" t="e">
        <f t="shared" si="1002"/>
        <v>#DIV/0!</v>
      </c>
      <c r="BO687" s="46" t="e">
        <f t="shared" si="1003"/>
        <v>#DIV/0!</v>
      </c>
      <c r="BP687" s="46" t="e">
        <f t="shared" si="1004"/>
        <v>#DIV/0!</v>
      </c>
      <c r="BQ687" s="46" t="e">
        <f t="shared" si="1005"/>
        <v>#DIV/0!</v>
      </c>
      <c r="BR687" s="46" t="e">
        <f t="shared" si="1006"/>
        <v>#DIV/0!</v>
      </c>
      <c r="BS687" s="46" t="str">
        <f t="shared" si="1007"/>
        <v xml:space="preserve"> </v>
      </c>
      <c r="BT687" s="46" t="e">
        <f t="shared" si="1008"/>
        <v>#DIV/0!</v>
      </c>
      <c r="BU687" s="46" t="e">
        <f t="shared" si="1009"/>
        <v>#DIV/0!</v>
      </c>
      <c r="BV687" s="46" t="e">
        <f t="shared" si="1010"/>
        <v>#DIV/0!</v>
      </c>
      <c r="BW687" s="46" t="str">
        <f t="shared" si="1011"/>
        <v xml:space="preserve"> </v>
      </c>
      <c r="BY687" s="52"/>
      <c r="BZ687" s="293"/>
      <c r="CA687" s="46">
        <f t="shared" si="1012"/>
        <v>4038.4712060301508</v>
      </c>
      <c r="CB687" s="46">
        <f t="shared" si="1013"/>
        <v>5085.92</v>
      </c>
      <c r="CC687" s="46">
        <f t="shared" si="1014"/>
        <v>-1047.4487939698492</v>
      </c>
    </row>
    <row r="688" spans="1:82" s="45" customFormat="1" ht="12" customHeight="1">
      <c r="A688" s="284">
        <v>38</v>
      </c>
      <c r="B688" s="170" t="s">
        <v>355</v>
      </c>
      <c r="C688" s="295"/>
      <c r="D688" s="295"/>
      <c r="E688" s="296"/>
      <c r="F688" s="296"/>
      <c r="G688" s="286">
        <f t="shared" si="978"/>
        <v>3372123.45</v>
      </c>
      <c r="H688" s="280">
        <f t="shared" si="983"/>
        <v>0</v>
      </c>
      <c r="I688" s="289">
        <v>0</v>
      </c>
      <c r="J688" s="289">
        <v>0</v>
      </c>
      <c r="K688" s="289">
        <v>0</v>
      </c>
      <c r="L688" s="289">
        <v>0</v>
      </c>
      <c r="M688" s="289">
        <v>0</v>
      </c>
      <c r="N688" s="280">
        <v>0</v>
      </c>
      <c r="O688" s="280">
        <v>0</v>
      </c>
      <c r="P688" s="280">
        <v>0</v>
      </c>
      <c r="Q688" s="280">
        <v>0</v>
      </c>
      <c r="R688" s="280">
        <v>0</v>
      </c>
      <c r="S688" s="280">
        <v>0</v>
      </c>
      <c r="T688" s="290">
        <v>0</v>
      </c>
      <c r="U688" s="280">
        <v>0</v>
      </c>
      <c r="V688" s="296" t="s">
        <v>106</v>
      </c>
      <c r="W688" s="57">
        <v>835</v>
      </c>
      <c r="X688" s="280">
        <f t="shared" si="984"/>
        <v>3220377.9</v>
      </c>
      <c r="Y688" s="57">
        <v>0</v>
      </c>
      <c r="Z688" s="57">
        <v>0</v>
      </c>
      <c r="AA688" s="57">
        <v>0</v>
      </c>
      <c r="AB688" s="57">
        <v>0</v>
      </c>
      <c r="AC688" s="57">
        <v>0</v>
      </c>
      <c r="AD688" s="57">
        <v>0</v>
      </c>
      <c r="AE688" s="57">
        <v>0</v>
      </c>
      <c r="AF688" s="57">
        <v>0</v>
      </c>
      <c r="AG688" s="57">
        <v>0</v>
      </c>
      <c r="AH688" s="57">
        <v>0</v>
      </c>
      <c r="AI688" s="57">
        <v>0</v>
      </c>
      <c r="AJ688" s="57">
        <f t="shared" si="985"/>
        <v>101163.7</v>
      </c>
      <c r="AK688" s="57">
        <f t="shared" si="986"/>
        <v>50581.85</v>
      </c>
      <c r="AL688" s="57">
        <v>0</v>
      </c>
      <c r="AN688" s="46">
        <f>I688/'Приложение 1'!I686</f>
        <v>0</v>
      </c>
      <c r="AO688" s="46" t="e">
        <f t="shared" si="988"/>
        <v>#DIV/0!</v>
      </c>
      <c r="AP688" s="46" t="e">
        <f t="shared" si="989"/>
        <v>#DIV/0!</v>
      </c>
      <c r="AQ688" s="46" t="e">
        <f t="shared" si="990"/>
        <v>#DIV/0!</v>
      </c>
      <c r="AR688" s="46" t="e">
        <f t="shared" si="991"/>
        <v>#DIV/0!</v>
      </c>
      <c r="AS688" s="46" t="e">
        <f t="shared" si="992"/>
        <v>#DIV/0!</v>
      </c>
      <c r="AT688" s="46" t="e">
        <f t="shared" si="993"/>
        <v>#DIV/0!</v>
      </c>
      <c r="AU688" s="46">
        <f t="shared" si="994"/>
        <v>3856.74</v>
      </c>
      <c r="AV688" s="46" t="e">
        <f t="shared" si="995"/>
        <v>#DIV/0!</v>
      </c>
      <c r="AW688" s="46" t="e">
        <f t="shared" si="996"/>
        <v>#DIV/0!</v>
      </c>
      <c r="AX688" s="46" t="e">
        <f t="shared" si="997"/>
        <v>#DIV/0!</v>
      </c>
      <c r="AY688" s="52">
        <f t="shared" si="998"/>
        <v>0</v>
      </c>
      <c r="AZ688" s="46">
        <v>823.21</v>
      </c>
      <c r="BA688" s="46">
        <v>2105.13</v>
      </c>
      <c r="BB688" s="46">
        <v>2608.0100000000002</v>
      </c>
      <c r="BC688" s="46">
        <v>902.03</v>
      </c>
      <c r="BD688" s="46">
        <v>1781.42</v>
      </c>
      <c r="BE688" s="46">
        <v>1188.47</v>
      </c>
      <c r="BF688" s="46">
        <v>2445034.0299999998</v>
      </c>
      <c r="BG688" s="46">
        <f t="shared" si="999"/>
        <v>4866.91</v>
      </c>
      <c r="BH688" s="46">
        <v>1206.3800000000001</v>
      </c>
      <c r="BI688" s="46">
        <v>3444.44</v>
      </c>
      <c r="BJ688" s="46">
        <v>7006.73</v>
      </c>
      <c r="BK688" s="46">
        <f t="shared" si="987"/>
        <v>1689105.94</v>
      </c>
      <c r="BL688" s="46" t="str">
        <f t="shared" si="1000"/>
        <v xml:space="preserve"> </v>
      </c>
      <c r="BM688" s="46" t="e">
        <f t="shared" si="1001"/>
        <v>#DIV/0!</v>
      </c>
      <c r="BN688" s="46" t="e">
        <f t="shared" si="1002"/>
        <v>#DIV/0!</v>
      </c>
      <c r="BO688" s="46" t="e">
        <f t="shared" si="1003"/>
        <v>#DIV/0!</v>
      </c>
      <c r="BP688" s="46" t="e">
        <f t="shared" si="1004"/>
        <v>#DIV/0!</v>
      </c>
      <c r="BQ688" s="46" t="e">
        <f t="shared" si="1005"/>
        <v>#DIV/0!</v>
      </c>
      <c r="BR688" s="46" t="e">
        <f t="shared" si="1006"/>
        <v>#DIV/0!</v>
      </c>
      <c r="BS688" s="46" t="str">
        <f t="shared" si="1007"/>
        <v xml:space="preserve"> </v>
      </c>
      <c r="BT688" s="46" t="e">
        <f t="shared" si="1008"/>
        <v>#DIV/0!</v>
      </c>
      <c r="BU688" s="46" t="e">
        <f t="shared" si="1009"/>
        <v>#DIV/0!</v>
      </c>
      <c r="BV688" s="46" t="e">
        <f t="shared" si="1010"/>
        <v>#DIV/0!</v>
      </c>
      <c r="BW688" s="46" t="str">
        <f t="shared" si="1011"/>
        <v xml:space="preserve"> </v>
      </c>
      <c r="BY688" s="52"/>
      <c r="BZ688" s="293"/>
      <c r="CA688" s="46">
        <f t="shared" si="1012"/>
        <v>4038.4711976047906</v>
      </c>
      <c r="CB688" s="46">
        <f t="shared" si="1013"/>
        <v>5085.92</v>
      </c>
      <c r="CC688" s="46">
        <f t="shared" si="1014"/>
        <v>-1047.4488023952094</v>
      </c>
    </row>
    <row r="689" spans="1:81" s="45" customFormat="1" ht="12" customHeight="1">
      <c r="A689" s="284">
        <v>39</v>
      </c>
      <c r="B689" s="170" t="s">
        <v>356</v>
      </c>
      <c r="C689" s="295"/>
      <c r="D689" s="295"/>
      <c r="E689" s="296"/>
      <c r="F689" s="296"/>
      <c r="G689" s="286">
        <f t="shared" si="978"/>
        <v>1982889.36</v>
      </c>
      <c r="H689" s="280">
        <f t="shared" si="983"/>
        <v>0</v>
      </c>
      <c r="I689" s="289">
        <v>0</v>
      </c>
      <c r="J689" s="289">
        <v>0</v>
      </c>
      <c r="K689" s="289">
        <v>0</v>
      </c>
      <c r="L689" s="289">
        <v>0</v>
      </c>
      <c r="M689" s="289">
        <v>0</v>
      </c>
      <c r="N689" s="280">
        <v>0</v>
      </c>
      <c r="O689" s="280">
        <v>0</v>
      </c>
      <c r="P689" s="280">
        <v>0</v>
      </c>
      <c r="Q689" s="280">
        <v>0</v>
      </c>
      <c r="R689" s="280">
        <v>0</v>
      </c>
      <c r="S689" s="280">
        <v>0</v>
      </c>
      <c r="T689" s="290">
        <v>0</v>
      </c>
      <c r="U689" s="280">
        <v>0</v>
      </c>
      <c r="V689" s="296" t="s">
        <v>106</v>
      </c>
      <c r="W689" s="57">
        <v>491</v>
      </c>
      <c r="X689" s="280">
        <f t="shared" si="984"/>
        <v>1893659.34</v>
      </c>
      <c r="Y689" s="57">
        <v>0</v>
      </c>
      <c r="Z689" s="57">
        <v>0</v>
      </c>
      <c r="AA689" s="57">
        <v>0</v>
      </c>
      <c r="AB689" s="57">
        <v>0</v>
      </c>
      <c r="AC689" s="57">
        <v>0</v>
      </c>
      <c r="AD689" s="57">
        <v>0</v>
      </c>
      <c r="AE689" s="57">
        <v>0</v>
      </c>
      <c r="AF689" s="57">
        <v>0</v>
      </c>
      <c r="AG689" s="57">
        <v>0</v>
      </c>
      <c r="AH689" s="57">
        <v>0</v>
      </c>
      <c r="AI689" s="57">
        <v>0</v>
      </c>
      <c r="AJ689" s="57">
        <f t="shared" si="985"/>
        <v>59486.68</v>
      </c>
      <c r="AK689" s="57">
        <f t="shared" si="986"/>
        <v>29743.34</v>
      </c>
      <c r="AL689" s="57">
        <v>0</v>
      </c>
      <c r="AN689" s="46">
        <f>I689/'Приложение 1'!I687</f>
        <v>0</v>
      </c>
      <c r="AO689" s="46" t="e">
        <f t="shared" si="988"/>
        <v>#DIV/0!</v>
      </c>
      <c r="AP689" s="46" t="e">
        <f t="shared" si="989"/>
        <v>#DIV/0!</v>
      </c>
      <c r="AQ689" s="46" t="e">
        <f t="shared" si="990"/>
        <v>#DIV/0!</v>
      </c>
      <c r="AR689" s="46" t="e">
        <f t="shared" si="991"/>
        <v>#DIV/0!</v>
      </c>
      <c r="AS689" s="46" t="e">
        <f t="shared" si="992"/>
        <v>#DIV/0!</v>
      </c>
      <c r="AT689" s="46" t="e">
        <f t="shared" si="993"/>
        <v>#DIV/0!</v>
      </c>
      <c r="AU689" s="46">
        <f t="shared" si="994"/>
        <v>3856.7400000000002</v>
      </c>
      <c r="AV689" s="46" t="e">
        <f t="shared" si="995"/>
        <v>#DIV/0!</v>
      </c>
      <c r="AW689" s="46" t="e">
        <f t="shared" si="996"/>
        <v>#DIV/0!</v>
      </c>
      <c r="AX689" s="46" t="e">
        <f t="shared" si="997"/>
        <v>#DIV/0!</v>
      </c>
      <c r="AY689" s="52">
        <f t="shared" si="998"/>
        <v>0</v>
      </c>
      <c r="AZ689" s="46">
        <v>823.21</v>
      </c>
      <c r="BA689" s="46">
        <v>2105.13</v>
      </c>
      <c r="BB689" s="46">
        <v>2608.0100000000002</v>
      </c>
      <c r="BC689" s="46">
        <v>902.03</v>
      </c>
      <c r="BD689" s="46">
        <v>1781.42</v>
      </c>
      <c r="BE689" s="46">
        <v>1188.47</v>
      </c>
      <c r="BF689" s="46">
        <v>2445034.0299999998</v>
      </c>
      <c r="BG689" s="46">
        <f t="shared" si="999"/>
        <v>4866.91</v>
      </c>
      <c r="BH689" s="46">
        <v>1206.3800000000001</v>
      </c>
      <c r="BI689" s="46">
        <v>3444.44</v>
      </c>
      <c r="BJ689" s="46">
        <v>7006.73</v>
      </c>
      <c r="BK689" s="46">
        <f t="shared" si="987"/>
        <v>1689105.94</v>
      </c>
      <c r="BL689" s="46" t="str">
        <f t="shared" si="1000"/>
        <v xml:space="preserve"> </v>
      </c>
      <c r="BM689" s="46" t="e">
        <f t="shared" si="1001"/>
        <v>#DIV/0!</v>
      </c>
      <c r="BN689" s="46" t="e">
        <f t="shared" si="1002"/>
        <v>#DIV/0!</v>
      </c>
      <c r="BO689" s="46" t="e">
        <f t="shared" si="1003"/>
        <v>#DIV/0!</v>
      </c>
      <c r="BP689" s="46" t="e">
        <f t="shared" si="1004"/>
        <v>#DIV/0!</v>
      </c>
      <c r="BQ689" s="46" t="e">
        <f t="shared" si="1005"/>
        <v>#DIV/0!</v>
      </c>
      <c r="BR689" s="46" t="e">
        <f t="shared" si="1006"/>
        <v>#DIV/0!</v>
      </c>
      <c r="BS689" s="46" t="str">
        <f t="shared" si="1007"/>
        <v xml:space="preserve"> </v>
      </c>
      <c r="BT689" s="46" t="e">
        <f t="shared" si="1008"/>
        <v>#DIV/0!</v>
      </c>
      <c r="BU689" s="46" t="e">
        <f t="shared" si="1009"/>
        <v>#DIV/0!</v>
      </c>
      <c r="BV689" s="46" t="e">
        <f t="shared" si="1010"/>
        <v>#DIV/0!</v>
      </c>
      <c r="BW689" s="46" t="str">
        <f t="shared" si="1011"/>
        <v xml:space="preserve"> </v>
      </c>
      <c r="BY689" s="52"/>
      <c r="BZ689" s="293"/>
      <c r="CA689" s="46">
        <f t="shared" si="1012"/>
        <v>4038.4712016293283</v>
      </c>
      <c r="CB689" s="46">
        <f t="shared" si="1013"/>
        <v>5085.92</v>
      </c>
      <c r="CC689" s="46">
        <f t="shared" si="1014"/>
        <v>-1047.4487983706717</v>
      </c>
    </row>
    <row r="690" spans="1:81" s="45" customFormat="1" ht="12" customHeight="1">
      <c r="A690" s="284">
        <v>40</v>
      </c>
      <c r="B690" s="170" t="s">
        <v>362</v>
      </c>
      <c r="C690" s="295"/>
      <c r="D690" s="295"/>
      <c r="E690" s="296"/>
      <c r="F690" s="296"/>
      <c r="G690" s="286">
        <f t="shared" si="978"/>
        <v>3969817.2</v>
      </c>
      <c r="H690" s="280">
        <f t="shared" si="983"/>
        <v>0</v>
      </c>
      <c r="I690" s="289">
        <v>0</v>
      </c>
      <c r="J690" s="289">
        <v>0</v>
      </c>
      <c r="K690" s="289">
        <v>0</v>
      </c>
      <c r="L690" s="289">
        <v>0</v>
      </c>
      <c r="M690" s="289">
        <v>0</v>
      </c>
      <c r="N690" s="280">
        <v>0</v>
      </c>
      <c r="O690" s="280">
        <v>0</v>
      </c>
      <c r="P690" s="280">
        <v>0</v>
      </c>
      <c r="Q690" s="280">
        <v>0</v>
      </c>
      <c r="R690" s="280">
        <v>0</v>
      </c>
      <c r="S690" s="280">
        <v>0</v>
      </c>
      <c r="T690" s="290">
        <v>0</v>
      </c>
      <c r="U690" s="280">
        <v>0</v>
      </c>
      <c r="V690" s="296" t="s">
        <v>106</v>
      </c>
      <c r="W690" s="57">
        <v>983</v>
      </c>
      <c r="X690" s="280">
        <f t="shared" si="984"/>
        <v>3791175.42</v>
      </c>
      <c r="Y690" s="57">
        <v>0</v>
      </c>
      <c r="Z690" s="57">
        <v>0</v>
      </c>
      <c r="AA690" s="57">
        <v>0</v>
      </c>
      <c r="AB690" s="57">
        <v>0</v>
      </c>
      <c r="AC690" s="57">
        <v>0</v>
      </c>
      <c r="AD690" s="57">
        <v>0</v>
      </c>
      <c r="AE690" s="57">
        <v>0</v>
      </c>
      <c r="AF690" s="57">
        <v>0</v>
      </c>
      <c r="AG690" s="57">
        <v>0</v>
      </c>
      <c r="AH690" s="57">
        <v>0</v>
      </c>
      <c r="AI690" s="57">
        <v>0</v>
      </c>
      <c r="AJ690" s="57">
        <f t="shared" si="985"/>
        <v>119094.52</v>
      </c>
      <c r="AK690" s="57">
        <f t="shared" si="986"/>
        <v>59547.26</v>
      </c>
      <c r="AL690" s="57">
        <v>0</v>
      </c>
      <c r="AN690" s="46">
        <f>I690/'Приложение 1'!I688</f>
        <v>0</v>
      </c>
      <c r="AO690" s="46" t="e">
        <f t="shared" si="988"/>
        <v>#DIV/0!</v>
      </c>
      <c r="AP690" s="46" t="e">
        <f t="shared" si="989"/>
        <v>#DIV/0!</v>
      </c>
      <c r="AQ690" s="46" t="e">
        <f t="shared" si="990"/>
        <v>#DIV/0!</v>
      </c>
      <c r="AR690" s="46" t="e">
        <f t="shared" si="991"/>
        <v>#DIV/0!</v>
      </c>
      <c r="AS690" s="46" t="e">
        <f t="shared" si="992"/>
        <v>#DIV/0!</v>
      </c>
      <c r="AT690" s="46" t="e">
        <f t="shared" si="993"/>
        <v>#DIV/0!</v>
      </c>
      <c r="AU690" s="46">
        <f t="shared" si="994"/>
        <v>3856.74</v>
      </c>
      <c r="AV690" s="46" t="e">
        <f t="shared" si="995"/>
        <v>#DIV/0!</v>
      </c>
      <c r="AW690" s="46" t="e">
        <f t="shared" si="996"/>
        <v>#DIV/0!</v>
      </c>
      <c r="AX690" s="46" t="e">
        <f t="shared" si="997"/>
        <v>#DIV/0!</v>
      </c>
      <c r="AY690" s="52">
        <f t="shared" si="998"/>
        <v>0</v>
      </c>
      <c r="AZ690" s="46">
        <v>823.21</v>
      </c>
      <c r="BA690" s="46">
        <v>2105.13</v>
      </c>
      <c r="BB690" s="46">
        <v>2608.0100000000002</v>
      </c>
      <c r="BC690" s="46">
        <v>902.03</v>
      </c>
      <c r="BD690" s="46">
        <v>1781.42</v>
      </c>
      <c r="BE690" s="46">
        <v>1188.47</v>
      </c>
      <c r="BF690" s="46">
        <v>2445034.0299999998</v>
      </c>
      <c r="BG690" s="46">
        <f t="shared" si="999"/>
        <v>4866.91</v>
      </c>
      <c r="BH690" s="46">
        <v>1206.3800000000001</v>
      </c>
      <c r="BI690" s="46">
        <v>3444.44</v>
      </c>
      <c r="BJ690" s="46">
        <v>7006.73</v>
      </c>
      <c r="BK690" s="46">
        <f t="shared" si="987"/>
        <v>1689105.94</v>
      </c>
      <c r="BL690" s="46" t="str">
        <f t="shared" si="1000"/>
        <v xml:space="preserve"> </v>
      </c>
      <c r="BM690" s="46" t="e">
        <f t="shared" si="1001"/>
        <v>#DIV/0!</v>
      </c>
      <c r="BN690" s="46" t="e">
        <f t="shared" si="1002"/>
        <v>#DIV/0!</v>
      </c>
      <c r="BO690" s="46" t="e">
        <f t="shared" si="1003"/>
        <v>#DIV/0!</v>
      </c>
      <c r="BP690" s="46" t="e">
        <f t="shared" si="1004"/>
        <v>#DIV/0!</v>
      </c>
      <c r="BQ690" s="46" t="e">
        <f t="shared" si="1005"/>
        <v>#DIV/0!</v>
      </c>
      <c r="BR690" s="46" t="e">
        <f t="shared" si="1006"/>
        <v>#DIV/0!</v>
      </c>
      <c r="BS690" s="46" t="str">
        <f t="shared" si="1007"/>
        <v xml:space="preserve"> </v>
      </c>
      <c r="BT690" s="46" t="e">
        <f t="shared" si="1008"/>
        <v>#DIV/0!</v>
      </c>
      <c r="BU690" s="46" t="e">
        <f t="shared" si="1009"/>
        <v>#DIV/0!</v>
      </c>
      <c r="BV690" s="46" t="e">
        <f t="shared" si="1010"/>
        <v>#DIV/0!</v>
      </c>
      <c r="BW690" s="46" t="str">
        <f t="shared" si="1011"/>
        <v xml:space="preserve"> </v>
      </c>
      <c r="BY690" s="52"/>
      <c r="BZ690" s="293"/>
      <c r="CA690" s="46">
        <f t="shared" si="1012"/>
        <v>4038.4712105798576</v>
      </c>
      <c r="CB690" s="46">
        <f t="shared" si="1013"/>
        <v>5085.92</v>
      </c>
      <c r="CC690" s="46">
        <f t="shared" si="1014"/>
        <v>-1047.4487894201425</v>
      </c>
    </row>
    <row r="691" spans="1:81" s="45" customFormat="1" ht="12" customHeight="1">
      <c r="A691" s="284">
        <v>41</v>
      </c>
      <c r="B691" s="170" t="s">
        <v>248</v>
      </c>
      <c r="C691" s="295"/>
      <c r="D691" s="295"/>
      <c r="E691" s="296"/>
      <c r="F691" s="296"/>
      <c r="G691" s="286">
        <f t="shared" si="978"/>
        <v>3695569.51</v>
      </c>
      <c r="H691" s="280">
        <f t="shared" si="983"/>
        <v>0</v>
      </c>
      <c r="I691" s="289">
        <v>0</v>
      </c>
      <c r="J691" s="289">
        <v>0</v>
      </c>
      <c r="K691" s="289">
        <v>0</v>
      </c>
      <c r="L691" s="289">
        <v>0</v>
      </c>
      <c r="M691" s="289">
        <v>0</v>
      </c>
      <c r="N691" s="280">
        <v>0</v>
      </c>
      <c r="O691" s="280">
        <v>0</v>
      </c>
      <c r="P691" s="280">
        <v>0</v>
      </c>
      <c r="Q691" s="280">
        <v>0</v>
      </c>
      <c r="R691" s="280">
        <v>0</v>
      </c>
      <c r="S691" s="280">
        <v>0</v>
      </c>
      <c r="T691" s="290">
        <v>0</v>
      </c>
      <c r="U691" s="280">
        <v>0</v>
      </c>
      <c r="V691" s="296" t="s">
        <v>105</v>
      </c>
      <c r="W691" s="57">
        <v>908</v>
      </c>
      <c r="X691" s="280">
        <f t="shared" si="984"/>
        <v>3529268.88</v>
      </c>
      <c r="Y691" s="57">
        <v>0</v>
      </c>
      <c r="Z691" s="57">
        <v>0</v>
      </c>
      <c r="AA691" s="57">
        <v>0</v>
      </c>
      <c r="AB691" s="57">
        <v>0</v>
      </c>
      <c r="AC691" s="57">
        <v>0</v>
      </c>
      <c r="AD691" s="57">
        <v>0</v>
      </c>
      <c r="AE691" s="57">
        <v>0</v>
      </c>
      <c r="AF691" s="57">
        <v>0</v>
      </c>
      <c r="AG691" s="57">
        <v>0</v>
      </c>
      <c r="AH691" s="57">
        <v>0</v>
      </c>
      <c r="AI691" s="57">
        <v>0</v>
      </c>
      <c r="AJ691" s="57">
        <f t="shared" si="985"/>
        <v>110867.09</v>
      </c>
      <c r="AK691" s="57">
        <f t="shared" si="986"/>
        <v>55433.54</v>
      </c>
      <c r="AL691" s="57">
        <v>0</v>
      </c>
      <c r="AN691" s="46">
        <f>I691/'Приложение 1'!I689</f>
        <v>0</v>
      </c>
      <c r="AO691" s="46" t="e">
        <f t="shared" si="988"/>
        <v>#DIV/0!</v>
      </c>
      <c r="AP691" s="46" t="e">
        <f t="shared" si="989"/>
        <v>#DIV/0!</v>
      </c>
      <c r="AQ691" s="46" t="e">
        <f t="shared" si="990"/>
        <v>#DIV/0!</v>
      </c>
      <c r="AR691" s="46" t="e">
        <f t="shared" si="991"/>
        <v>#DIV/0!</v>
      </c>
      <c r="AS691" s="46" t="e">
        <f t="shared" si="992"/>
        <v>#DIV/0!</v>
      </c>
      <c r="AT691" s="46" t="e">
        <f t="shared" si="993"/>
        <v>#DIV/0!</v>
      </c>
      <c r="AU691" s="46">
        <f t="shared" si="994"/>
        <v>3886.8599999999997</v>
      </c>
      <c r="AV691" s="46" t="e">
        <f t="shared" si="995"/>
        <v>#DIV/0!</v>
      </c>
      <c r="AW691" s="46" t="e">
        <f t="shared" si="996"/>
        <v>#DIV/0!</v>
      </c>
      <c r="AX691" s="46" t="e">
        <f t="shared" si="997"/>
        <v>#DIV/0!</v>
      </c>
      <c r="AY691" s="52">
        <f t="shared" si="998"/>
        <v>0</v>
      </c>
      <c r="AZ691" s="46">
        <v>823.21</v>
      </c>
      <c r="BA691" s="46">
        <v>2105.13</v>
      </c>
      <c r="BB691" s="46">
        <v>2608.0100000000002</v>
      </c>
      <c r="BC691" s="46">
        <v>902.03</v>
      </c>
      <c r="BD691" s="46">
        <v>1781.42</v>
      </c>
      <c r="BE691" s="46">
        <v>1188.47</v>
      </c>
      <c r="BF691" s="46">
        <v>2445034.0299999998</v>
      </c>
      <c r="BG691" s="46">
        <f t="shared" si="999"/>
        <v>5070.2</v>
      </c>
      <c r="BH691" s="46">
        <v>1206.3800000000001</v>
      </c>
      <c r="BI691" s="46">
        <v>3444.44</v>
      </c>
      <c r="BJ691" s="46">
        <v>7006.73</v>
      </c>
      <c r="BK691" s="46">
        <f t="shared" si="987"/>
        <v>1689105.94</v>
      </c>
      <c r="BL691" s="46" t="str">
        <f t="shared" si="1000"/>
        <v xml:space="preserve"> </v>
      </c>
      <c r="BM691" s="46" t="e">
        <f t="shared" si="1001"/>
        <v>#DIV/0!</v>
      </c>
      <c r="BN691" s="46" t="e">
        <f t="shared" si="1002"/>
        <v>#DIV/0!</v>
      </c>
      <c r="BO691" s="46" t="e">
        <f t="shared" si="1003"/>
        <v>#DIV/0!</v>
      </c>
      <c r="BP691" s="46" t="e">
        <f t="shared" si="1004"/>
        <v>#DIV/0!</v>
      </c>
      <c r="BQ691" s="46" t="e">
        <f t="shared" si="1005"/>
        <v>#DIV/0!</v>
      </c>
      <c r="BR691" s="46" t="e">
        <f t="shared" si="1006"/>
        <v>#DIV/0!</v>
      </c>
      <c r="BS691" s="46" t="str">
        <f t="shared" si="1007"/>
        <v xml:space="preserve"> </v>
      </c>
      <c r="BT691" s="46" t="e">
        <f t="shared" si="1008"/>
        <v>#DIV/0!</v>
      </c>
      <c r="BU691" s="46" t="e">
        <f t="shared" si="1009"/>
        <v>#DIV/0!</v>
      </c>
      <c r="BV691" s="46" t="e">
        <f t="shared" si="1010"/>
        <v>#DIV/0!</v>
      </c>
      <c r="BW691" s="46" t="str">
        <f t="shared" si="1011"/>
        <v xml:space="preserve"> </v>
      </c>
      <c r="BY691" s="52"/>
      <c r="BZ691" s="293"/>
      <c r="CA691" s="46">
        <f t="shared" si="1012"/>
        <v>4070.0104735682817</v>
      </c>
      <c r="CB691" s="46">
        <f t="shared" si="1013"/>
        <v>5298.36</v>
      </c>
      <c r="CC691" s="46">
        <f t="shared" si="1014"/>
        <v>-1228.349526431718</v>
      </c>
    </row>
    <row r="692" spans="1:81" s="45" customFormat="1" ht="12" customHeight="1">
      <c r="A692" s="284">
        <v>42</v>
      </c>
      <c r="B692" s="170" t="s">
        <v>373</v>
      </c>
      <c r="C692" s="295"/>
      <c r="D692" s="295"/>
      <c r="E692" s="296"/>
      <c r="F692" s="296"/>
      <c r="G692" s="286">
        <f t="shared" si="978"/>
        <v>2140389.7400000002</v>
      </c>
      <c r="H692" s="280">
        <f t="shared" si="983"/>
        <v>0</v>
      </c>
      <c r="I692" s="289">
        <v>0</v>
      </c>
      <c r="J692" s="289">
        <v>0</v>
      </c>
      <c r="K692" s="289">
        <v>0</v>
      </c>
      <c r="L692" s="289">
        <v>0</v>
      </c>
      <c r="M692" s="289">
        <v>0</v>
      </c>
      <c r="N692" s="280">
        <v>0</v>
      </c>
      <c r="O692" s="280">
        <v>0</v>
      </c>
      <c r="P692" s="280">
        <v>0</v>
      </c>
      <c r="Q692" s="280">
        <v>0</v>
      </c>
      <c r="R692" s="280">
        <v>0</v>
      </c>
      <c r="S692" s="280">
        <v>0</v>
      </c>
      <c r="T692" s="290">
        <v>0</v>
      </c>
      <c r="U692" s="280">
        <v>0</v>
      </c>
      <c r="V692" s="296" t="s">
        <v>106</v>
      </c>
      <c r="W692" s="57">
        <v>530</v>
      </c>
      <c r="X692" s="280">
        <f t="shared" si="984"/>
        <v>2044072.2</v>
      </c>
      <c r="Y692" s="57">
        <v>0</v>
      </c>
      <c r="Z692" s="57">
        <v>0</v>
      </c>
      <c r="AA692" s="57">
        <v>0</v>
      </c>
      <c r="AB692" s="57">
        <v>0</v>
      </c>
      <c r="AC692" s="57">
        <v>0</v>
      </c>
      <c r="AD692" s="57">
        <v>0</v>
      </c>
      <c r="AE692" s="57">
        <v>0</v>
      </c>
      <c r="AF692" s="57">
        <v>0</v>
      </c>
      <c r="AG692" s="57">
        <v>0</v>
      </c>
      <c r="AH692" s="57">
        <v>0</v>
      </c>
      <c r="AI692" s="57">
        <v>0</v>
      </c>
      <c r="AJ692" s="57">
        <f t="shared" si="985"/>
        <v>64211.69</v>
      </c>
      <c r="AK692" s="57">
        <f t="shared" si="986"/>
        <v>32105.85</v>
      </c>
      <c r="AL692" s="57">
        <v>0</v>
      </c>
      <c r="AN692" s="46">
        <f>I692/'Приложение 1'!I690</f>
        <v>0</v>
      </c>
      <c r="AO692" s="46" t="e">
        <f t="shared" si="988"/>
        <v>#DIV/0!</v>
      </c>
      <c r="AP692" s="46" t="e">
        <f t="shared" si="989"/>
        <v>#DIV/0!</v>
      </c>
      <c r="AQ692" s="46" t="e">
        <f t="shared" si="990"/>
        <v>#DIV/0!</v>
      </c>
      <c r="AR692" s="46" t="e">
        <f t="shared" si="991"/>
        <v>#DIV/0!</v>
      </c>
      <c r="AS692" s="46" t="e">
        <f t="shared" si="992"/>
        <v>#DIV/0!</v>
      </c>
      <c r="AT692" s="46" t="e">
        <f t="shared" si="993"/>
        <v>#DIV/0!</v>
      </c>
      <c r="AU692" s="46">
        <f t="shared" si="994"/>
        <v>3856.74</v>
      </c>
      <c r="AV692" s="46" t="e">
        <f t="shared" si="995"/>
        <v>#DIV/0!</v>
      </c>
      <c r="AW692" s="46" t="e">
        <f t="shared" si="996"/>
        <v>#DIV/0!</v>
      </c>
      <c r="AX692" s="46" t="e">
        <f t="shared" si="997"/>
        <v>#DIV/0!</v>
      </c>
      <c r="AY692" s="52">
        <f t="shared" si="998"/>
        <v>0</v>
      </c>
      <c r="AZ692" s="46">
        <v>823.21</v>
      </c>
      <c r="BA692" s="46">
        <v>2105.13</v>
      </c>
      <c r="BB692" s="46">
        <v>2608.0100000000002</v>
      </c>
      <c r="BC692" s="46">
        <v>902.03</v>
      </c>
      <c r="BD692" s="46">
        <v>1781.42</v>
      </c>
      <c r="BE692" s="46">
        <v>1188.47</v>
      </c>
      <c r="BF692" s="46">
        <v>2445034.0299999998</v>
      </c>
      <c r="BG692" s="46">
        <f t="shared" si="999"/>
        <v>4866.91</v>
      </c>
      <c r="BH692" s="46">
        <v>1206.3800000000001</v>
      </c>
      <c r="BI692" s="46">
        <v>3444.44</v>
      </c>
      <c r="BJ692" s="46">
        <v>7006.73</v>
      </c>
      <c r="BK692" s="46">
        <f t="shared" si="987"/>
        <v>1689105.94</v>
      </c>
      <c r="BL692" s="46" t="str">
        <f t="shared" si="1000"/>
        <v xml:space="preserve"> </v>
      </c>
      <c r="BM692" s="46" t="e">
        <f t="shared" si="1001"/>
        <v>#DIV/0!</v>
      </c>
      <c r="BN692" s="46" t="e">
        <f t="shared" si="1002"/>
        <v>#DIV/0!</v>
      </c>
      <c r="BO692" s="46" t="e">
        <f t="shared" si="1003"/>
        <v>#DIV/0!</v>
      </c>
      <c r="BP692" s="46" t="e">
        <f t="shared" si="1004"/>
        <v>#DIV/0!</v>
      </c>
      <c r="BQ692" s="46" t="e">
        <f t="shared" si="1005"/>
        <v>#DIV/0!</v>
      </c>
      <c r="BR692" s="46" t="e">
        <f t="shared" si="1006"/>
        <v>#DIV/0!</v>
      </c>
      <c r="BS692" s="46" t="str">
        <f t="shared" si="1007"/>
        <v xml:space="preserve"> </v>
      </c>
      <c r="BT692" s="46" t="e">
        <f t="shared" si="1008"/>
        <v>#DIV/0!</v>
      </c>
      <c r="BU692" s="46" t="e">
        <f t="shared" si="1009"/>
        <v>#DIV/0!</v>
      </c>
      <c r="BV692" s="46" t="e">
        <f t="shared" si="1010"/>
        <v>#DIV/0!</v>
      </c>
      <c r="BW692" s="46" t="str">
        <f t="shared" si="1011"/>
        <v xml:space="preserve"> </v>
      </c>
      <c r="BY692" s="52"/>
      <c r="BZ692" s="293"/>
      <c r="CA692" s="46">
        <f t="shared" si="1012"/>
        <v>4038.4712075471703</v>
      </c>
      <c r="CB692" s="46">
        <f t="shared" si="1013"/>
        <v>5085.92</v>
      </c>
      <c r="CC692" s="46">
        <f t="shared" si="1014"/>
        <v>-1047.4487924528298</v>
      </c>
    </row>
    <row r="693" spans="1:81" s="45" customFormat="1" ht="12" customHeight="1">
      <c r="A693" s="284">
        <v>43</v>
      </c>
      <c r="B693" s="170" t="s">
        <v>371</v>
      </c>
      <c r="C693" s="295"/>
      <c r="D693" s="295"/>
      <c r="E693" s="296"/>
      <c r="F693" s="296"/>
      <c r="G693" s="286">
        <f t="shared" si="978"/>
        <v>545193.61</v>
      </c>
      <c r="H693" s="280">
        <f t="shared" si="983"/>
        <v>0</v>
      </c>
      <c r="I693" s="289">
        <v>0</v>
      </c>
      <c r="J693" s="289">
        <v>0</v>
      </c>
      <c r="K693" s="289">
        <v>0</v>
      </c>
      <c r="L693" s="289">
        <v>0</v>
      </c>
      <c r="M693" s="289">
        <v>0</v>
      </c>
      <c r="N693" s="280">
        <v>0</v>
      </c>
      <c r="O693" s="280">
        <v>0</v>
      </c>
      <c r="P693" s="280">
        <v>0</v>
      </c>
      <c r="Q693" s="280">
        <v>0</v>
      </c>
      <c r="R693" s="280">
        <v>0</v>
      </c>
      <c r="S693" s="280">
        <v>0</v>
      </c>
      <c r="T693" s="290">
        <v>0</v>
      </c>
      <c r="U693" s="280">
        <v>0</v>
      </c>
      <c r="V693" s="296" t="s">
        <v>106</v>
      </c>
      <c r="W693" s="57">
        <v>135</v>
      </c>
      <c r="X693" s="280">
        <f t="shared" si="984"/>
        <v>520659.9</v>
      </c>
      <c r="Y693" s="57">
        <v>0</v>
      </c>
      <c r="Z693" s="57">
        <v>0</v>
      </c>
      <c r="AA693" s="57">
        <v>0</v>
      </c>
      <c r="AB693" s="57">
        <v>0</v>
      </c>
      <c r="AC693" s="57">
        <v>0</v>
      </c>
      <c r="AD693" s="57">
        <v>0</v>
      </c>
      <c r="AE693" s="57">
        <v>0</v>
      </c>
      <c r="AF693" s="57">
        <v>0</v>
      </c>
      <c r="AG693" s="57">
        <v>0</v>
      </c>
      <c r="AH693" s="57">
        <v>0</v>
      </c>
      <c r="AI693" s="57">
        <v>0</v>
      </c>
      <c r="AJ693" s="57">
        <f t="shared" si="985"/>
        <v>16355.81</v>
      </c>
      <c r="AK693" s="57">
        <f t="shared" si="986"/>
        <v>8177.9</v>
      </c>
      <c r="AL693" s="57">
        <v>0</v>
      </c>
      <c r="AN693" s="46">
        <f>I693/'Приложение 1'!I691</f>
        <v>0</v>
      </c>
      <c r="AO693" s="46" t="e">
        <f t="shared" si="988"/>
        <v>#DIV/0!</v>
      </c>
      <c r="AP693" s="46" t="e">
        <f t="shared" si="989"/>
        <v>#DIV/0!</v>
      </c>
      <c r="AQ693" s="46" t="e">
        <f t="shared" si="990"/>
        <v>#DIV/0!</v>
      </c>
      <c r="AR693" s="46" t="e">
        <f t="shared" si="991"/>
        <v>#DIV/0!</v>
      </c>
      <c r="AS693" s="46" t="e">
        <f t="shared" si="992"/>
        <v>#DIV/0!</v>
      </c>
      <c r="AT693" s="46" t="e">
        <f t="shared" si="993"/>
        <v>#DIV/0!</v>
      </c>
      <c r="AU693" s="46">
        <f t="shared" si="994"/>
        <v>3856.7400000000002</v>
      </c>
      <c r="AV693" s="46" t="e">
        <f t="shared" si="995"/>
        <v>#DIV/0!</v>
      </c>
      <c r="AW693" s="46" t="e">
        <f t="shared" si="996"/>
        <v>#DIV/0!</v>
      </c>
      <c r="AX693" s="46" t="e">
        <f t="shared" si="997"/>
        <v>#DIV/0!</v>
      </c>
      <c r="AY693" s="52">
        <f t="shared" si="998"/>
        <v>0</v>
      </c>
      <c r="AZ693" s="46">
        <v>823.21</v>
      </c>
      <c r="BA693" s="46">
        <v>2105.13</v>
      </c>
      <c r="BB693" s="46">
        <v>2608.0100000000002</v>
      </c>
      <c r="BC693" s="46">
        <v>902.03</v>
      </c>
      <c r="BD693" s="46">
        <v>1781.42</v>
      </c>
      <c r="BE693" s="46">
        <v>1188.47</v>
      </c>
      <c r="BF693" s="46">
        <v>2445034.0299999998</v>
      </c>
      <c r="BG693" s="46">
        <f t="shared" si="999"/>
        <v>4866.91</v>
      </c>
      <c r="BH693" s="46">
        <v>1206.3800000000001</v>
      </c>
      <c r="BI693" s="46">
        <v>3444.44</v>
      </c>
      <c r="BJ693" s="46">
        <v>7006.73</v>
      </c>
      <c r="BK693" s="46">
        <f t="shared" si="987"/>
        <v>1689105.94</v>
      </c>
      <c r="BL693" s="46" t="str">
        <f t="shared" si="1000"/>
        <v xml:space="preserve"> </v>
      </c>
      <c r="BM693" s="46" t="e">
        <f t="shared" si="1001"/>
        <v>#DIV/0!</v>
      </c>
      <c r="BN693" s="46" t="e">
        <f t="shared" si="1002"/>
        <v>#DIV/0!</v>
      </c>
      <c r="BO693" s="46" t="e">
        <f t="shared" si="1003"/>
        <v>#DIV/0!</v>
      </c>
      <c r="BP693" s="46" t="e">
        <f t="shared" si="1004"/>
        <v>#DIV/0!</v>
      </c>
      <c r="BQ693" s="46" t="e">
        <f t="shared" si="1005"/>
        <v>#DIV/0!</v>
      </c>
      <c r="BR693" s="46" t="e">
        <f t="shared" si="1006"/>
        <v>#DIV/0!</v>
      </c>
      <c r="BS693" s="46" t="str">
        <f t="shared" si="1007"/>
        <v xml:space="preserve"> </v>
      </c>
      <c r="BT693" s="46" t="e">
        <f t="shared" si="1008"/>
        <v>#DIV/0!</v>
      </c>
      <c r="BU693" s="46" t="e">
        <f t="shared" si="1009"/>
        <v>#DIV/0!</v>
      </c>
      <c r="BV693" s="46" t="e">
        <f t="shared" si="1010"/>
        <v>#DIV/0!</v>
      </c>
      <c r="BW693" s="46" t="str">
        <f t="shared" si="1011"/>
        <v xml:space="preserve"> </v>
      </c>
      <c r="BY693" s="52"/>
      <c r="BZ693" s="293"/>
      <c r="CA693" s="46">
        <f t="shared" si="1012"/>
        <v>4038.4711851851853</v>
      </c>
      <c r="CB693" s="46">
        <f t="shared" si="1013"/>
        <v>5085.92</v>
      </c>
      <c r="CC693" s="46">
        <f t="shared" si="1014"/>
        <v>-1047.4488148148148</v>
      </c>
    </row>
    <row r="694" spans="1:81" s="45" customFormat="1" ht="12" customHeight="1">
      <c r="A694" s="284">
        <v>44</v>
      </c>
      <c r="B694" s="170" t="s">
        <v>378</v>
      </c>
      <c r="C694" s="295"/>
      <c r="D694" s="295"/>
      <c r="E694" s="296"/>
      <c r="F694" s="296"/>
      <c r="G694" s="286">
        <f t="shared" si="978"/>
        <v>3452892.88</v>
      </c>
      <c r="H694" s="280">
        <f t="shared" si="983"/>
        <v>0</v>
      </c>
      <c r="I694" s="289">
        <v>0</v>
      </c>
      <c r="J694" s="289">
        <v>0</v>
      </c>
      <c r="K694" s="289">
        <v>0</v>
      </c>
      <c r="L694" s="289">
        <v>0</v>
      </c>
      <c r="M694" s="289">
        <v>0</v>
      </c>
      <c r="N694" s="280">
        <v>0</v>
      </c>
      <c r="O694" s="280">
        <v>0</v>
      </c>
      <c r="P694" s="280">
        <v>0</v>
      </c>
      <c r="Q694" s="280">
        <v>0</v>
      </c>
      <c r="R694" s="280">
        <v>0</v>
      </c>
      <c r="S694" s="280">
        <v>0</v>
      </c>
      <c r="T694" s="290">
        <v>0</v>
      </c>
      <c r="U694" s="280">
        <v>0</v>
      </c>
      <c r="V694" s="296" t="s">
        <v>106</v>
      </c>
      <c r="W694" s="57">
        <v>855</v>
      </c>
      <c r="X694" s="280">
        <f t="shared" si="984"/>
        <v>3297512.7</v>
      </c>
      <c r="Y694" s="57">
        <v>0</v>
      </c>
      <c r="Z694" s="57">
        <v>0</v>
      </c>
      <c r="AA694" s="57">
        <v>0</v>
      </c>
      <c r="AB694" s="57">
        <v>0</v>
      </c>
      <c r="AC694" s="57">
        <v>0</v>
      </c>
      <c r="AD694" s="57">
        <v>0</v>
      </c>
      <c r="AE694" s="57">
        <v>0</v>
      </c>
      <c r="AF694" s="57">
        <v>0</v>
      </c>
      <c r="AG694" s="57">
        <v>0</v>
      </c>
      <c r="AH694" s="57">
        <v>0</v>
      </c>
      <c r="AI694" s="57">
        <v>0</v>
      </c>
      <c r="AJ694" s="57">
        <f t="shared" si="985"/>
        <v>103586.79</v>
      </c>
      <c r="AK694" s="57">
        <f t="shared" si="986"/>
        <v>51793.39</v>
      </c>
      <c r="AL694" s="57">
        <v>0</v>
      </c>
      <c r="AN694" s="46">
        <f>I694/'Приложение 1'!I692</f>
        <v>0</v>
      </c>
      <c r="AO694" s="46" t="e">
        <f t="shared" si="988"/>
        <v>#DIV/0!</v>
      </c>
      <c r="AP694" s="46" t="e">
        <f t="shared" si="989"/>
        <v>#DIV/0!</v>
      </c>
      <c r="AQ694" s="46" t="e">
        <f t="shared" si="990"/>
        <v>#DIV/0!</v>
      </c>
      <c r="AR694" s="46" t="e">
        <f t="shared" si="991"/>
        <v>#DIV/0!</v>
      </c>
      <c r="AS694" s="46" t="e">
        <f t="shared" si="992"/>
        <v>#DIV/0!</v>
      </c>
      <c r="AT694" s="46" t="e">
        <f t="shared" si="993"/>
        <v>#DIV/0!</v>
      </c>
      <c r="AU694" s="46">
        <f t="shared" si="994"/>
        <v>3856.7400000000002</v>
      </c>
      <c r="AV694" s="46" t="e">
        <f t="shared" si="995"/>
        <v>#DIV/0!</v>
      </c>
      <c r="AW694" s="46" t="e">
        <f t="shared" si="996"/>
        <v>#DIV/0!</v>
      </c>
      <c r="AX694" s="46" t="e">
        <f t="shared" si="997"/>
        <v>#DIV/0!</v>
      </c>
      <c r="AY694" s="52">
        <f t="shared" si="998"/>
        <v>0</v>
      </c>
      <c r="AZ694" s="46">
        <v>823.21</v>
      </c>
      <c r="BA694" s="46">
        <v>2105.13</v>
      </c>
      <c r="BB694" s="46">
        <v>2608.0100000000002</v>
      </c>
      <c r="BC694" s="46">
        <v>902.03</v>
      </c>
      <c r="BD694" s="46">
        <v>1781.42</v>
      </c>
      <c r="BE694" s="46">
        <v>1188.47</v>
      </c>
      <c r="BF694" s="46">
        <v>2445034.0299999998</v>
      </c>
      <c r="BG694" s="46">
        <f t="shared" si="999"/>
        <v>4866.91</v>
      </c>
      <c r="BH694" s="46">
        <v>1206.3800000000001</v>
      </c>
      <c r="BI694" s="46">
        <v>3444.44</v>
      </c>
      <c r="BJ694" s="46">
        <v>7006.73</v>
      </c>
      <c r="BK694" s="46">
        <f t="shared" si="987"/>
        <v>1689105.94</v>
      </c>
      <c r="BL694" s="46" t="str">
        <f t="shared" si="1000"/>
        <v xml:space="preserve"> </v>
      </c>
      <c r="BM694" s="46" t="e">
        <f t="shared" si="1001"/>
        <v>#DIV/0!</v>
      </c>
      <c r="BN694" s="46" t="e">
        <f t="shared" si="1002"/>
        <v>#DIV/0!</v>
      </c>
      <c r="BO694" s="46" t="e">
        <f t="shared" si="1003"/>
        <v>#DIV/0!</v>
      </c>
      <c r="BP694" s="46" t="e">
        <f t="shared" si="1004"/>
        <v>#DIV/0!</v>
      </c>
      <c r="BQ694" s="46" t="e">
        <f t="shared" si="1005"/>
        <v>#DIV/0!</v>
      </c>
      <c r="BR694" s="46" t="e">
        <f t="shared" si="1006"/>
        <v>#DIV/0!</v>
      </c>
      <c r="BS694" s="46" t="str">
        <f t="shared" si="1007"/>
        <v xml:space="preserve"> </v>
      </c>
      <c r="BT694" s="46" t="e">
        <f t="shared" si="1008"/>
        <v>#DIV/0!</v>
      </c>
      <c r="BU694" s="46" t="e">
        <f t="shared" si="1009"/>
        <v>#DIV/0!</v>
      </c>
      <c r="BV694" s="46" t="e">
        <f t="shared" si="1010"/>
        <v>#DIV/0!</v>
      </c>
      <c r="BW694" s="46" t="str">
        <f t="shared" si="1011"/>
        <v xml:space="preserve"> </v>
      </c>
      <c r="BY694" s="52"/>
      <c r="BZ694" s="293"/>
      <c r="CA694" s="46">
        <f t="shared" si="1012"/>
        <v>4038.4712046783625</v>
      </c>
      <c r="CB694" s="46">
        <f t="shared" si="1013"/>
        <v>5085.92</v>
      </c>
      <c r="CC694" s="46">
        <f t="shared" si="1014"/>
        <v>-1047.4487953216376</v>
      </c>
    </row>
    <row r="695" spans="1:81" s="45" customFormat="1" ht="12" customHeight="1">
      <c r="A695" s="284">
        <v>45</v>
      </c>
      <c r="B695" s="170" t="s">
        <v>416</v>
      </c>
      <c r="C695" s="295"/>
      <c r="D695" s="295"/>
      <c r="E695" s="296"/>
      <c r="F695" s="296"/>
      <c r="G695" s="286">
        <f t="shared" si="978"/>
        <v>2063658.78</v>
      </c>
      <c r="H695" s="280">
        <f t="shared" si="983"/>
        <v>0</v>
      </c>
      <c r="I695" s="289">
        <v>0</v>
      </c>
      <c r="J695" s="289">
        <v>0</v>
      </c>
      <c r="K695" s="289">
        <v>0</v>
      </c>
      <c r="L695" s="289">
        <v>0</v>
      </c>
      <c r="M695" s="289">
        <v>0</v>
      </c>
      <c r="N695" s="280">
        <v>0</v>
      </c>
      <c r="O695" s="280">
        <v>0</v>
      </c>
      <c r="P695" s="280">
        <v>0</v>
      </c>
      <c r="Q695" s="280">
        <v>0</v>
      </c>
      <c r="R695" s="280">
        <v>0</v>
      </c>
      <c r="S695" s="280">
        <v>0</v>
      </c>
      <c r="T695" s="290">
        <v>0</v>
      </c>
      <c r="U695" s="280">
        <v>0</v>
      </c>
      <c r="V695" s="296" t="s">
        <v>106</v>
      </c>
      <c r="W695" s="57">
        <v>511</v>
      </c>
      <c r="X695" s="280">
        <f t="shared" si="984"/>
        <v>1970794.14</v>
      </c>
      <c r="Y695" s="57">
        <v>0</v>
      </c>
      <c r="Z695" s="57">
        <v>0</v>
      </c>
      <c r="AA695" s="57">
        <v>0</v>
      </c>
      <c r="AB695" s="57">
        <v>0</v>
      </c>
      <c r="AC695" s="57">
        <v>0</v>
      </c>
      <c r="AD695" s="57">
        <v>0</v>
      </c>
      <c r="AE695" s="57">
        <v>0</v>
      </c>
      <c r="AF695" s="57">
        <v>0</v>
      </c>
      <c r="AG695" s="57">
        <v>0</v>
      </c>
      <c r="AH695" s="57">
        <v>0</v>
      </c>
      <c r="AI695" s="57">
        <v>0</v>
      </c>
      <c r="AJ695" s="57">
        <f t="shared" si="985"/>
        <v>61909.760000000002</v>
      </c>
      <c r="AK695" s="57">
        <f t="shared" si="986"/>
        <v>30954.880000000001</v>
      </c>
      <c r="AL695" s="57">
        <v>0</v>
      </c>
      <c r="AN695" s="46">
        <f>I695/'Приложение 1'!I693</f>
        <v>0</v>
      </c>
      <c r="AO695" s="46" t="e">
        <f t="shared" si="988"/>
        <v>#DIV/0!</v>
      </c>
      <c r="AP695" s="46" t="e">
        <f t="shared" si="989"/>
        <v>#DIV/0!</v>
      </c>
      <c r="AQ695" s="46" t="e">
        <f t="shared" si="990"/>
        <v>#DIV/0!</v>
      </c>
      <c r="AR695" s="46" t="e">
        <f t="shared" si="991"/>
        <v>#DIV/0!</v>
      </c>
      <c r="AS695" s="46" t="e">
        <f t="shared" si="992"/>
        <v>#DIV/0!</v>
      </c>
      <c r="AT695" s="46" t="e">
        <f t="shared" si="993"/>
        <v>#DIV/0!</v>
      </c>
      <c r="AU695" s="46">
        <f t="shared" si="994"/>
        <v>3856.74</v>
      </c>
      <c r="AV695" s="46" t="e">
        <f t="shared" si="995"/>
        <v>#DIV/0!</v>
      </c>
      <c r="AW695" s="46" t="e">
        <f t="shared" si="996"/>
        <v>#DIV/0!</v>
      </c>
      <c r="AX695" s="46" t="e">
        <f t="shared" si="997"/>
        <v>#DIV/0!</v>
      </c>
      <c r="AY695" s="52">
        <f t="shared" si="998"/>
        <v>0</v>
      </c>
      <c r="AZ695" s="46">
        <v>823.21</v>
      </c>
      <c r="BA695" s="46">
        <v>2105.13</v>
      </c>
      <c r="BB695" s="46">
        <v>2608.0100000000002</v>
      </c>
      <c r="BC695" s="46">
        <v>902.03</v>
      </c>
      <c r="BD695" s="46">
        <v>1781.42</v>
      </c>
      <c r="BE695" s="46">
        <v>1188.47</v>
      </c>
      <c r="BF695" s="46">
        <v>2445034.0299999998</v>
      </c>
      <c r="BG695" s="46">
        <f t="shared" si="999"/>
        <v>4866.91</v>
      </c>
      <c r="BH695" s="46">
        <v>1206.3800000000001</v>
      </c>
      <c r="BI695" s="46">
        <v>3444.44</v>
      </c>
      <c r="BJ695" s="46">
        <v>7006.73</v>
      </c>
      <c r="BK695" s="46">
        <f t="shared" si="987"/>
        <v>1689105.94</v>
      </c>
      <c r="BL695" s="46" t="str">
        <f t="shared" si="1000"/>
        <v xml:space="preserve"> </v>
      </c>
      <c r="BM695" s="46" t="e">
        <f t="shared" si="1001"/>
        <v>#DIV/0!</v>
      </c>
      <c r="BN695" s="46" t="e">
        <f t="shared" si="1002"/>
        <v>#DIV/0!</v>
      </c>
      <c r="BO695" s="46" t="e">
        <f t="shared" si="1003"/>
        <v>#DIV/0!</v>
      </c>
      <c r="BP695" s="46" t="e">
        <f t="shared" si="1004"/>
        <v>#DIV/0!</v>
      </c>
      <c r="BQ695" s="46" t="e">
        <f t="shared" si="1005"/>
        <v>#DIV/0!</v>
      </c>
      <c r="BR695" s="46" t="e">
        <f t="shared" si="1006"/>
        <v>#DIV/0!</v>
      </c>
      <c r="BS695" s="46" t="str">
        <f t="shared" si="1007"/>
        <v xml:space="preserve"> </v>
      </c>
      <c r="BT695" s="46" t="e">
        <f t="shared" si="1008"/>
        <v>#DIV/0!</v>
      </c>
      <c r="BU695" s="46" t="e">
        <f t="shared" si="1009"/>
        <v>#DIV/0!</v>
      </c>
      <c r="BV695" s="46" t="e">
        <f t="shared" si="1010"/>
        <v>#DIV/0!</v>
      </c>
      <c r="BW695" s="46" t="str">
        <f t="shared" si="1011"/>
        <v xml:space="preserve"> </v>
      </c>
      <c r="BY695" s="52"/>
      <c r="BZ695" s="293"/>
      <c r="CA695" s="46">
        <f t="shared" si="1012"/>
        <v>4038.4711937377692</v>
      </c>
      <c r="CB695" s="46">
        <f t="shared" si="1013"/>
        <v>5085.92</v>
      </c>
      <c r="CC695" s="46">
        <f t="shared" si="1014"/>
        <v>-1047.4488062622308</v>
      </c>
    </row>
    <row r="696" spans="1:81" s="45" customFormat="1" ht="12" customHeight="1">
      <c r="A696" s="284">
        <v>46</v>
      </c>
      <c r="B696" s="170" t="s">
        <v>423</v>
      </c>
      <c r="C696" s="295"/>
      <c r="D696" s="295"/>
      <c r="E696" s="296"/>
      <c r="F696" s="296"/>
      <c r="G696" s="286">
        <f t="shared" si="978"/>
        <v>1506349.76</v>
      </c>
      <c r="H696" s="280">
        <f t="shared" si="983"/>
        <v>0</v>
      </c>
      <c r="I696" s="289">
        <v>0</v>
      </c>
      <c r="J696" s="289">
        <v>0</v>
      </c>
      <c r="K696" s="289">
        <v>0</v>
      </c>
      <c r="L696" s="289">
        <v>0</v>
      </c>
      <c r="M696" s="289">
        <v>0</v>
      </c>
      <c r="N696" s="280">
        <v>0</v>
      </c>
      <c r="O696" s="280">
        <v>0</v>
      </c>
      <c r="P696" s="280">
        <v>0</v>
      </c>
      <c r="Q696" s="280">
        <v>0</v>
      </c>
      <c r="R696" s="280">
        <v>0</v>
      </c>
      <c r="S696" s="280">
        <v>0</v>
      </c>
      <c r="T696" s="290">
        <v>0</v>
      </c>
      <c r="U696" s="280">
        <v>0</v>
      </c>
      <c r="V696" s="296" t="s">
        <v>106</v>
      </c>
      <c r="W696" s="57">
        <v>373</v>
      </c>
      <c r="X696" s="280">
        <f t="shared" si="984"/>
        <v>1438564.02</v>
      </c>
      <c r="Y696" s="57">
        <v>0</v>
      </c>
      <c r="Z696" s="57">
        <v>0</v>
      </c>
      <c r="AA696" s="57">
        <v>0</v>
      </c>
      <c r="AB696" s="57">
        <v>0</v>
      </c>
      <c r="AC696" s="57">
        <v>0</v>
      </c>
      <c r="AD696" s="57">
        <v>0</v>
      </c>
      <c r="AE696" s="57">
        <v>0</v>
      </c>
      <c r="AF696" s="57">
        <v>0</v>
      </c>
      <c r="AG696" s="57">
        <v>0</v>
      </c>
      <c r="AH696" s="57">
        <v>0</v>
      </c>
      <c r="AI696" s="57">
        <v>0</v>
      </c>
      <c r="AJ696" s="57">
        <f t="shared" si="985"/>
        <v>45190.49</v>
      </c>
      <c r="AK696" s="57">
        <f t="shared" si="986"/>
        <v>22595.25</v>
      </c>
      <c r="AL696" s="57">
        <v>0</v>
      </c>
      <c r="AN696" s="46">
        <f>I696/'Приложение 1'!I694</f>
        <v>0</v>
      </c>
      <c r="AO696" s="46" t="e">
        <f t="shared" si="988"/>
        <v>#DIV/0!</v>
      </c>
      <c r="AP696" s="46" t="e">
        <f t="shared" si="989"/>
        <v>#DIV/0!</v>
      </c>
      <c r="AQ696" s="46" t="e">
        <f t="shared" si="990"/>
        <v>#DIV/0!</v>
      </c>
      <c r="AR696" s="46" t="e">
        <f t="shared" si="991"/>
        <v>#DIV/0!</v>
      </c>
      <c r="AS696" s="46" t="e">
        <f t="shared" si="992"/>
        <v>#DIV/0!</v>
      </c>
      <c r="AT696" s="46" t="e">
        <f t="shared" si="993"/>
        <v>#DIV/0!</v>
      </c>
      <c r="AU696" s="46">
        <f t="shared" si="994"/>
        <v>3856.7400000000002</v>
      </c>
      <c r="AV696" s="46" t="e">
        <f t="shared" si="995"/>
        <v>#DIV/0!</v>
      </c>
      <c r="AW696" s="46" t="e">
        <f t="shared" si="996"/>
        <v>#DIV/0!</v>
      </c>
      <c r="AX696" s="46" t="e">
        <f t="shared" si="997"/>
        <v>#DIV/0!</v>
      </c>
      <c r="AY696" s="52">
        <f t="shared" si="998"/>
        <v>0</v>
      </c>
      <c r="AZ696" s="46">
        <v>823.21</v>
      </c>
      <c r="BA696" s="46">
        <v>2105.13</v>
      </c>
      <c r="BB696" s="46">
        <v>2608.0100000000002</v>
      </c>
      <c r="BC696" s="46">
        <v>902.03</v>
      </c>
      <c r="BD696" s="46">
        <v>1781.42</v>
      </c>
      <c r="BE696" s="46">
        <v>1188.47</v>
      </c>
      <c r="BF696" s="46">
        <v>2445034.0299999998</v>
      </c>
      <c r="BG696" s="46">
        <f t="shared" si="999"/>
        <v>4866.91</v>
      </c>
      <c r="BH696" s="46">
        <v>1206.3800000000001</v>
      </c>
      <c r="BI696" s="46">
        <v>3444.44</v>
      </c>
      <c r="BJ696" s="46">
        <v>7006.73</v>
      </c>
      <c r="BK696" s="46">
        <f t="shared" si="987"/>
        <v>1689105.94</v>
      </c>
      <c r="BL696" s="46" t="str">
        <f t="shared" si="1000"/>
        <v xml:space="preserve"> </v>
      </c>
      <c r="BM696" s="46" t="e">
        <f t="shared" si="1001"/>
        <v>#DIV/0!</v>
      </c>
      <c r="BN696" s="46" t="e">
        <f t="shared" si="1002"/>
        <v>#DIV/0!</v>
      </c>
      <c r="BO696" s="46" t="e">
        <f t="shared" si="1003"/>
        <v>#DIV/0!</v>
      </c>
      <c r="BP696" s="46" t="e">
        <f t="shared" si="1004"/>
        <v>#DIV/0!</v>
      </c>
      <c r="BQ696" s="46" t="e">
        <f t="shared" si="1005"/>
        <v>#DIV/0!</v>
      </c>
      <c r="BR696" s="46" t="e">
        <f t="shared" si="1006"/>
        <v>#DIV/0!</v>
      </c>
      <c r="BS696" s="46" t="str">
        <f t="shared" si="1007"/>
        <v xml:space="preserve"> </v>
      </c>
      <c r="BT696" s="46" t="e">
        <f t="shared" si="1008"/>
        <v>#DIV/0!</v>
      </c>
      <c r="BU696" s="46" t="e">
        <f t="shared" si="1009"/>
        <v>#DIV/0!</v>
      </c>
      <c r="BV696" s="46" t="e">
        <f t="shared" si="1010"/>
        <v>#DIV/0!</v>
      </c>
      <c r="BW696" s="46" t="str">
        <f t="shared" si="1011"/>
        <v xml:space="preserve"> </v>
      </c>
      <c r="BY696" s="52"/>
      <c r="BZ696" s="293"/>
      <c r="CA696" s="46">
        <f t="shared" si="1012"/>
        <v>4038.4712064343162</v>
      </c>
      <c r="CB696" s="46">
        <f t="shared" si="1013"/>
        <v>5085.92</v>
      </c>
      <c r="CC696" s="46">
        <f t="shared" si="1014"/>
        <v>-1047.4487935656839</v>
      </c>
    </row>
    <row r="697" spans="1:81" s="45" customFormat="1" ht="12" customHeight="1">
      <c r="A697" s="284">
        <v>47</v>
      </c>
      <c r="B697" s="170" t="s">
        <v>454</v>
      </c>
      <c r="C697" s="295"/>
      <c r="D697" s="295"/>
      <c r="E697" s="296"/>
      <c r="F697" s="296"/>
      <c r="G697" s="286">
        <f t="shared" si="978"/>
        <v>1025771.69</v>
      </c>
      <c r="H697" s="280">
        <f t="shared" si="983"/>
        <v>0</v>
      </c>
      <c r="I697" s="289">
        <v>0</v>
      </c>
      <c r="J697" s="289">
        <v>0</v>
      </c>
      <c r="K697" s="289">
        <v>0</v>
      </c>
      <c r="L697" s="289">
        <v>0</v>
      </c>
      <c r="M697" s="289">
        <v>0</v>
      </c>
      <c r="N697" s="280">
        <v>0</v>
      </c>
      <c r="O697" s="280">
        <v>0</v>
      </c>
      <c r="P697" s="280">
        <v>0</v>
      </c>
      <c r="Q697" s="280">
        <v>0</v>
      </c>
      <c r="R697" s="280">
        <v>0</v>
      </c>
      <c r="S697" s="280">
        <v>0</v>
      </c>
      <c r="T697" s="290">
        <v>0</v>
      </c>
      <c r="U697" s="280">
        <v>0</v>
      </c>
      <c r="V697" s="296" t="s">
        <v>106</v>
      </c>
      <c r="W697" s="57">
        <v>254</v>
      </c>
      <c r="X697" s="280">
        <f t="shared" si="984"/>
        <v>979611.96</v>
      </c>
      <c r="Y697" s="57">
        <v>0</v>
      </c>
      <c r="Z697" s="57">
        <v>0</v>
      </c>
      <c r="AA697" s="57">
        <v>0</v>
      </c>
      <c r="AB697" s="57">
        <v>0</v>
      </c>
      <c r="AC697" s="57">
        <v>0</v>
      </c>
      <c r="AD697" s="57">
        <v>0</v>
      </c>
      <c r="AE697" s="57">
        <v>0</v>
      </c>
      <c r="AF697" s="57">
        <v>0</v>
      </c>
      <c r="AG697" s="57">
        <v>0</v>
      </c>
      <c r="AH697" s="57">
        <v>0</v>
      </c>
      <c r="AI697" s="57">
        <v>0</v>
      </c>
      <c r="AJ697" s="57">
        <f t="shared" si="985"/>
        <v>30773.15</v>
      </c>
      <c r="AK697" s="57">
        <f t="shared" si="986"/>
        <v>15386.58</v>
      </c>
      <c r="AL697" s="57">
        <v>0</v>
      </c>
      <c r="AN697" s="46">
        <f>I697/'Приложение 1'!I695</f>
        <v>0</v>
      </c>
      <c r="AO697" s="46" t="e">
        <f t="shared" si="988"/>
        <v>#DIV/0!</v>
      </c>
      <c r="AP697" s="46" t="e">
        <f t="shared" si="989"/>
        <v>#DIV/0!</v>
      </c>
      <c r="AQ697" s="46" t="e">
        <f t="shared" si="990"/>
        <v>#DIV/0!</v>
      </c>
      <c r="AR697" s="46" t="e">
        <f t="shared" si="991"/>
        <v>#DIV/0!</v>
      </c>
      <c r="AS697" s="46" t="e">
        <f t="shared" si="992"/>
        <v>#DIV/0!</v>
      </c>
      <c r="AT697" s="46" t="e">
        <f t="shared" si="993"/>
        <v>#DIV/0!</v>
      </c>
      <c r="AU697" s="46">
        <f t="shared" si="994"/>
        <v>3856.74</v>
      </c>
      <c r="AV697" s="46" t="e">
        <f t="shared" si="995"/>
        <v>#DIV/0!</v>
      </c>
      <c r="AW697" s="46" t="e">
        <f t="shared" si="996"/>
        <v>#DIV/0!</v>
      </c>
      <c r="AX697" s="46" t="e">
        <f t="shared" si="997"/>
        <v>#DIV/0!</v>
      </c>
      <c r="AY697" s="52">
        <f t="shared" si="998"/>
        <v>0</v>
      </c>
      <c r="AZ697" s="46">
        <v>823.21</v>
      </c>
      <c r="BA697" s="46">
        <v>2105.13</v>
      </c>
      <c r="BB697" s="46">
        <v>2608.0100000000002</v>
      </c>
      <c r="BC697" s="46">
        <v>902.03</v>
      </c>
      <c r="BD697" s="46">
        <v>1781.42</v>
      </c>
      <c r="BE697" s="46">
        <v>1188.47</v>
      </c>
      <c r="BF697" s="46">
        <v>2445034.0299999998</v>
      </c>
      <c r="BG697" s="46">
        <f t="shared" si="999"/>
        <v>4866.91</v>
      </c>
      <c r="BH697" s="46">
        <v>1206.3800000000001</v>
      </c>
      <c r="BI697" s="46">
        <v>3444.44</v>
      </c>
      <c r="BJ697" s="46">
        <v>7006.73</v>
      </c>
      <c r="BK697" s="46">
        <f t="shared" si="987"/>
        <v>1689105.94</v>
      </c>
      <c r="BL697" s="46" t="str">
        <f t="shared" si="1000"/>
        <v xml:space="preserve"> </v>
      </c>
      <c r="BM697" s="46" t="e">
        <f t="shared" si="1001"/>
        <v>#DIV/0!</v>
      </c>
      <c r="BN697" s="46" t="e">
        <f t="shared" si="1002"/>
        <v>#DIV/0!</v>
      </c>
      <c r="BO697" s="46" t="e">
        <f t="shared" si="1003"/>
        <v>#DIV/0!</v>
      </c>
      <c r="BP697" s="46" t="e">
        <f t="shared" si="1004"/>
        <v>#DIV/0!</v>
      </c>
      <c r="BQ697" s="46" t="e">
        <f t="shared" si="1005"/>
        <v>#DIV/0!</v>
      </c>
      <c r="BR697" s="46" t="e">
        <f t="shared" si="1006"/>
        <v>#DIV/0!</v>
      </c>
      <c r="BS697" s="46" t="str">
        <f t="shared" si="1007"/>
        <v xml:space="preserve"> </v>
      </c>
      <c r="BT697" s="46" t="e">
        <f t="shared" si="1008"/>
        <v>#DIV/0!</v>
      </c>
      <c r="BU697" s="46" t="e">
        <f t="shared" si="1009"/>
        <v>#DIV/0!</v>
      </c>
      <c r="BV697" s="46" t="e">
        <f t="shared" si="1010"/>
        <v>#DIV/0!</v>
      </c>
      <c r="BW697" s="46" t="str">
        <f t="shared" si="1011"/>
        <v xml:space="preserve"> </v>
      </c>
      <c r="BY697" s="52"/>
      <c r="BZ697" s="293"/>
      <c r="CA697" s="46">
        <f t="shared" si="1012"/>
        <v>4038.4712204724406</v>
      </c>
      <c r="CB697" s="46">
        <f t="shared" si="1013"/>
        <v>5085.92</v>
      </c>
      <c r="CC697" s="46">
        <f t="shared" si="1014"/>
        <v>-1047.4487795275595</v>
      </c>
    </row>
    <row r="698" spans="1:81" s="45" customFormat="1" ht="12" customHeight="1">
      <c r="A698" s="284">
        <v>48</v>
      </c>
      <c r="B698" s="170" t="s">
        <v>455</v>
      </c>
      <c r="C698" s="295"/>
      <c r="D698" s="295"/>
      <c r="E698" s="296"/>
      <c r="F698" s="296"/>
      <c r="G698" s="286">
        <f t="shared" si="978"/>
        <v>1037887.1</v>
      </c>
      <c r="H698" s="280">
        <f t="shared" si="983"/>
        <v>0</v>
      </c>
      <c r="I698" s="289">
        <v>0</v>
      </c>
      <c r="J698" s="289">
        <v>0</v>
      </c>
      <c r="K698" s="289">
        <v>0</v>
      </c>
      <c r="L698" s="289">
        <v>0</v>
      </c>
      <c r="M698" s="289">
        <v>0</v>
      </c>
      <c r="N698" s="280">
        <v>0</v>
      </c>
      <c r="O698" s="280">
        <v>0</v>
      </c>
      <c r="P698" s="280">
        <v>0</v>
      </c>
      <c r="Q698" s="280">
        <v>0</v>
      </c>
      <c r="R698" s="280">
        <v>0</v>
      </c>
      <c r="S698" s="280">
        <v>0</v>
      </c>
      <c r="T698" s="290">
        <v>0</v>
      </c>
      <c r="U698" s="280">
        <v>0</v>
      </c>
      <c r="V698" s="296" t="s">
        <v>106</v>
      </c>
      <c r="W698" s="57">
        <v>257</v>
      </c>
      <c r="X698" s="280">
        <f t="shared" si="984"/>
        <v>991182.18</v>
      </c>
      <c r="Y698" s="57">
        <v>0</v>
      </c>
      <c r="Z698" s="57">
        <v>0</v>
      </c>
      <c r="AA698" s="57">
        <v>0</v>
      </c>
      <c r="AB698" s="57">
        <v>0</v>
      </c>
      <c r="AC698" s="57">
        <v>0</v>
      </c>
      <c r="AD698" s="57">
        <v>0</v>
      </c>
      <c r="AE698" s="57">
        <v>0</v>
      </c>
      <c r="AF698" s="57">
        <v>0</v>
      </c>
      <c r="AG698" s="57">
        <v>0</v>
      </c>
      <c r="AH698" s="57">
        <v>0</v>
      </c>
      <c r="AI698" s="57">
        <v>0</v>
      </c>
      <c r="AJ698" s="57">
        <f t="shared" si="985"/>
        <v>31136.61</v>
      </c>
      <c r="AK698" s="57">
        <f t="shared" si="986"/>
        <v>15568.31</v>
      </c>
      <c r="AL698" s="57">
        <v>0</v>
      </c>
      <c r="AN698" s="46">
        <f>I698/'Приложение 1'!I696</f>
        <v>0</v>
      </c>
      <c r="AO698" s="46" t="e">
        <f t="shared" si="988"/>
        <v>#DIV/0!</v>
      </c>
      <c r="AP698" s="46" t="e">
        <f t="shared" si="989"/>
        <v>#DIV/0!</v>
      </c>
      <c r="AQ698" s="46" t="e">
        <f t="shared" si="990"/>
        <v>#DIV/0!</v>
      </c>
      <c r="AR698" s="46" t="e">
        <f t="shared" si="991"/>
        <v>#DIV/0!</v>
      </c>
      <c r="AS698" s="46" t="e">
        <f t="shared" si="992"/>
        <v>#DIV/0!</v>
      </c>
      <c r="AT698" s="46" t="e">
        <f t="shared" si="993"/>
        <v>#DIV/0!</v>
      </c>
      <c r="AU698" s="46">
        <f t="shared" si="994"/>
        <v>3856.7400000000002</v>
      </c>
      <c r="AV698" s="46" t="e">
        <f t="shared" si="995"/>
        <v>#DIV/0!</v>
      </c>
      <c r="AW698" s="46" t="e">
        <f t="shared" si="996"/>
        <v>#DIV/0!</v>
      </c>
      <c r="AX698" s="46" t="e">
        <f t="shared" si="997"/>
        <v>#DIV/0!</v>
      </c>
      <c r="AY698" s="52">
        <f t="shared" si="998"/>
        <v>0</v>
      </c>
      <c r="AZ698" s="46">
        <v>823.21</v>
      </c>
      <c r="BA698" s="46">
        <v>2105.13</v>
      </c>
      <c r="BB698" s="46">
        <v>2608.0100000000002</v>
      </c>
      <c r="BC698" s="46">
        <v>902.03</v>
      </c>
      <c r="BD698" s="46">
        <v>1781.42</v>
      </c>
      <c r="BE698" s="46">
        <v>1188.47</v>
      </c>
      <c r="BF698" s="46">
        <v>2445034.0299999998</v>
      </c>
      <c r="BG698" s="46">
        <f t="shared" si="999"/>
        <v>4866.91</v>
      </c>
      <c r="BH698" s="46">
        <v>1206.3800000000001</v>
      </c>
      <c r="BI698" s="46">
        <v>3444.44</v>
      </c>
      <c r="BJ698" s="46">
        <v>7006.73</v>
      </c>
      <c r="BK698" s="46">
        <f t="shared" si="987"/>
        <v>1689105.94</v>
      </c>
      <c r="BL698" s="46" t="str">
        <f t="shared" si="1000"/>
        <v xml:space="preserve"> </v>
      </c>
      <c r="BM698" s="46" t="e">
        <f t="shared" si="1001"/>
        <v>#DIV/0!</v>
      </c>
      <c r="BN698" s="46" t="e">
        <f t="shared" si="1002"/>
        <v>#DIV/0!</v>
      </c>
      <c r="BO698" s="46" t="e">
        <f t="shared" si="1003"/>
        <v>#DIV/0!</v>
      </c>
      <c r="BP698" s="46" t="e">
        <f t="shared" si="1004"/>
        <v>#DIV/0!</v>
      </c>
      <c r="BQ698" s="46" t="e">
        <f t="shared" si="1005"/>
        <v>#DIV/0!</v>
      </c>
      <c r="BR698" s="46" t="e">
        <f t="shared" si="1006"/>
        <v>#DIV/0!</v>
      </c>
      <c r="BS698" s="46" t="str">
        <f t="shared" si="1007"/>
        <v xml:space="preserve"> </v>
      </c>
      <c r="BT698" s="46" t="e">
        <f t="shared" si="1008"/>
        <v>#DIV/0!</v>
      </c>
      <c r="BU698" s="46" t="e">
        <f t="shared" si="1009"/>
        <v>#DIV/0!</v>
      </c>
      <c r="BV698" s="46" t="e">
        <f t="shared" si="1010"/>
        <v>#DIV/0!</v>
      </c>
      <c r="BW698" s="46" t="str">
        <f t="shared" si="1011"/>
        <v xml:space="preserve"> </v>
      </c>
      <c r="BY698" s="52"/>
      <c r="BZ698" s="293"/>
      <c r="CA698" s="46">
        <f t="shared" si="1012"/>
        <v>4038.4712062256808</v>
      </c>
      <c r="CB698" s="46">
        <f t="shared" si="1013"/>
        <v>5085.92</v>
      </c>
      <c r="CC698" s="46">
        <f t="shared" si="1014"/>
        <v>-1047.4487937743193</v>
      </c>
    </row>
    <row r="699" spans="1:81" s="45" customFormat="1" ht="12" customHeight="1">
      <c r="A699" s="284">
        <v>49</v>
      </c>
      <c r="B699" s="170" t="s">
        <v>456</v>
      </c>
      <c r="C699" s="295"/>
      <c r="D699" s="295"/>
      <c r="E699" s="296"/>
      <c r="F699" s="296"/>
      <c r="G699" s="286">
        <f t="shared" si="978"/>
        <v>603751.43999999994</v>
      </c>
      <c r="H699" s="280">
        <f t="shared" si="983"/>
        <v>0</v>
      </c>
      <c r="I699" s="289">
        <v>0</v>
      </c>
      <c r="J699" s="289">
        <v>0</v>
      </c>
      <c r="K699" s="289">
        <v>0</v>
      </c>
      <c r="L699" s="289">
        <v>0</v>
      </c>
      <c r="M699" s="289">
        <v>0</v>
      </c>
      <c r="N699" s="280">
        <v>0</v>
      </c>
      <c r="O699" s="280">
        <v>0</v>
      </c>
      <c r="P699" s="280">
        <v>0</v>
      </c>
      <c r="Q699" s="280">
        <v>0</v>
      </c>
      <c r="R699" s="280">
        <v>0</v>
      </c>
      <c r="S699" s="280">
        <v>0</v>
      </c>
      <c r="T699" s="290">
        <v>0</v>
      </c>
      <c r="U699" s="280">
        <v>0</v>
      </c>
      <c r="V699" s="296" t="s">
        <v>106</v>
      </c>
      <c r="W699" s="57">
        <v>149.5</v>
      </c>
      <c r="X699" s="280">
        <f t="shared" si="984"/>
        <v>576582.63</v>
      </c>
      <c r="Y699" s="57">
        <v>0</v>
      </c>
      <c r="Z699" s="57">
        <v>0</v>
      </c>
      <c r="AA699" s="57">
        <v>0</v>
      </c>
      <c r="AB699" s="57">
        <v>0</v>
      </c>
      <c r="AC699" s="57">
        <v>0</v>
      </c>
      <c r="AD699" s="57">
        <v>0</v>
      </c>
      <c r="AE699" s="57">
        <v>0</v>
      </c>
      <c r="AF699" s="57">
        <v>0</v>
      </c>
      <c r="AG699" s="57">
        <v>0</v>
      </c>
      <c r="AH699" s="57">
        <v>0</v>
      </c>
      <c r="AI699" s="57">
        <v>0</v>
      </c>
      <c r="AJ699" s="57">
        <f t="shared" si="985"/>
        <v>18112.54</v>
      </c>
      <c r="AK699" s="57">
        <f t="shared" si="986"/>
        <v>9056.27</v>
      </c>
      <c r="AL699" s="57">
        <v>0</v>
      </c>
      <c r="AN699" s="46">
        <f>I699/'Приложение 1'!I697</f>
        <v>0</v>
      </c>
      <c r="AO699" s="46" t="e">
        <f t="shared" si="988"/>
        <v>#DIV/0!</v>
      </c>
      <c r="AP699" s="46" t="e">
        <f t="shared" si="989"/>
        <v>#DIV/0!</v>
      </c>
      <c r="AQ699" s="46" t="e">
        <f t="shared" si="990"/>
        <v>#DIV/0!</v>
      </c>
      <c r="AR699" s="46" t="e">
        <f t="shared" si="991"/>
        <v>#DIV/0!</v>
      </c>
      <c r="AS699" s="46" t="e">
        <f t="shared" si="992"/>
        <v>#DIV/0!</v>
      </c>
      <c r="AT699" s="46" t="e">
        <f t="shared" si="993"/>
        <v>#DIV/0!</v>
      </c>
      <c r="AU699" s="46">
        <f t="shared" si="994"/>
        <v>3856.7400000000002</v>
      </c>
      <c r="AV699" s="46" t="e">
        <f t="shared" si="995"/>
        <v>#DIV/0!</v>
      </c>
      <c r="AW699" s="46" t="e">
        <f t="shared" si="996"/>
        <v>#DIV/0!</v>
      </c>
      <c r="AX699" s="46" t="e">
        <f t="shared" si="997"/>
        <v>#DIV/0!</v>
      </c>
      <c r="AY699" s="52">
        <f t="shared" si="998"/>
        <v>0</v>
      </c>
      <c r="AZ699" s="46">
        <v>823.21</v>
      </c>
      <c r="BA699" s="46">
        <v>2105.13</v>
      </c>
      <c r="BB699" s="46">
        <v>2608.0100000000002</v>
      </c>
      <c r="BC699" s="46">
        <v>902.03</v>
      </c>
      <c r="BD699" s="46">
        <v>1781.42</v>
      </c>
      <c r="BE699" s="46">
        <v>1188.47</v>
      </c>
      <c r="BF699" s="46">
        <v>2445034.0299999998</v>
      </c>
      <c r="BG699" s="46">
        <f t="shared" si="999"/>
        <v>4866.91</v>
      </c>
      <c r="BH699" s="46">
        <v>1206.3800000000001</v>
      </c>
      <c r="BI699" s="46">
        <v>3444.44</v>
      </c>
      <c r="BJ699" s="46">
        <v>7006.73</v>
      </c>
      <c r="BK699" s="46">
        <f t="shared" si="987"/>
        <v>1689105.94</v>
      </c>
      <c r="BL699" s="46" t="str">
        <f t="shared" si="1000"/>
        <v xml:space="preserve"> </v>
      </c>
      <c r="BM699" s="46" t="e">
        <f t="shared" si="1001"/>
        <v>#DIV/0!</v>
      </c>
      <c r="BN699" s="46" t="e">
        <f t="shared" si="1002"/>
        <v>#DIV/0!</v>
      </c>
      <c r="BO699" s="46" t="e">
        <f t="shared" si="1003"/>
        <v>#DIV/0!</v>
      </c>
      <c r="BP699" s="46" t="e">
        <f t="shared" si="1004"/>
        <v>#DIV/0!</v>
      </c>
      <c r="BQ699" s="46" t="e">
        <f t="shared" si="1005"/>
        <v>#DIV/0!</v>
      </c>
      <c r="BR699" s="46" t="e">
        <f t="shared" si="1006"/>
        <v>#DIV/0!</v>
      </c>
      <c r="BS699" s="46" t="str">
        <f t="shared" si="1007"/>
        <v xml:space="preserve"> </v>
      </c>
      <c r="BT699" s="46" t="e">
        <f t="shared" si="1008"/>
        <v>#DIV/0!</v>
      </c>
      <c r="BU699" s="46" t="e">
        <f t="shared" si="1009"/>
        <v>#DIV/0!</v>
      </c>
      <c r="BV699" s="46" t="e">
        <f t="shared" si="1010"/>
        <v>#DIV/0!</v>
      </c>
      <c r="BW699" s="46" t="str">
        <f t="shared" si="1011"/>
        <v xml:space="preserve"> </v>
      </c>
      <c r="BY699" s="52"/>
      <c r="BZ699" s="293"/>
      <c r="CA699" s="46">
        <f t="shared" si="1012"/>
        <v>4038.4711705685613</v>
      </c>
      <c r="CB699" s="46">
        <f t="shared" si="1013"/>
        <v>5085.92</v>
      </c>
      <c r="CC699" s="46">
        <f t="shared" si="1014"/>
        <v>-1047.4488294314388</v>
      </c>
    </row>
    <row r="700" spans="1:81" s="45" customFormat="1" ht="12" customHeight="1">
      <c r="A700" s="284">
        <v>50</v>
      </c>
      <c r="B700" s="170" t="s">
        <v>472</v>
      </c>
      <c r="C700" s="295"/>
      <c r="D700" s="295"/>
      <c r="E700" s="296"/>
      <c r="F700" s="296"/>
      <c r="G700" s="286">
        <f t="shared" si="978"/>
        <v>1348849.38</v>
      </c>
      <c r="H700" s="280">
        <f t="shared" si="983"/>
        <v>0</v>
      </c>
      <c r="I700" s="289">
        <v>0</v>
      </c>
      <c r="J700" s="289">
        <v>0</v>
      </c>
      <c r="K700" s="289">
        <v>0</v>
      </c>
      <c r="L700" s="289">
        <v>0</v>
      </c>
      <c r="M700" s="289">
        <v>0</v>
      </c>
      <c r="N700" s="280">
        <v>0</v>
      </c>
      <c r="O700" s="280">
        <v>0</v>
      </c>
      <c r="P700" s="280">
        <v>0</v>
      </c>
      <c r="Q700" s="280">
        <v>0</v>
      </c>
      <c r="R700" s="280">
        <v>0</v>
      </c>
      <c r="S700" s="280">
        <v>0</v>
      </c>
      <c r="T700" s="290">
        <v>0</v>
      </c>
      <c r="U700" s="280">
        <v>0</v>
      </c>
      <c r="V700" s="296" t="s">
        <v>106</v>
      </c>
      <c r="W700" s="57">
        <v>334</v>
      </c>
      <c r="X700" s="280">
        <f t="shared" si="984"/>
        <v>1288151.1599999999</v>
      </c>
      <c r="Y700" s="57">
        <v>0</v>
      </c>
      <c r="Z700" s="57">
        <v>0</v>
      </c>
      <c r="AA700" s="57">
        <v>0</v>
      </c>
      <c r="AB700" s="57">
        <v>0</v>
      </c>
      <c r="AC700" s="57">
        <v>0</v>
      </c>
      <c r="AD700" s="57">
        <v>0</v>
      </c>
      <c r="AE700" s="57">
        <v>0</v>
      </c>
      <c r="AF700" s="57">
        <v>0</v>
      </c>
      <c r="AG700" s="57">
        <v>0</v>
      </c>
      <c r="AH700" s="57">
        <v>0</v>
      </c>
      <c r="AI700" s="57">
        <v>0</v>
      </c>
      <c r="AJ700" s="57">
        <f t="shared" si="985"/>
        <v>40465.480000000003</v>
      </c>
      <c r="AK700" s="57">
        <f t="shared" si="986"/>
        <v>20232.740000000002</v>
      </c>
      <c r="AL700" s="57">
        <v>0</v>
      </c>
      <c r="AN700" s="46">
        <f>I700/'Приложение 1'!I698</f>
        <v>0</v>
      </c>
      <c r="AO700" s="46" t="e">
        <f t="shared" si="988"/>
        <v>#DIV/0!</v>
      </c>
      <c r="AP700" s="46" t="e">
        <f t="shared" si="989"/>
        <v>#DIV/0!</v>
      </c>
      <c r="AQ700" s="46" t="e">
        <f t="shared" si="990"/>
        <v>#DIV/0!</v>
      </c>
      <c r="AR700" s="46" t="e">
        <f t="shared" si="991"/>
        <v>#DIV/0!</v>
      </c>
      <c r="AS700" s="46" t="e">
        <f t="shared" si="992"/>
        <v>#DIV/0!</v>
      </c>
      <c r="AT700" s="46" t="e">
        <f t="shared" si="993"/>
        <v>#DIV/0!</v>
      </c>
      <c r="AU700" s="46">
        <f t="shared" si="994"/>
        <v>3856.74</v>
      </c>
      <c r="AV700" s="46" t="e">
        <f t="shared" si="995"/>
        <v>#DIV/0!</v>
      </c>
      <c r="AW700" s="46" t="e">
        <f t="shared" si="996"/>
        <v>#DIV/0!</v>
      </c>
      <c r="AX700" s="46" t="e">
        <f t="shared" si="997"/>
        <v>#DIV/0!</v>
      </c>
      <c r="AY700" s="52">
        <f t="shared" si="998"/>
        <v>0</v>
      </c>
      <c r="AZ700" s="46">
        <v>823.21</v>
      </c>
      <c r="BA700" s="46">
        <v>2105.13</v>
      </c>
      <c r="BB700" s="46">
        <v>2608.0100000000002</v>
      </c>
      <c r="BC700" s="46">
        <v>902.03</v>
      </c>
      <c r="BD700" s="46">
        <v>1781.42</v>
      </c>
      <c r="BE700" s="46">
        <v>1188.47</v>
      </c>
      <c r="BF700" s="46">
        <v>2445034.0299999998</v>
      </c>
      <c r="BG700" s="46">
        <f t="shared" si="999"/>
        <v>4866.91</v>
      </c>
      <c r="BH700" s="46">
        <v>1206.3800000000001</v>
      </c>
      <c r="BI700" s="46">
        <v>3444.44</v>
      </c>
      <c r="BJ700" s="46">
        <v>7006.73</v>
      </c>
      <c r="BK700" s="46">
        <f t="shared" si="987"/>
        <v>1689105.94</v>
      </c>
      <c r="BL700" s="46" t="str">
        <f t="shared" si="1000"/>
        <v xml:space="preserve"> </v>
      </c>
      <c r="BM700" s="46" t="e">
        <f t="shared" si="1001"/>
        <v>#DIV/0!</v>
      </c>
      <c r="BN700" s="46" t="e">
        <f t="shared" si="1002"/>
        <v>#DIV/0!</v>
      </c>
      <c r="BO700" s="46" t="e">
        <f t="shared" si="1003"/>
        <v>#DIV/0!</v>
      </c>
      <c r="BP700" s="46" t="e">
        <f t="shared" si="1004"/>
        <v>#DIV/0!</v>
      </c>
      <c r="BQ700" s="46" t="e">
        <f t="shared" si="1005"/>
        <v>#DIV/0!</v>
      </c>
      <c r="BR700" s="46" t="e">
        <f t="shared" si="1006"/>
        <v>#DIV/0!</v>
      </c>
      <c r="BS700" s="46" t="str">
        <f t="shared" si="1007"/>
        <v xml:space="preserve"> </v>
      </c>
      <c r="BT700" s="46" t="e">
        <f t="shared" si="1008"/>
        <v>#DIV/0!</v>
      </c>
      <c r="BU700" s="46" t="e">
        <f t="shared" si="1009"/>
        <v>#DIV/0!</v>
      </c>
      <c r="BV700" s="46" t="e">
        <f t="shared" si="1010"/>
        <v>#DIV/0!</v>
      </c>
      <c r="BW700" s="46" t="str">
        <f t="shared" si="1011"/>
        <v xml:space="preserve"> </v>
      </c>
      <c r="BY700" s="52"/>
      <c r="BZ700" s="293"/>
      <c r="CA700" s="46">
        <f t="shared" si="1012"/>
        <v>4038.4711976047902</v>
      </c>
      <c r="CB700" s="46">
        <f t="shared" si="1013"/>
        <v>5085.92</v>
      </c>
      <c r="CC700" s="46">
        <f t="shared" si="1014"/>
        <v>-1047.4488023952099</v>
      </c>
    </row>
    <row r="701" spans="1:81" s="45" customFormat="1" ht="12" customHeight="1">
      <c r="A701" s="284">
        <v>51</v>
      </c>
      <c r="B701" s="170" t="s">
        <v>479</v>
      </c>
      <c r="C701" s="295"/>
      <c r="D701" s="295"/>
      <c r="E701" s="296"/>
      <c r="F701" s="296"/>
      <c r="G701" s="286">
        <f t="shared" si="978"/>
        <v>1292310.78</v>
      </c>
      <c r="H701" s="280">
        <f t="shared" si="983"/>
        <v>0</v>
      </c>
      <c r="I701" s="289">
        <v>0</v>
      </c>
      <c r="J701" s="289">
        <v>0</v>
      </c>
      <c r="K701" s="289">
        <v>0</v>
      </c>
      <c r="L701" s="289">
        <v>0</v>
      </c>
      <c r="M701" s="289">
        <v>0</v>
      </c>
      <c r="N701" s="280">
        <v>0</v>
      </c>
      <c r="O701" s="280">
        <v>0</v>
      </c>
      <c r="P701" s="280">
        <v>0</v>
      </c>
      <c r="Q701" s="280">
        <v>0</v>
      </c>
      <c r="R701" s="280">
        <v>0</v>
      </c>
      <c r="S701" s="280">
        <v>0</v>
      </c>
      <c r="T701" s="290">
        <v>0</v>
      </c>
      <c r="U701" s="280">
        <v>0</v>
      </c>
      <c r="V701" s="296" t="s">
        <v>106</v>
      </c>
      <c r="W701" s="57">
        <v>320</v>
      </c>
      <c r="X701" s="280">
        <f t="shared" si="984"/>
        <v>1234156.8</v>
      </c>
      <c r="Y701" s="57">
        <v>0</v>
      </c>
      <c r="Z701" s="57">
        <v>0</v>
      </c>
      <c r="AA701" s="57">
        <v>0</v>
      </c>
      <c r="AB701" s="57">
        <v>0</v>
      </c>
      <c r="AC701" s="57">
        <v>0</v>
      </c>
      <c r="AD701" s="57">
        <v>0</v>
      </c>
      <c r="AE701" s="57">
        <v>0</v>
      </c>
      <c r="AF701" s="57">
        <v>0</v>
      </c>
      <c r="AG701" s="57">
        <v>0</v>
      </c>
      <c r="AH701" s="57">
        <v>0</v>
      </c>
      <c r="AI701" s="57">
        <v>0</v>
      </c>
      <c r="AJ701" s="57">
        <f t="shared" si="985"/>
        <v>38769.32</v>
      </c>
      <c r="AK701" s="57">
        <f t="shared" si="986"/>
        <v>19384.66</v>
      </c>
      <c r="AL701" s="57">
        <v>0</v>
      </c>
      <c r="AN701" s="46">
        <f>I701/'Приложение 1'!I699</f>
        <v>0</v>
      </c>
      <c r="AO701" s="46" t="e">
        <f t="shared" si="988"/>
        <v>#DIV/0!</v>
      </c>
      <c r="AP701" s="46" t="e">
        <f t="shared" si="989"/>
        <v>#DIV/0!</v>
      </c>
      <c r="AQ701" s="46" t="e">
        <f t="shared" si="990"/>
        <v>#DIV/0!</v>
      </c>
      <c r="AR701" s="46" t="e">
        <f t="shared" si="991"/>
        <v>#DIV/0!</v>
      </c>
      <c r="AS701" s="46" t="e">
        <f t="shared" si="992"/>
        <v>#DIV/0!</v>
      </c>
      <c r="AT701" s="46" t="e">
        <f t="shared" si="993"/>
        <v>#DIV/0!</v>
      </c>
      <c r="AU701" s="46">
        <f t="shared" si="994"/>
        <v>3856.7400000000002</v>
      </c>
      <c r="AV701" s="46" t="e">
        <f t="shared" si="995"/>
        <v>#DIV/0!</v>
      </c>
      <c r="AW701" s="46" t="e">
        <f t="shared" si="996"/>
        <v>#DIV/0!</v>
      </c>
      <c r="AX701" s="46" t="e">
        <f t="shared" si="997"/>
        <v>#DIV/0!</v>
      </c>
      <c r="AY701" s="52">
        <f t="shared" si="998"/>
        <v>0</v>
      </c>
      <c r="AZ701" s="46">
        <v>823.21</v>
      </c>
      <c r="BA701" s="46">
        <v>2105.13</v>
      </c>
      <c r="BB701" s="46">
        <v>2608.0100000000002</v>
      </c>
      <c r="BC701" s="46">
        <v>902.03</v>
      </c>
      <c r="BD701" s="46">
        <v>1781.42</v>
      </c>
      <c r="BE701" s="46">
        <v>1188.47</v>
      </c>
      <c r="BF701" s="46">
        <v>2445034.0299999998</v>
      </c>
      <c r="BG701" s="46">
        <f t="shared" si="999"/>
        <v>4866.91</v>
      </c>
      <c r="BH701" s="46">
        <v>1206.3800000000001</v>
      </c>
      <c r="BI701" s="46">
        <v>3444.44</v>
      </c>
      <c r="BJ701" s="46">
        <v>7006.73</v>
      </c>
      <c r="BK701" s="46">
        <f t="shared" si="987"/>
        <v>1689105.94</v>
      </c>
      <c r="BL701" s="46" t="str">
        <f t="shared" si="1000"/>
        <v xml:space="preserve"> </v>
      </c>
      <c r="BM701" s="46" t="e">
        <f t="shared" si="1001"/>
        <v>#DIV/0!</v>
      </c>
      <c r="BN701" s="46" t="e">
        <f t="shared" si="1002"/>
        <v>#DIV/0!</v>
      </c>
      <c r="BO701" s="46" t="e">
        <f t="shared" si="1003"/>
        <v>#DIV/0!</v>
      </c>
      <c r="BP701" s="46" t="e">
        <f t="shared" si="1004"/>
        <v>#DIV/0!</v>
      </c>
      <c r="BQ701" s="46" t="e">
        <f t="shared" si="1005"/>
        <v>#DIV/0!</v>
      </c>
      <c r="BR701" s="46" t="e">
        <f t="shared" si="1006"/>
        <v>#DIV/0!</v>
      </c>
      <c r="BS701" s="46" t="str">
        <f t="shared" si="1007"/>
        <v xml:space="preserve"> </v>
      </c>
      <c r="BT701" s="46" t="e">
        <f t="shared" si="1008"/>
        <v>#DIV/0!</v>
      </c>
      <c r="BU701" s="46" t="e">
        <f t="shared" si="1009"/>
        <v>#DIV/0!</v>
      </c>
      <c r="BV701" s="46" t="e">
        <f t="shared" si="1010"/>
        <v>#DIV/0!</v>
      </c>
      <c r="BW701" s="46" t="str">
        <f t="shared" si="1011"/>
        <v xml:space="preserve"> </v>
      </c>
      <c r="BY701" s="52"/>
      <c r="BZ701" s="293"/>
      <c r="CA701" s="46">
        <f t="shared" si="1012"/>
        <v>4038.4711875000003</v>
      </c>
      <c r="CB701" s="46">
        <f t="shared" si="1013"/>
        <v>5085.92</v>
      </c>
      <c r="CC701" s="46">
        <f t="shared" si="1014"/>
        <v>-1047.4488124999998</v>
      </c>
    </row>
    <row r="702" spans="1:81" s="45" customFormat="1" ht="12" customHeight="1">
      <c r="A702" s="284">
        <v>52</v>
      </c>
      <c r="B702" s="170" t="s">
        <v>480</v>
      </c>
      <c r="C702" s="295"/>
      <c r="D702" s="295"/>
      <c r="E702" s="296"/>
      <c r="F702" s="296"/>
      <c r="G702" s="286">
        <f t="shared" si="978"/>
        <v>1789042.74</v>
      </c>
      <c r="H702" s="280">
        <f t="shared" si="983"/>
        <v>0</v>
      </c>
      <c r="I702" s="289">
        <v>0</v>
      </c>
      <c r="J702" s="289">
        <v>0</v>
      </c>
      <c r="K702" s="289">
        <v>0</v>
      </c>
      <c r="L702" s="289">
        <v>0</v>
      </c>
      <c r="M702" s="289">
        <v>0</v>
      </c>
      <c r="N702" s="280">
        <v>0</v>
      </c>
      <c r="O702" s="280">
        <v>0</v>
      </c>
      <c r="P702" s="280">
        <v>0</v>
      </c>
      <c r="Q702" s="280">
        <v>0</v>
      </c>
      <c r="R702" s="280">
        <v>0</v>
      </c>
      <c r="S702" s="280">
        <v>0</v>
      </c>
      <c r="T702" s="290">
        <v>0</v>
      </c>
      <c r="U702" s="280">
        <v>0</v>
      </c>
      <c r="V702" s="296" t="s">
        <v>106</v>
      </c>
      <c r="W702" s="57">
        <v>443</v>
      </c>
      <c r="X702" s="280">
        <f t="shared" si="984"/>
        <v>1708535.82</v>
      </c>
      <c r="Y702" s="57">
        <v>0</v>
      </c>
      <c r="Z702" s="57">
        <v>0</v>
      </c>
      <c r="AA702" s="57">
        <v>0</v>
      </c>
      <c r="AB702" s="57">
        <v>0</v>
      </c>
      <c r="AC702" s="57">
        <v>0</v>
      </c>
      <c r="AD702" s="57">
        <v>0</v>
      </c>
      <c r="AE702" s="57">
        <v>0</v>
      </c>
      <c r="AF702" s="57">
        <v>0</v>
      </c>
      <c r="AG702" s="57">
        <v>0</v>
      </c>
      <c r="AH702" s="57">
        <v>0</v>
      </c>
      <c r="AI702" s="57">
        <v>0</v>
      </c>
      <c r="AJ702" s="57">
        <f t="shared" si="985"/>
        <v>53671.28</v>
      </c>
      <c r="AK702" s="57">
        <f t="shared" si="986"/>
        <v>26835.64</v>
      </c>
      <c r="AL702" s="57">
        <v>0</v>
      </c>
      <c r="AN702" s="46">
        <f>I702/'Приложение 1'!I700</f>
        <v>0</v>
      </c>
      <c r="AO702" s="46" t="e">
        <f t="shared" si="988"/>
        <v>#DIV/0!</v>
      </c>
      <c r="AP702" s="46" t="e">
        <f t="shared" si="989"/>
        <v>#DIV/0!</v>
      </c>
      <c r="AQ702" s="46" t="e">
        <f t="shared" si="990"/>
        <v>#DIV/0!</v>
      </c>
      <c r="AR702" s="46" t="e">
        <f t="shared" si="991"/>
        <v>#DIV/0!</v>
      </c>
      <c r="AS702" s="46" t="e">
        <f t="shared" si="992"/>
        <v>#DIV/0!</v>
      </c>
      <c r="AT702" s="46" t="e">
        <f t="shared" si="993"/>
        <v>#DIV/0!</v>
      </c>
      <c r="AU702" s="46">
        <f t="shared" si="994"/>
        <v>3856.7400000000002</v>
      </c>
      <c r="AV702" s="46" t="e">
        <f t="shared" si="995"/>
        <v>#DIV/0!</v>
      </c>
      <c r="AW702" s="46" t="e">
        <f t="shared" si="996"/>
        <v>#DIV/0!</v>
      </c>
      <c r="AX702" s="46" t="e">
        <f t="shared" si="997"/>
        <v>#DIV/0!</v>
      </c>
      <c r="AY702" s="52">
        <f t="shared" si="998"/>
        <v>0</v>
      </c>
      <c r="AZ702" s="46">
        <v>823.21</v>
      </c>
      <c r="BA702" s="46">
        <v>2105.13</v>
      </c>
      <c r="BB702" s="46">
        <v>2608.0100000000002</v>
      </c>
      <c r="BC702" s="46">
        <v>902.03</v>
      </c>
      <c r="BD702" s="46">
        <v>1781.42</v>
      </c>
      <c r="BE702" s="46">
        <v>1188.47</v>
      </c>
      <c r="BF702" s="46">
        <v>2445034.0299999998</v>
      </c>
      <c r="BG702" s="46">
        <f t="shared" si="999"/>
        <v>4866.91</v>
      </c>
      <c r="BH702" s="46">
        <v>1206.3800000000001</v>
      </c>
      <c r="BI702" s="46">
        <v>3444.44</v>
      </c>
      <c r="BJ702" s="46">
        <v>7006.73</v>
      </c>
      <c r="BK702" s="46">
        <f t="shared" si="987"/>
        <v>1689105.94</v>
      </c>
      <c r="BL702" s="46" t="str">
        <f t="shared" si="1000"/>
        <v xml:space="preserve"> </v>
      </c>
      <c r="BM702" s="46" t="e">
        <f t="shared" si="1001"/>
        <v>#DIV/0!</v>
      </c>
      <c r="BN702" s="46" t="e">
        <f t="shared" si="1002"/>
        <v>#DIV/0!</v>
      </c>
      <c r="BO702" s="46" t="e">
        <f t="shared" si="1003"/>
        <v>#DIV/0!</v>
      </c>
      <c r="BP702" s="46" t="e">
        <f t="shared" si="1004"/>
        <v>#DIV/0!</v>
      </c>
      <c r="BQ702" s="46" t="e">
        <f t="shared" si="1005"/>
        <v>#DIV/0!</v>
      </c>
      <c r="BR702" s="46" t="e">
        <f t="shared" si="1006"/>
        <v>#DIV/0!</v>
      </c>
      <c r="BS702" s="46" t="str">
        <f t="shared" si="1007"/>
        <v xml:space="preserve"> </v>
      </c>
      <c r="BT702" s="46" t="e">
        <f t="shared" si="1008"/>
        <v>#DIV/0!</v>
      </c>
      <c r="BU702" s="46" t="e">
        <f t="shared" si="1009"/>
        <v>#DIV/0!</v>
      </c>
      <c r="BV702" s="46" t="e">
        <f t="shared" si="1010"/>
        <v>#DIV/0!</v>
      </c>
      <c r="BW702" s="46" t="str">
        <f t="shared" si="1011"/>
        <v xml:space="preserve"> </v>
      </c>
      <c r="BY702" s="52"/>
      <c r="BZ702" s="293"/>
      <c r="CA702" s="46">
        <f t="shared" si="1012"/>
        <v>4038.4711963882619</v>
      </c>
      <c r="CB702" s="46">
        <f t="shared" si="1013"/>
        <v>5085.92</v>
      </c>
      <c r="CC702" s="46">
        <f t="shared" si="1014"/>
        <v>-1047.4488036117382</v>
      </c>
    </row>
    <row r="703" spans="1:81" s="45" customFormat="1" ht="12" customHeight="1">
      <c r="A703" s="284">
        <v>53</v>
      </c>
      <c r="B703" s="170" t="s">
        <v>481</v>
      </c>
      <c r="C703" s="295"/>
      <c r="D703" s="295"/>
      <c r="E703" s="296"/>
      <c r="F703" s="296"/>
      <c r="G703" s="286">
        <f t="shared" si="978"/>
        <v>1877889.11</v>
      </c>
      <c r="H703" s="280">
        <f t="shared" si="983"/>
        <v>0</v>
      </c>
      <c r="I703" s="289">
        <v>0</v>
      </c>
      <c r="J703" s="289">
        <v>0</v>
      </c>
      <c r="K703" s="289">
        <v>0</v>
      </c>
      <c r="L703" s="289">
        <v>0</v>
      </c>
      <c r="M703" s="289">
        <v>0</v>
      </c>
      <c r="N703" s="280">
        <v>0</v>
      </c>
      <c r="O703" s="280">
        <v>0</v>
      </c>
      <c r="P703" s="280">
        <v>0</v>
      </c>
      <c r="Q703" s="280">
        <v>0</v>
      </c>
      <c r="R703" s="280">
        <v>0</v>
      </c>
      <c r="S703" s="280">
        <v>0</v>
      </c>
      <c r="T703" s="290">
        <v>0</v>
      </c>
      <c r="U703" s="280">
        <v>0</v>
      </c>
      <c r="V703" s="296" t="s">
        <v>106</v>
      </c>
      <c r="W703" s="57">
        <v>465</v>
      </c>
      <c r="X703" s="280">
        <f t="shared" si="984"/>
        <v>1793384.1</v>
      </c>
      <c r="Y703" s="57">
        <v>0</v>
      </c>
      <c r="Z703" s="57">
        <v>0</v>
      </c>
      <c r="AA703" s="57">
        <v>0</v>
      </c>
      <c r="AB703" s="57">
        <v>0</v>
      </c>
      <c r="AC703" s="57">
        <v>0</v>
      </c>
      <c r="AD703" s="57">
        <v>0</v>
      </c>
      <c r="AE703" s="57">
        <v>0</v>
      </c>
      <c r="AF703" s="57">
        <v>0</v>
      </c>
      <c r="AG703" s="57">
        <v>0</v>
      </c>
      <c r="AH703" s="57">
        <v>0</v>
      </c>
      <c r="AI703" s="57">
        <v>0</v>
      </c>
      <c r="AJ703" s="57">
        <f t="shared" si="985"/>
        <v>56336.67</v>
      </c>
      <c r="AK703" s="57">
        <f t="shared" si="986"/>
        <v>28168.34</v>
      </c>
      <c r="AL703" s="57">
        <v>0</v>
      </c>
      <c r="AN703" s="46">
        <f>I703/'Приложение 1'!I701</f>
        <v>0</v>
      </c>
      <c r="AO703" s="46" t="e">
        <f t="shared" si="988"/>
        <v>#DIV/0!</v>
      </c>
      <c r="AP703" s="46" t="e">
        <f t="shared" si="989"/>
        <v>#DIV/0!</v>
      </c>
      <c r="AQ703" s="46" t="e">
        <f t="shared" si="990"/>
        <v>#DIV/0!</v>
      </c>
      <c r="AR703" s="46" t="e">
        <f t="shared" si="991"/>
        <v>#DIV/0!</v>
      </c>
      <c r="AS703" s="46" t="e">
        <f t="shared" si="992"/>
        <v>#DIV/0!</v>
      </c>
      <c r="AT703" s="46" t="e">
        <f t="shared" si="993"/>
        <v>#DIV/0!</v>
      </c>
      <c r="AU703" s="46">
        <f t="shared" si="994"/>
        <v>3856.7400000000002</v>
      </c>
      <c r="AV703" s="46" t="e">
        <f t="shared" si="995"/>
        <v>#DIV/0!</v>
      </c>
      <c r="AW703" s="46" t="e">
        <f t="shared" si="996"/>
        <v>#DIV/0!</v>
      </c>
      <c r="AX703" s="46" t="e">
        <f t="shared" si="997"/>
        <v>#DIV/0!</v>
      </c>
      <c r="AY703" s="52">
        <f t="shared" si="998"/>
        <v>0</v>
      </c>
      <c r="AZ703" s="46">
        <v>823.21</v>
      </c>
      <c r="BA703" s="46">
        <v>2105.13</v>
      </c>
      <c r="BB703" s="46">
        <v>2608.0100000000002</v>
      </c>
      <c r="BC703" s="46">
        <v>902.03</v>
      </c>
      <c r="BD703" s="46">
        <v>1781.42</v>
      </c>
      <c r="BE703" s="46">
        <v>1188.47</v>
      </c>
      <c r="BF703" s="46">
        <v>2445034.0299999998</v>
      </c>
      <c r="BG703" s="46">
        <f t="shared" si="999"/>
        <v>4866.91</v>
      </c>
      <c r="BH703" s="46">
        <v>1206.3800000000001</v>
      </c>
      <c r="BI703" s="46">
        <v>3444.44</v>
      </c>
      <c r="BJ703" s="46">
        <v>7006.73</v>
      </c>
      <c r="BK703" s="46">
        <f t="shared" si="987"/>
        <v>1689105.94</v>
      </c>
      <c r="BL703" s="46" t="str">
        <f t="shared" si="1000"/>
        <v xml:space="preserve"> </v>
      </c>
      <c r="BM703" s="46" t="e">
        <f t="shared" si="1001"/>
        <v>#DIV/0!</v>
      </c>
      <c r="BN703" s="46" t="e">
        <f t="shared" si="1002"/>
        <v>#DIV/0!</v>
      </c>
      <c r="BO703" s="46" t="e">
        <f t="shared" si="1003"/>
        <v>#DIV/0!</v>
      </c>
      <c r="BP703" s="46" t="e">
        <f t="shared" si="1004"/>
        <v>#DIV/0!</v>
      </c>
      <c r="BQ703" s="46" t="e">
        <f t="shared" si="1005"/>
        <v>#DIV/0!</v>
      </c>
      <c r="BR703" s="46" t="e">
        <f t="shared" si="1006"/>
        <v>#DIV/0!</v>
      </c>
      <c r="BS703" s="46" t="str">
        <f t="shared" si="1007"/>
        <v xml:space="preserve"> </v>
      </c>
      <c r="BT703" s="46" t="e">
        <f t="shared" si="1008"/>
        <v>#DIV/0!</v>
      </c>
      <c r="BU703" s="46" t="e">
        <f t="shared" si="1009"/>
        <v>#DIV/0!</v>
      </c>
      <c r="BV703" s="46" t="e">
        <f t="shared" si="1010"/>
        <v>#DIV/0!</v>
      </c>
      <c r="BW703" s="46" t="str">
        <f t="shared" si="1011"/>
        <v xml:space="preserve"> </v>
      </c>
      <c r="BY703" s="52"/>
      <c r="BZ703" s="293"/>
      <c r="CA703" s="46">
        <f t="shared" si="1012"/>
        <v>4038.4712043010754</v>
      </c>
      <c r="CB703" s="46">
        <f t="shared" si="1013"/>
        <v>5085.92</v>
      </c>
      <c r="CC703" s="46">
        <f t="shared" si="1014"/>
        <v>-1047.4487956989246</v>
      </c>
    </row>
    <row r="704" spans="1:81" s="45" customFormat="1" ht="12" customHeight="1">
      <c r="A704" s="284">
        <v>54</v>
      </c>
      <c r="B704" s="170" t="s">
        <v>482</v>
      </c>
      <c r="C704" s="295"/>
      <c r="D704" s="295"/>
      <c r="E704" s="296"/>
      <c r="F704" s="296"/>
      <c r="G704" s="286">
        <f t="shared" si="978"/>
        <v>1223656.77</v>
      </c>
      <c r="H704" s="280">
        <f t="shared" si="983"/>
        <v>0</v>
      </c>
      <c r="I704" s="289">
        <v>0</v>
      </c>
      <c r="J704" s="289">
        <v>0</v>
      </c>
      <c r="K704" s="289">
        <v>0</v>
      </c>
      <c r="L704" s="289">
        <v>0</v>
      </c>
      <c r="M704" s="289">
        <v>0</v>
      </c>
      <c r="N704" s="280">
        <v>0</v>
      </c>
      <c r="O704" s="280">
        <v>0</v>
      </c>
      <c r="P704" s="280">
        <v>0</v>
      </c>
      <c r="Q704" s="280">
        <v>0</v>
      </c>
      <c r="R704" s="280">
        <v>0</v>
      </c>
      <c r="S704" s="280">
        <v>0</v>
      </c>
      <c r="T704" s="290">
        <v>0</v>
      </c>
      <c r="U704" s="280">
        <v>0</v>
      </c>
      <c r="V704" s="296" t="s">
        <v>106</v>
      </c>
      <c r="W704" s="57">
        <v>303</v>
      </c>
      <c r="X704" s="280">
        <f t="shared" si="984"/>
        <v>1168592.22</v>
      </c>
      <c r="Y704" s="57">
        <v>0</v>
      </c>
      <c r="Z704" s="57">
        <v>0</v>
      </c>
      <c r="AA704" s="57">
        <v>0</v>
      </c>
      <c r="AB704" s="57">
        <v>0</v>
      </c>
      <c r="AC704" s="57">
        <v>0</v>
      </c>
      <c r="AD704" s="57">
        <v>0</v>
      </c>
      <c r="AE704" s="57">
        <v>0</v>
      </c>
      <c r="AF704" s="57">
        <v>0</v>
      </c>
      <c r="AG704" s="57">
        <v>0</v>
      </c>
      <c r="AH704" s="57">
        <v>0</v>
      </c>
      <c r="AI704" s="57">
        <v>0</v>
      </c>
      <c r="AJ704" s="57">
        <f t="shared" si="985"/>
        <v>36709.699999999997</v>
      </c>
      <c r="AK704" s="57">
        <f t="shared" si="986"/>
        <v>18354.849999999999</v>
      </c>
      <c r="AL704" s="57">
        <v>0</v>
      </c>
      <c r="AN704" s="46">
        <f>I704/'Приложение 1'!I702</f>
        <v>0</v>
      </c>
      <c r="AO704" s="46" t="e">
        <f t="shared" si="988"/>
        <v>#DIV/0!</v>
      </c>
      <c r="AP704" s="46" t="e">
        <f t="shared" si="989"/>
        <v>#DIV/0!</v>
      </c>
      <c r="AQ704" s="46" t="e">
        <f t="shared" si="990"/>
        <v>#DIV/0!</v>
      </c>
      <c r="AR704" s="46" t="e">
        <f t="shared" si="991"/>
        <v>#DIV/0!</v>
      </c>
      <c r="AS704" s="46" t="e">
        <f t="shared" si="992"/>
        <v>#DIV/0!</v>
      </c>
      <c r="AT704" s="46" t="e">
        <f t="shared" si="993"/>
        <v>#DIV/0!</v>
      </c>
      <c r="AU704" s="46">
        <f t="shared" si="994"/>
        <v>3856.74</v>
      </c>
      <c r="AV704" s="46" t="e">
        <f t="shared" si="995"/>
        <v>#DIV/0!</v>
      </c>
      <c r="AW704" s="46" t="e">
        <f t="shared" si="996"/>
        <v>#DIV/0!</v>
      </c>
      <c r="AX704" s="46" t="e">
        <f t="shared" si="997"/>
        <v>#DIV/0!</v>
      </c>
      <c r="AY704" s="52">
        <f t="shared" si="998"/>
        <v>0</v>
      </c>
      <c r="AZ704" s="46">
        <v>823.21</v>
      </c>
      <c r="BA704" s="46">
        <v>2105.13</v>
      </c>
      <c r="BB704" s="46">
        <v>2608.0100000000002</v>
      </c>
      <c r="BC704" s="46">
        <v>902.03</v>
      </c>
      <c r="BD704" s="46">
        <v>1781.42</v>
      </c>
      <c r="BE704" s="46">
        <v>1188.47</v>
      </c>
      <c r="BF704" s="46">
        <v>2445034.0299999998</v>
      </c>
      <c r="BG704" s="46">
        <f t="shared" si="999"/>
        <v>4866.91</v>
      </c>
      <c r="BH704" s="46">
        <v>1206.3800000000001</v>
      </c>
      <c r="BI704" s="46">
        <v>3444.44</v>
      </c>
      <c r="BJ704" s="46">
        <v>7006.73</v>
      </c>
      <c r="BK704" s="46">
        <f t="shared" si="987"/>
        <v>1689105.94</v>
      </c>
      <c r="BL704" s="46" t="str">
        <f t="shared" si="1000"/>
        <v xml:space="preserve"> </v>
      </c>
      <c r="BM704" s="46" t="e">
        <f t="shared" si="1001"/>
        <v>#DIV/0!</v>
      </c>
      <c r="BN704" s="46" t="e">
        <f t="shared" si="1002"/>
        <v>#DIV/0!</v>
      </c>
      <c r="BO704" s="46" t="e">
        <f t="shared" si="1003"/>
        <v>#DIV/0!</v>
      </c>
      <c r="BP704" s="46" t="e">
        <f t="shared" si="1004"/>
        <v>#DIV/0!</v>
      </c>
      <c r="BQ704" s="46" t="e">
        <f t="shared" si="1005"/>
        <v>#DIV/0!</v>
      </c>
      <c r="BR704" s="46" t="e">
        <f t="shared" si="1006"/>
        <v>#DIV/0!</v>
      </c>
      <c r="BS704" s="46" t="str">
        <f t="shared" si="1007"/>
        <v xml:space="preserve"> </v>
      </c>
      <c r="BT704" s="46" t="e">
        <f t="shared" si="1008"/>
        <v>#DIV/0!</v>
      </c>
      <c r="BU704" s="46" t="e">
        <f t="shared" si="1009"/>
        <v>#DIV/0!</v>
      </c>
      <c r="BV704" s="46" t="e">
        <f t="shared" si="1010"/>
        <v>#DIV/0!</v>
      </c>
      <c r="BW704" s="46" t="str">
        <f t="shared" si="1011"/>
        <v xml:space="preserve"> </v>
      </c>
      <c r="BY704" s="52"/>
      <c r="BZ704" s="293"/>
      <c r="CA704" s="46">
        <f t="shared" si="1012"/>
        <v>4038.4711881188118</v>
      </c>
      <c r="CB704" s="46">
        <f t="shared" si="1013"/>
        <v>5085.92</v>
      </c>
      <c r="CC704" s="46">
        <f t="shared" si="1014"/>
        <v>-1047.4488118811882</v>
      </c>
    </row>
    <row r="705" spans="1:81" s="45" customFormat="1" ht="12" customHeight="1">
      <c r="A705" s="284">
        <v>55</v>
      </c>
      <c r="B705" s="170" t="s">
        <v>474</v>
      </c>
      <c r="C705" s="295"/>
      <c r="D705" s="295"/>
      <c r="E705" s="296"/>
      <c r="F705" s="296"/>
      <c r="G705" s="286">
        <f t="shared" si="978"/>
        <v>2459428.96</v>
      </c>
      <c r="H705" s="280">
        <f t="shared" si="983"/>
        <v>0</v>
      </c>
      <c r="I705" s="289">
        <v>0</v>
      </c>
      <c r="J705" s="289">
        <v>0</v>
      </c>
      <c r="K705" s="289">
        <v>0</v>
      </c>
      <c r="L705" s="289">
        <v>0</v>
      </c>
      <c r="M705" s="289">
        <v>0</v>
      </c>
      <c r="N705" s="280">
        <v>0</v>
      </c>
      <c r="O705" s="280">
        <v>0</v>
      </c>
      <c r="P705" s="280">
        <v>0</v>
      </c>
      <c r="Q705" s="280">
        <v>0</v>
      </c>
      <c r="R705" s="280">
        <v>0</v>
      </c>
      <c r="S705" s="280">
        <v>0</v>
      </c>
      <c r="T705" s="290">
        <v>0</v>
      </c>
      <c r="U705" s="280">
        <v>0</v>
      </c>
      <c r="V705" s="296" t="s">
        <v>106</v>
      </c>
      <c r="W705" s="57">
        <v>609</v>
      </c>
      <c r="X705" s="280">
        <f t="shared" si="984"/>
        <v>2348754.66</v>
      </c>
      <c r="Y705" s="57">
        <v>0</v>
      </c>
      <c r="Z705" s="57">
        <v>0</v>
      </c>
      <c r="AA705" s="57">
        <v>0</v>
      </c>
      <c r="AB705" s="57">
        <v>0</v>
      </c>
      <c r="AC705" s="57">
        <v>0</v>
      </c>
      <c r="AD705" s="57">
        <v>0</v>
      </c>
      <c r="AE705" s="57">
        <v>0</v>
      </c>
      <c r="AF705" s="57">
        <v>0</v>
      </c>
      <c r="AG705" s="57">
        <v>0</v>
      </c>
      <c r="AH705" s="57">
        <v>0</v>
      </c>
      <c r="AI705" s="57">
        <v>0</v>
      </c>
      <c r="AJ705" s="57">
        <f t="shared" si="985"/>
        <v>73782.87</v>
      </c>
      <c r="AK705" s="57">
        <f t="shared" si="986"/>
        <v>36891.43</v>
      </c>
      <c r="AL705" s="57">
        <v>0</v>
      </c>
      <c r="AN705" s="46">
        <f>I705/'Приложение 1'!I703</f>
        <v>0</v>
      </c>
      <c r="AO705" s="46" t="e">
        <f t="shared" si="988"/>
        <v>#DIV/0!</v>
      </c>
      <c r="AP705" s="46" t="e">
        <f t="shared" si="989"/>
        <v>#DIV/0!</v>
      </c>
      <c r="AQ705" s="46" t="e">
        <f t="shared" si="990"/>
        <v>#DIV/0!</v>
      </c>
      <c r="AR705" s="46" t="e">
        <f t="shared" si="991"/>
        <v>#DIV/0!</v>
      </c>
      <c r="AS705" s="46" t="e">
        <f t="shared" si="992"/>
        <v>#DIV/0!</v>
      </c>
      <c r="AT705" s="46" t="e">
        <f t="shared" si="993"/>
        <v>#DIV/0!</v>
      </c>
      <c r="AU705" s="46">
        <f t="shared" si="994"/>
        <v>3856.7400000000002</v>
      </c>
      <c r="AV705" s="46" t="e">
        <f t="shared" si="995"/>
        <v>#DIV/0!</v>
      </c>
      <c r="AW705" s="46" t="e">
        <f t="shared" si="996"/>
        <v>#DIV/0!</v>
      </c>
      <c r="AX705" s="46" t="e">
        <f t="shared" si="997"/>
        <v>#DIV/0!</v>
      </c>
      <c r="AY705" s="52">
        <f t="shared" si="998"/>
        <v>0</v>
      </c>
      <c r="AZ705" s="46">
        <v>823.21</v>
      </c>
      <c r="BA705" s="46">
        <v>2105.13</v>
      </c>
      <c r="BB705" s="46">
        <v>2608.0100000000002</v>
      </c>
      <c r="BC705" s="46">
        <v>902.03</v>
      </c>
      <c r="BD705" s="46">
        <v>1781.42</v>
      </c>
      <c r="BE705" s="46">
        <v>1188.47</v>
      </c>
      <c r="BF705" s="46">
        <v>2445034.0299999998</v>
      </c>
      <c r="BG705" s="46">
        <f t="shared" si="999"/>
        <v>4866.91</v>
      </c>
      <c r="BH705" s="46">
        <v>1206.3800000000001</v>
      </c>
      <c r="BI705" s="46">
        <v>3444.44</v>
      </c>
      <c r="BJ705" s="46">
        <v>7006.73</v>
      </c>
      <c r="BK705" s="46">
        <f t="shared" si="987"/>
        <v>1689105.94</v>
      </c>
      <c r="BL705" s="46" t="str">
        <f t="shared" si="1000"/>
        <v xml:space="preserve"> </v>
      </c>
      <c r="BM705" s="46" t="e">
        <f t="shared" si="1001"/>
        <v>#DIV/0!</v>
      </c>
      <c r="BN705" s="46" t="e">
        <f t="shared" si="1002"/>
        <v>#DIV/0!</v>
      </c>
      <c r="BO705" s="46" t="e">
        <f t="shared" si="1003"/>
        <v>#DIV/0!</v>
      </c>
      <c r="BP705" s="46" t="e">
        <f t="shared" si="1004"/>
        <v>#DIV/0!</v>
      </c>
      <c r="BQ705" s="46" t="e">
        <f t="shared" si="1005"/>
        <v>#DIV/0!</v>
      </c>
      <c r="BR705" s="46" t="e">
        <f t="shared" si="1006"/>
        <v>#DIV/0!</v>
      </c>
      <c r="BS705" s="46" t="str">
        <f t="shared" si="1007"/>
        <v xml:space="preserve"> </v>
      </c>
      <c r="BT705" s="46" t="e">
        <f t="shared" si="1008"/>
        <v>#DIV/0!</v>
      </c>
      <c r="BU705" s="46" t="e">
        <f t="shared" si="1009"/>
        <v>#DIV/0!</v>
      </c>
      <c r="BV705" s="46" t="e">
        <f t="shared" si="1010"/>
        <v>#DIV/0!</v>
      </c>
      <c r="BW705" s="46" t="str">
        <f t="shared" si="1011"/>
        <v xml:space="preserve"> </v>
      </c>
      <c r="BY705" s="52"/>
      <c r="BZ705" s="293"/>
      <c r="CA705" s="46">
        <f t="shared" si="1012"/>
        <v>4038.4711986863708</v>
      </c>
      <c r="CB705" s="46">
        <f t="shared" si="1013"/>
        <v>5085.92</v>
      </c>
      <c r="CC705" s="46">
        <f t="shared" si="1014"/>
        <v>-1047.4488013136292</v>
      </c>
    </row>
    <row r="706" spans="1:81" s="45" customFormat="1" ht="12" customHeight="1">
      <c r="A706" s="284">
        <v>56</v>
      </c>
      <c r="B706" s="170" t="s">
        <v>475</v>
      </c>
      <c r="C706" s="295"/>
      <c r="D706" s="295"/>
      <c r="E706" s="296"/>
      <c r="F706" s="296"/>
      <c r="G706" s="286">
        <f t="shared" si="978"/>
        <v>2459428.96</v>
      </c>
      <c r="H706" s="280">
        <f t="shared" si="983"/>
        <v>0</v>
      </c>
      <c r="I706" s="289">
        <v>0</v>
      </c>
      <c r="J706" s="289">
        <v>0</v>
      </c>
      <c r="K706" s="289">
        <v>0</v>
      </c>
      <c r="L706" s="289">
        <v>0</v>
      </c>
      <c r="M706" s="289">
        <v>0</v>
      </c>
      <c r="N706" s="280">
        <v>0</v>
      </c>
      <c r="O706" s="280">
        <v>0</v>
      </c>
      <c r="P706" s="280">
        <v>0</v>
      </c>
      <c r="Q706" s="280">
        <v>0</v>
      </c>
      <c r="R706" s="280">
        <v>0</v>
      </c>
      <c r="S706" s="280">
        <v>0</v>
      </c>
      <c r="T706" s="290">
        <v>0</v>
      </c>
      <c r="U706" s="280">
        <v>0</v>
      </c>
      <c r="V706" s="296" t="s">
        <v>106</v>
      </c>
      <c r="W706" s="57">
        <v>609</v>
      </c>
      <c r="X706" s="280">
        <f t="shared" si="984"/>
        <v>2348754.66</v>
      </c>
      <c r="Y706" s="57">
        <v>0</v>
      </c>
      <c r="Z706" s="57">
        <v>0</v>
      </c>
      <c r="AA706" s="57">
        <v>0</v>
      </c>
      <c r="AB706" s="57">
        <v>0</v>
      </c>
      <c r="AC706" s="57">
        <v>0</v>
      </c>
      <c r="AD706" s="57">
        <v>0</v>
      </c>
      <c r="AE706" s="57">
        <v>0</v>
      </c>
      <c r="AF706" s="57">
        <v>0</v>
      </c>
      <c r="AG706" s="57">
        <v>0</v>
      </c>
      <c r="AH706" s="57">
        <v>0</v>
      </c>
      <c r="AI706" s="57">
        <v>0</v>
      </c>
      <c r="AJ706" s="57">
        <f t="shared" si="985"/>
        <v>73782.87</v>
      </c>
      <c r="AK706" s="57">
        <f t="shared" si="986"/>
        <v>36891.43</v>
      </c>
      <c r="AL706" s="57">
        <v>0</v>
      </c>
      <c r="AN706" s="46">
        <f>I706/'Приложение 1'!I704</f>
        <v>0</v>
      </c>
      <c r="AO706" s="46" t="e">
        <f t="shared" si="988"/>
        <v>#DIV/0!</v>
      </c>
      <c r="AP706" s="46" t="e">
        <f t="shared" si="989"/>
        <v>#DIV/0!</v>
      </c>
      <c r="AQ706" s="46" t="e">
        <f t="shared" si="990"/>
        <v>#DIV/0!</v>
      </c>
      <c r="AR706" s="46" t="e">
        <f t="shared" si="991"/>
        <v>#DIV/0!</v>
      </c>
      <c r="AS706" s="46" t="e">
        <f t="shared" si="992"/>
        <v>#DIV/0!</v>
      </c>
      <c r="AT706" s="46" t="e">
        <f t="shared" si="993"/>
        <v>#DIV/0!</v>
      </c>
      <c r="AU706" s="46">
        <f t="shared" si="994"/>
        <v>3856.7400000000002</v>
      </c>
      <c r="AV706" s="46" t="e">
        <f t="shared" si="995"/>
        <v>#DIV/0!</v>
      </c>
      <c r="AW706" s="46" t="e">
        <f t="shared" si="996"/>
        <v>#DIV/0!</v>
      </c>
      <c r="AX706" s="46" t="e">
        <f t="shared" si="997"/>
        <v>#DIV/0!</v>
      </c>
      <c r="AY706" s="52">
        <f t="shared" si="998"/>
        <v>0</v>
      </c>
      <c r="AZ706" s="46">
        <v>823.21</v>
      </c>
      <c r="BA706" s="46">
        <v>2105.13</v>
      </c>
      <c r="BB706" s="46">
        <v>2608.0100000000002</v>
      </c>
      <c r="BC706" s="46">
        <v>902.03</v>
      </c>
      <c r="BD706" s="46">
        <v>1781.42</v>
      </c>
      <c r="BE706" s="46">
        <v>1188.47</v>
      </c>
      <c r="BF706" s="46">
        <v>2445034.0299999998</v>
      </c>
      <c r="BG706" s="46">
        <f t="shared" si="999"/>
        <v>4866.91</v>
      </c>
      <c r="BH706" s="46">
        <v>1206.3800000000001</v>
      </c>
      <c r="BI706" s="46">
        <v>3444.44</v>
      </c>
      <c r="BJ706" s="46">
        <v>7006.73</v>
      </c>
      <c r="BK706" s="46">
        <f t="shared" si="987"/>
        <v>1689105.94</v>
      </c>
      <c r="BL706" s="46" t="str">
        <f t="shared" si="1000"/>
        <v xml:space="preserve"> </v>
      </c>
      <c r="BM706" s="46" t="e">
        <f t="shared" si="1001"/>
        <v>#DIV/0!</v>
      </c>
      <c r="BN706" s="46" t="e">
        <f t="shared" si="1002"/>
        <v>#DIV/0!</v>
      </c>
      <c r="BO706" s="46" t="e">
        <f t="shared" si="1003"/>
        <v>#DIV/0!</v>
      </c>
      <c r="BP706" s="46" t="e">
        <f t="shared" si="1004"/>
        <v>#DIV/0!</v>
      </c>
      <c r="BQ706" s="46" t="e">
        <f t="shared" si="1005"/>
        <v>#DIV/0!</v>
      </c>
      <c r="BR706" s="46" t="e">
        <f t="shared" si="1006"/>
        <v>#DIV/0!</v>
      </c>
      <c r="BS706" s="46" t="str">
        <f t="shared" si="1007"/>
        <v xml:space="preserve"> </v>
      </c>
      <c r="BT706" s="46" t="e">
        <f t="shared" si="1008"/>
        <v>#DIV/0!</v>
      </c>
      <c r="BU706" s="46" t="e">
        <f t="shared" si="1009"/>
        <v>#DIV/0!</v>
      </c>
      <c r="BV706" s="46" t="e">
        <f t="shared" si="1010"/>
        <v>#DIV/0!</v>
      </c>
      <c r="BW706" s="46" t="str">
        <f t="shared" si="1011"/>
        <v xml:space="preserve"> </v>
      </c>
      <c r="BY706" s="52"/>
      <c r="BZ706" s="293"/>
      <c r="CA706" s="46">
        <f t="shared" si="1012"/>
        <v>4038.4711986863708</v>
      </c>
      <c r="CB706" s="46">
        <f t="shared" si="1013"/>
        <v>5085.92</v>
      </c>
      <c r="CC706" s="46">
        <f t="shared" si="1014"/>
        <v>-1047.4488013136292</v>
      </c>
    </row>
    <row r="707" spans="1:81" s="45" customFormat="1" ht="12" customHeight="1">
      <c r="A707" s="284">
        <v>57</v>
      </c>
      <c r="B707" s="170" t="s">
        <v>476</v>
      </c>
      <c r="C707" s="295"/>
      <c r="D707" s="295"/>
      <c r="E707" s="296"/>
      <c r="F707" s="296"/>
      <c r="G707" s="286">
        <f t="shared" si="978"/>
        <v>1732504.14</v>
      </c>
      <c r="H707" s="280">
        <f t="shared" si="983"/>
        <v>0</v>
      </c>
      <c r="I707" s="289">
        <v>0</v>
      </c>
      <c r="J707" s="289">
        <v>0</v>
      </c>
      <c r="K707" s="289">
        <v>0</v>
      </c>
      <c r="L707" s="289">
        <v>0</v>
      </c>
      <c r="M707" s="289">
        <v>0</v>
      </c>
      <c r="N707" s="280">
        <v>0</v>
      </c>
      <c r="O707" s="280">
        <v>0</v>
      </c>
      <c r="P707" s="280">
        <v>0</v>
      </c>
      <c r="Q707" s="280">
        <v>0</v>
      </c>
      <c r="R707" s="280">
        <v>0</v>
      </c>
      <c r="S707" s="280">
        <v>0</v>
      </c>
      <c r="T707" s="290">
        <v>0</v>
      </c>
      <c r="U707" s="280">
        <v>0</v>
      </c>
      <c r="V707" s="296" t="s">
        <v>106</v>
      </c>
      <c r="W707" s="57">
        <v>429</v>
      </c>
      <c r="X707" s="280">
        <f t="shared" si="984"/>
        <v>1654541.46</v>
      </c>
      <c r="Y707" s="57">
        <v>0</v>
      </c>
      <c r="Z707" s="57">
        <v>0</v>
      </c>
      <c r="AA707" s="57">
        <v>0</v>
      </c>
      <c r="AB707" s="57">
        <v>0</v>
      </c>
      <c r="AC707" s="57">
        <v>0</v>
      </c>
      <c r="AD707" s="57">
        <v>0</v>
      </c>
      <c r="AE707" s="57">
        <v>0</v>
      </c>
      <c r="AF707" s="57">
        <v>0</v>
      </c>
      <c r="AG707" s="57">
        <v>0</v>
      </c>
      <c r="AH707" s="57">
        <v>0</v>
      </c>
      <c r="AI707" s="57">
        <v>0</v>
      </c>
      <c r="AJ707" s="57">
        <f t="shared" si="985"/>
        <v>51975.12</v>
      </c>
      <c r="AK707" s="57">
        <f t="shared" si="986"/>
        <v>25987.56</v>
      </c>
      <c r="AL707" s="57">
        <v>0</v>
      </c>
      <c r="AN707" s="46">
        <f>I707/'Приложение 1'!I705</f>
        <v>0</v>
      </c>
      <c r="AO707" s="46" t="e">
        <f t="shared" si="988"/>
        <v>#DIV/0!</v>
      </c>
      <c r="AP707" s="46" t="e">
        <f t="shared" si="989"/>
        <v>#DIV/0!</v>
      </c>
      <c r="AQ707" s="46" t="e">
        <f t="shared" si="990"/>
        <v>#DIV/0!</v>
      </c>
      <c r="AR707" s="46" t="e">
        <f t="shared" si="991"/>
        <v>#DIV/0!</v>
      </c>
      <c r="AS707" s="46" t="e">
        <f t="shared" si="992"/>
        <v>#DIV/0!</v>
      </c>
      <c r="AT707" s="46" t="e">
        <f t="shared" si="993"/>
        <v>#DIV/0!</v>
      </c>
      <c r="AU707" s="46">
        <f t="shared" si="994"/>
        <v>3856.74</v>
      </c>
      <c r="AV707" s="46" t="e">
        <f t="shared" si="995"/>
        <v>#DIV/0!</v>
      </c>
      <c r="AW707" s="46" t="e">
        <f t="shared" si="996"/>
        <v>#DIV/0!</v>
      </c>
      <c r="AX707" s="46" t="e">
        <f t="shared" si="997"/>
        <v>#DIV/0!</v>
      </c>
      <c r="AY707" s="52">
        <f t="shared" si="998"/>
        <v>0</v>
      </c>
      <c r="AZ707" s="46">
        <v>823.21</v>
      </c>
      <c r="BA707" s="46">
        <v>2105.13</v>
      </c>
      <c r="BB707" s="46">
        <v>2608.0100000000002</v>
      </c>
      <c r="BC707" s="46">
        <v>902.03</v>
      </c>
      <c r="BD707" s="46">
        <v>1781.42</v>
      </c>
      <c r="BE707" s="46">
        <v>1188.47</v>
      </c>
      <c r="BF707" s="46">
        <v>2445034.0299999998</v>
      </c>
      <c r="BG707" s="46">
        <f t="shared" si="999"/>
        <v>4866.91</v>
      </c>
      <c r="BH707" s="46">
        <v>1206.3800000000001</v>
      </c>
      <c r="BI707" s="46">
        <v>3444.44</v>
      </c>
      <c r="BJ707" s="46">
        <v>7006.73</v>
      </c>
      <c r="BK707" s="46">
        <f t="shared" si="987"/>
        <v>1689105.94</v>
      </c>
      <c r="BL707" s="46" t="str">
        <f t="shared" si="1000"/>
        <v xml:space="preserve"> </v>
      </c>
      <c r="BM707" s="46" t="e">
        <f t="shared" si="1001"/>
        <v>#DIV/0!</v>
      </c>
      <c r="BN707" s="46" t="e">
        <f t="shared" si="1002"/>
        <v>#DIV/0!</v>
      </c>
      <c r="BO707" s="46" t="e">
        <f t="shared" si="1003"/>
        <v>#DIV/0!</v>
      </c>
      <c r="BP707" s="46" t="e">
        <f t="shared" si="1004"/>
        <v>#DIV/0!</v>
      </c>
      <c r="BQ707" s="46" t="e">
        <f t="shared" si="1005"/>
        <v>#DIV/0!</v>
      </c>
      <c r="BR707" s="46" t="e">
        <f t="shared" si="1006"/>
        <v>#DIV/0!</v>
      </c>
      <c r="BS707" s="46" t="str">
        <f t="shared" si="1007"/>
        <v xml:space="preserve"> </v>
      </c>
      <c r="BT707" s="46" t="e">
        <f t="shared" si="1008"/>
        <v>#DIV/0!</v>
      </c>
      <c r="BU707" s="46" t="e">
        <f t="shared" si="1009"/>
        <v>#DIV/0!</v>
      </c>
      <c r="BV707" s="46" t="e">
        <f t="shared" si="1010"/>
        <v>#DIV/0!</v>
      </c>
      <c r="BW707" s="46" t="str">
        <f t="shared" si="1011"/>
        <v xml:space="preserve"> </v>
      </c>
      <c r="BY707" s="52"/>
      <c r="BZ707" s="293"/>
      <c r="CA707" s="46">
        <f t="shared" si="1012"/>
        <v>4038.4711888111888</v>
      </c>
      <c r="CB707" s="46">
        <f t="shared" si="1013"/>
        <v>5085.92</v>
      </c>
      <c r="CC707" s="46">
        <f t="shared" si="1014"/>
        <v>-1047.4488111888113</v>
      </c>
    </row>
    <row r="708" spans="1:81" s="45" customFormat="1" ht="12" customHeight="1">
      <c r="A708" s="284">
        <v>58</v>
      </c>
      <c r="B708" s="170" t="s">
        <v>478</v>
      </c>
      <c r="C708" s="295"/>
      <c r="D708" s="295"/>
      <c r="E708" s="296"/>
      <c r="F708" s="296"/>
      <c r="G708" s="286">
        <f t="shared" si="978"/>
        <v>3150007.54</v>
      </c>
      <c r="H708" s="280">
        <f t="shared" si="983"/>
        <v>0</v>
      </c>
      <c r="I708" s="289">
        <v>0</v>
      </c>
      <c r="J708" s="289">
        <v>0</v>
      </c>
      <c r="K708" s="289">
        <v>0</v>
      </c>
      <c r="L708" s="289">
        <v>0</v>
      </c>
      <c r="M708" s="289">
        <v>0</v>
      </c>
      <c r="N708" s="280">
        <v>0</v>
      </c>
      <c r="O708" s="280">
        <v>0</v>
      </c>
      <c r="P708" s="280">
        <v>0</v>
      </c>
      <c r="Q708" s="280">
        <v>0</v>
      </c>
      <c r="R708" s="280">
        <v>0</v>
      </c>
      <c r="S708" s="280">
        <v>0</v>
      </c>
      <c r="T708" s="290">
        <v>0</v>
      </c>
      <c r="U708" s="280">
        <v>0</v>
      </c>
      <c r="V708" s="296" t="s">
        <v>106</v>
      </c>
      <c r="W708" s="57">
        <v>780</v>
      </c>
      <c r="X708" s="280">
        <f t="shared" si="984"/>
        <v>3008257.2</v>
      </c>
      <c r="Y708" s="57">
        <v>0</v>
      </c>
      <c r="Z708" s="57">
        <v>0</v>
      </c>
      <c r="AA708" s="57">
        <v>0</v>
      </c>
      <c r="AB708" s="57">
        <v>0</v>
      </c>
      <c r="AC708" s="57">
        <v>0</v>
      </c>
      <c r="AD708" s="57">
        <v>0</v>
      </c>
      <c r="AE708" s="57">
        <v>0</v>
      </c>
      <c r="AF708" s="57">
        <v>0</v>
      </c>
      <c r="AG708" s="57">
        <v>0</v>
      </c>
      <c r="AH708" s="57">
        <v>0</v>
      </c>
      <c r="AI708" s="57">
        <v>0</v>
      </c>
      <c r="AJ708" s="57">
        <f t="shared" si="985"/>
        <v>94500.23</v>
      </c>
      <c r="AK708" s="57">
        <f t="shared" si="986"/>
        <v>47250.11</v>
      </c>
      <c r="AL708" s="57">
        <v>0</v>
      </c>
      <c r="AN708" s="46">
        <f>I708/'Приложение 1'!I706</f>
        <v>0</v>
      </c>
      <c r="AO708" s="46" t="e">
        <f t="shared" si="988"/>
        <v>#DIV/0!</v>
      </c>
      <c r="AP708" s="46" t="e">
        <f t="shared" si="989"/>
        <v>#DIV/0!</v>
      </c>
      <c r="AQ708" s="46" t="e">
        <f t="shared" si="990"/>
        <v>#DIV/0!</v>
      </c>
      <c r="AR708" s="46" t="e">
        <f t="shared" si="991"/>
        <v>#DIV/0!</v>
      </c>
      <c r="AS708" s="46" t="e">
        <f t="shared" si="992"/>
        <v>#DIV/0!</v>
      </c>
      <c r="AT708" s="46" t="e">
        <f t="shared" si="993"/>
        <v>#DIV/0!</v>
      </c>
      <c r="AU708" s="46">
        <f t="shared" si="994"/>
        <v>3856.7400000000002</v>
      </c>
      <c r="AV708" s="46" t="e">
        <f t="shared" si="995"/>
        <v>#DIV/0!</v>
      </c>
      <c r="AW708" s="46" t="e">
        <f t="shared" si="996"/>
        <v>#DIV/0!</v>
      </c>
      <c r="AX708" s="46" t="e">
        <f t="shared" si="997"/>
        <v>#DIV/0!</v>
      </c>
      <c r="AY708" s="52">
        <f t="shared" si="998"/>
        <v>0</v>
      </c>
      <c r="AZ708" s="46">
        <v>823.21</v>
      </c>
      <c r="BA708" s="46">
        <v>2105.13</v>
      </c>
      <c r="BB708" s="46">
        <v>2608.0100000000002</v>
      </c>
      <c r="BC708" s="46">
        <v>902.03</v>
      </c>
      <c r="BD708" s="46">
        <v>1781.42</v>
      </c>
      <c r="BE708" s="46">
        <v>1188.47</v>
      </c>
      <c r="BF708" s="46">
        <v>2445034.0299999998</v>
      </c>
      <c r="BG708" s="46">
        <f t="shared" si="999"/>
        <v>4866.91</v>
      </c>
      <c r="BH708" s="46">
        <v>1206.3800000000001</v>
      </c>
      <c r="BI708" s="46">
        <v>3444.44</v>
      </c>
      <c r="BJ708" s="46">
        <v>7006.73</v>
      </c>
      <c r="BK708" s="46">
        <f t="shared" si="987"/>
        <v>1689105.94</v>
      </c>
      <c r="BL708" s="46" t="str">
        <f t="shared" si="1000"/>
        <v xml:space="preserve"> </v>
      </c>
      <c r="BM708" s="46" t="e">
        <f t="shared" si="1001"/>
        <v>#DIV/0!</v>
      </c>
      <c r="BN708" s="46" t="e">
        <f t="shared" si="1002"/>
        <v>#DIV/0!</v>
      </c>
      <c r="BO708" s="46" t="e">
        <f t="shared" si="1003"/>
        <v>#DIV/0!</v>
      </c>
      <c r="BP708" s="46" t="e">
        <f t="shared" si="1004"/>
        <v>#DIV/0!</v>
      </c>
      <c r="BQ708" s="46" t="e">
        <f t="shared" si="1005"/>
        <v>#DIV/0!</v>
      </c>
      <c r="BR708" s="46" t="e">
        <f t="shared" si="1006"/>
        <v>#DIV/0!</v>
      </c>
      <c r="BS708" s="46" t="str">
        <f t="shared" si="1007"/>
        <v xml:space="preserve"> </v>
      </c>
      <c r="BT708" s="46" t="e">
        <f t="shared" si="1008"/>
        <v>#DIV/0!</v>
      </c>
      <c r="BU708" s="46" t="e">
        <f t="shared" si="1009"/>
        <v>#DIV/0!</v>
      </c>
      <c r="BV708" s="46" t="e">
        <f t="shared" si="1010"/>
        <v>#DIV/0!</v>
      </c>
      <c r="BW708" s="46" t="str">
        <f t="shared" si="1011"/>
        <v xml:space="preserve"> </v>
      </c>
      <c r="BY708" s="52"/>
      <c r="BZ708" s="293"/>
      <c r="CA708" s="46">
        <f t="shared" si="1012"/>
        <v>4038.4712051282054</v>
      </c>
      <c r="CB708" s="46">
        <f t="shared" si="1013"/>
        <v>5085.92</v>
      </c>
      <c r="CC708" s="46">
        <f t="shared" si="1014"/>
        <v>-1047.4487948717947</v>
      </c>
    </row>
    <row r="709" spans="1:81" s="45" customFormat="1" ht="12" customHeight="1">
      <c r="A709" s="284">
        <v>59</v>
      </c>
      <c r="B709" s="170" t="s">
        <v>504</v>
      </c>
      <c r="C709" s="295"/>
      <c r="D709" s="295"/>
      <c r="E709" s="296"/>
      <c r="F709" s="296"/>
      <c r="G709" s="286">
        <f t="shared" si="978"/>
        <v>1994305.13</v>
      </c>
      <c r="H709" s="280">
        <f t="shared" si="983"/>
        <v>0</v>
      </c>
      <c r="I709" s="289">
        <v>0</v>
      </c>
      <c r="J709" s="289">
        <v>0</v>
      </c>
      <c r="K709" s="289">
        <v>0</v>
      </c>
      <c r="L709" s="289">
        <v>0</v>
      </c>
      <c r="M709" s="289">
        <v>0</v>
      </c>
      <c r="N709" s="280">
        <v>0</v>
      </c>
      <c r="O709" s="280">
        <v>0</v>
      </c>
      <c r="P709" s="280">
        <v>0</v>
      </c>
      <c r="Q709" s="280">
        <v>0</v>
      </c>
      <c r="R709" s="280">
        <v>0</v>
      </c>
      <c r="S709" s="280">
        <v>0</v>
      </c>
      <c r="T709" s="290">
        <v>0</v>
      </c>
      <c r="U709" s="280">
        <v>0</v>
      </c>
      <c r="V709" s="296" t="s">
        <v>105</v>
      </c>
      <c r="W709" s="57">
        <v>490</v>
      </c>
      <c r="X709" s="280">
        <f t="shared" si="984"/>
        <v>1904561.4</v>
      </c>
      <c r="Y709" s="57">
        <v>0</v>
      </c>
      <c r="Z709" s="57">
        <v>0</v>
      </c>
      <c r="AA709" s="57">
        <v>0</v>
      </c>
      <c r="AB709" s="57">
        <v>0</v>
      </c>
      <c r="AC709" s="57">
        <v>0</v>
      </c>
      <c r="AD709" s="57">
        <v>0</v>
      </c>
      <c r="AE709" s="57">
        <v>0</v>
      </c>
      <c r="AF709" s="57">
        <v>0</v>
      </c>
      <c r="AG709" s="57">
        <v>0</v>
      </c>
      <c r="AH709" s="57">
        <v>0</v>
      </c>
      <c r="AI709" s="57">
        <v>0</v>
      </c>
      <c r="AJ709" s="57">
        <f t="shared" si="985"/>
        <v>59829.15</v>
      </c>
      <c r="AK709" s="57">
        <f t="shared" si="986"/>
        <v>29914.58</v>
      </c>
      <c r="AL709" s="57">
        <v>0</v>
      </c>
      <c r="AN709" s="46">
        <f>I709/'Приложение 1'!I707</f>
        <v>0</v>
      </c>
      <c r="AO709" s="46" t="e">
        <f t="shared" si="988"/>
        <v>#DIV/0!</v>
      </c>
      <c r="AP709" s="46" t="e">
        <f t="shared" si="989"/>
        <v>#DIV/0!</v>
      </c>
      <c r="AQ709" s="46" t="e">
        <f t="shared" si="990"/>
        <v>#DIV/0!</v>
      </c>
      <c r="AR709" s="46" t="e">
        <f t="shared" si="991"/>
        <v>#DIV/0!</v>
      </c>
      <c r="AS709" s="46" t="e">
        <f t="shared" si="992"/>
        <v>#DIV/0!</v>
      </c>
      <c r="AT709" s="46" t="e">
        <f t="shared" si="993"/>
        <v>#DIV/0!</v>
      </c>
      <c r="AU709" s="46">
        <f t="shared" si="994"/>
        <v>3886.8599999999997</v>
      </c>
      <c r="AV709" s="46" t="e">
        <f t="shared" si="995"/>
        <v>#DIV/0!</v>
      </c>
      <c r="AW709" s="46" t="e">
        <f t="shared" si="996"/>
        <v>#DIV/0!</v>
      </c>
      <c r="AX709" s="46" t="e">
        <f t="shared" si="997"/>
        <v>#DIV/0!</v>
      </c>
      <c r="AY709" s="52">
        <f t="shared" si="998"/>
        <v>0</v>
      </c>
      <c r="AZ709" s="46">
        <v>823.21</v>
      </c>
      <c r="BA709" s="46">
        <v>2105.13</v>
      </c>
      <c r="BB709" s="46">
        <v>2608.0100000000002</v>
      </c>
      <c r="BC709" s="46">
        <v>902.03</v>
      </c>
      <c r="BD709" s="46">
        <v>1781.42</v>
      </c>
      <c r="BE709" s="46">
        <v>1188.47</v>
      </c>
      <c r="BF709" s="46">
        <v>2445034.0299999998</v>
      </c>
      <c r="BG709" s="46">
        <f t="shared" si="999"/>
        <v>5070.2</v>
      </c>
      <c r="BH709" s="46">
        <v>1206.3800000000001</v>
      </c>
      <c r="BI709" s="46">
        <v>3444.44</v>
      </c>
      <c r="BJ709" s="46">
        <v>7006.73</v>
      </c>
      <c r="BK709" s="46">
        <f t="shared" si="987"/>
        <v>1689105.94</v>
      </c>
      <c r="BL709" s="46" t="str">
        <f t="shared" si="1000"/>
        <v xml:space="preserve"> </v>
      </c>
      <c r="BM709" s="46" t="e">
        <f t="shared" si="1001"/>
        <v>#DIV/0!</v>
      </c>
      <c r="BN709" s="46" t="e">
        <f t="shared" si="1002"/>
        <v>#DIV/0!</v>
      </c>
      <c r="BO709" s="46" t="e">
        <f t="shared" si="1003"/>
        <v>#DIV/0!</v>
      </c>
      <c r="BP709" s="46" t="e">
        <f t="shared" si="1004"/>
        <v>#DIV/0!</v>
      </c>
      <c r="BQ709" s="46" t="e">
        <f t="shared" si="1005"/>
        <v>#DIV/0!</v>
      </c>
      <c r="BR709" s="46" t="e">
        <f t="shared" si="1006"/>
        <v>#DIV/0!</v>
      </c>
      <c r="BS709" s="46" t="str">
        <f t="shared" si="1007"/>
        <v xml:space="preserve"> </v>
      </c>
      <c r="BT709" s="46" t="e">
        <f t="shared" si="1008"/>
        <v>#DIV/0!</v>
      </c>
      <c r="BU709" s="46" t="e">
        <f t="shared" si="1009"/>
        <v>#DIV/0!</v>
      </c>
      <c r="BV709" s="46" t="e">
        <f t="shared" si="1010"/>
        <v>#DIV/0!</v>
      </c>
      <c r="BW709" s="46" t="str">
        <f t="shared" si="1011"/>
        <v xml:space="preserve"> </v>
      </c>
      <c r="BY709" s="52"/>
      <c r="BZ709" s="293"/>
      <c r="CA709" s="46">
        <f t="shared" si="1012"/>
        <v>4070.0104693877547</v>
      </c>
      <c r="CB709" s="46">
        <f t="shared" si="1013"/>
        <v>5298.36</v>
      </c>
      <c r="CC709" s="46">
        <f t="shared" si="1014"/>
        <v>-1228.349530612245</v>
      </c>
    </row>
    <row r="710" spans="1:81" s="45" customFormat="1" ht="12" customHeight="1">
      <c r="A710" s="284">
        <v>60</v>
      </c>
      <c r="B710" s="170" t="s">
        <v>505</v>
      </c>
      <c r="C710" s="295"/>
      <c r="D710" s="295"/>
      <c r="E710" s="296"/>
      <c r="F710" s="296"/>
      <c r="G710" s="286">
        <f t="shared" si="978"/>
        <v>2826929.85</v>
      </c>
      <c r="H710" s="280">
        <f t="shared" si="983"/>
        <v>0</v>
      </c>
      <c r="I710" s="289">
        <v>0</v>
      </c>
      <c r="J710" s="289">
        <v>0</v>
      </c>
      <c r="K710" s="289">
        <v>0</v>
      </c>
      <c r="L710" s="289">
        <v>0</v>
      </c>
      <c r="M710" s="289">
        <v>0</v>
      </c>
      <c r="N710" s="280">
        <v>0</v>
      </c>
      <c r="O710" s="280">
        <v>0</v>
      </c>
      <c r="P710" s="280">
        <v>0</v>
      </c>
      <c r="Q710" s="280">
        <v>0</v>
      </c>
      <c r="R710" s="280">
        <v>0</v>
      </c>
      <c r="S710" s="280">
        <v>0</v>
      </c>
      <c r="T710" s="290">
        <v>0</v>
      </c>
      <c r="U710" s="280">
        <v>0</v>
      </c>
      <c r="V710" s="296" t="s">
        <v>106</v>
      </c>
      <c r="W710" s="57">
        <v>700</v>
      </c>
      <c r="X710" s="280">
        <f t="shared" si="984"/>
        <v>2699718</v>
      </c>
      <c r="Y710" s="57">
        <v>0</v>
      </c>
      <c r="Z710" s="57">
        <v>0</v>
      </c>
      <c r="AA710" s="57">
        <v>0</v>
      </c>
      <c r="AB710" s="57">
        <v>0</v>
      </c>
      <c r="AC710" s="57">
        <v>0</v>
      </c>
      <c r="AD710" s="57">
        <v>0</v>
      </c>
      <c r="AE710" s="57">
        <v>0</v>
      </c>
      <c r="AF710" s="57">
        <v>0</v>
      </c>
      <c r="AG710" s="57">
        <v>0</v>
      </c>
      <c r="AH710" s="57">
        <v>0</v>
      </c>
      <c r="AI710" s="57">
        <v>0</v>
      </c>
      <c r="AJ710" s="57">
        <f t="shared" si="985"/>
        <v>84807.9</v>
      </c>
      <c r="AK710" s="57">
        <f t="shared" si="986"/>
        <v>42403.95</v>
      </c>
      <c r="AL710" s="57">
        <v>0</v>
      </c>
      <c r="AN710" s="46">
        <f>I710/'Приложение 1'!I708</f>
        <v>0</v>
      </c>
      <c r="AO710" s="46" t="e">
        <f t="shared" si="988"/>
        <v>#DIV/0!</v>
      </c>
      <c r="AP710" s="46" t="e">
        <f t="shared" si="989"/>
        <v>#DIV/0!</v>
      </c>
      <c r="AQ710" s="46" t="e">
        <f t="shared" si="990"/>
        <v>#DIV/0!</v>
      </c>
      <c r="AR710" s="46" t="e">
        <f t="shared" si="991"/>
        <v>#DIV/0!</v>
      </c>
      <c r="AS710" s="46" t="e">
        <f t="shared" si="992"/>
        <v>#DIV/0!</v>
      </c>
      <c r="AT710" s="46" t="e">
        <f t="shared" si="993"/>
        <v>#DIV/0!</v>
      </c>
      <c r="AU710" s="46">
        <f t="shared" si="994"/>
        <v>3856.74</v>
      </c>
      <c r="AV710" s="46" t="e">
        <f t="shared" si="995"/>
        <v>#DIV/0!</v>
      </c>
      <c r="AW710" s="46" t="e">
        <f t="shared" si="996"/>
        <v>#DIV/0!</v>
      </c>
      <c r="AX710" s="46" t="e">
        <f t="shared" si="997"/>
        <v>#DIV/0!</v>
      </c>
      <c r="AY710" s="52">
        <f t="shared" si="998"/>
        <v>0</v>
      </c>
      <c r="AZ710" s="46">
        <v>823.21</v>
      </c>
      <c r="BA710" s="46">
        <v>2105.13</v>
      </c>
      <c r="BB710" s="46">
        <v>2608.0100000000002</v>
      </c>
      <c r="BC710" s="46">
        <v>902.03</v>
      </c>
      <c r="BD710" s="46">
        <v>1781.42</v>
      </c>
      <c r="BE710" s="46">
        <v>1188.47</v>
      </c>
      <c r="BF710" s="46">
        <v>2445034.0299999998</v>
      </c>
      <c r="BG710" s="46">
        <f t="shared" si="999"/>
        <v>4866.91</v>
      </c>
      <c r="BH710" s="46">
        <v>1206.3800000000001</v>
      </c>
      <c r="BI710" s="46">
        <v>3444.44</v>
      </c>
      <c r="BJ710" s="46">
        <v>7006.73</v>
      </c>
      <c r="BK710" s="46">
        <f t="shared" si="987"/>
        <v>1689105.94</v>
      </c>
      <c r="BL710" s="46" t="str">
        <f t="shared" si="1000"/>
        <v xml:space="preserve"> </v>
      </c>
      <c r="BM710" s="46" t="e">
        <f t="shared" si="1001"/>
        <v>#DIV/0!</v>
      </c>
      <c r="BN710" s="46" t="e">
        <f t="shared" si="1002"/>
        <v>#DIV/0!</v>
      </c>
      <c r="BO710" s="46" t="e">
        <f t="shared" si="1003"/>
        <v>#DIV/0!</v>
      </c>
      <c r="BP710" s="46" t="e">
        <f t="shared" si="1004"/>
        <v>#DIV/0!</v>
      </c>
      <c r="BQ710" s="46" t="e">
        <f t="shared" si="1005"/>
        <v>#DIV/0!</v>
      </c>
      <c r="BR710" s="46" t="e">
        <f t="shared" si="1006"/>
        <v>#DIV/0!</v>
      </c>
      <c r="BS710" s="46" t="str">
        <f t="shared" si="1007"/>
        <v xml:space="preserve"> </v>
      </c>
      <c r="BT710" s="46" t="e">
        <f t="shared" si="1008"/>
        <v>#DIV/0!</v>
      </c>
      <c r="BU710" s="46" t="e">
        <f t="shared" si="1009"/>
        <v>#DIV/0!</v>
      </c>
      <c r="BV710" s="46" t="e">
        <f t="shared" si="1010"/>
        <v>#DIV/0!</v>
      </c>
      <c r="BW710" s="46" t="str">
        <f t="shared" si="1011"/>
        <v xml:space="preserve"> </v>
      </c>
      <c r="BY710" s="52"/>
      <c r="BZ710" s="293"/>
      <c r="CA710" s="46">
        <f t="shared" si="1012"/>
        <v>4038.4712142857143</v>
      </c>
      <c r="CB710" s="46">
        <f t="shared" si="1013"/>
        <v>5085.92</v>
      </c>
      <c r="CC710" s="46">
        <f t="shared" si="1014"/>
        <v>-1047.4487857142858</v>
      </c>
    </row>
    <row r="711" spans="1:81" s="45" customFormat="1" ht="12" customHeight="1">
      <c r="A711" s="284">
        <v>61</v>
      </c>
      <c r="B711" s="170" t="s">
        <v>513</v>
      </c>
      <c r="C711" s="295"/>
      <c r="D711" s="295"/>
      <c r="E711" s="296"/>
      <c r="F711" s="296"/>
      <c r="G711" s="286">
        <f t="shared" si="978"/>
        <v>3028853.4</v>
      </c>
      <c r="H711" s="280">
        <f t="shared" si="983"/>
        <v>0</v>
      </c>
      <c r="I711" s="289">
        <v>0</v>
      </c>
      <c r="J711" s="289">
        <v>0</v>
      </c>
      <c r="K711" s="289">
        <v>0</v>
      </c>
      <c r="L711" s="289">
        <v>0</v>
      </c>
      <c r="M711" s="289">
        <v>0</v>
      </c>
      <c r="N711" s="280">
        <v>0</v>
      </c>
      <c r="O711" s="280">
        <v>0</v>
      </c>
      <c r="P711" s="280">
        <v>0</v>
      </c>
      <c r="Q711" s="280">
        <v>0</v>
      </c>
      <c r="R711" s="280">
        <v>0</v>
      </c>
      <c r="S711" s="280">
        <v>0</v>
      </c>
      <c r="T711" s="290">
        <v>0</v>
      </c>
      <c r="U711" s="280">
        <v>0</v>
      </c>
      <c r="V711" s="296" t="s">
        <v>106</v>
      </c>
      <c r="W711" s="57">
        <v>750</v>
      </c>
      <c r="X711" s="280">
        <f t="shared" si="984"/>
        <v>2892555</v>
      </c>
      <c r="Y711" s="57">
        <v>0</v>
      </c>
      <c r="Z711" s="57">
        <v>0</v>
      </c>
      <c r="AA711" s="57">
        <v>0</v>
      </c>
      <c r="AB711" s="57">
        <v>0</v>
      </c>
      <c r="AC711" s="57">
        <v>0</v>
      </c>
      <c r="AD711" s="57">
        <v>0</v>
      </c>
      <c r="AE711" s="57">
        <v>0</v>
      </c>
      <c r="AF711" s="57">
        <v>0</v>
      </c>
      <c r="AG711" s="57">
        <v>0</v>
      </c>
      <c r="AH711" s="57">
        <v>0</v>
      </c>
      <c r="AI711" s="57">
        <v>0</v>
      </c>
      <c r="AJ711" s="57">
        <f t="shared" si="985"/>
        <v>90865.600000000006</v>
      </c>
      <c r="AK711" s="57">
        <f t="shared" si="986"/>
        <v>45432.800000000003</v>
      </c>
      <c r="AL711" s="57">
        <v>0</v>
      </c>
      <c r="AN711" s="46">
        <f>I711/'Приложение 1'!I709</f>
        <v>0</v>
      </c>
      <c r="AO711" s="46" t="e">
        <f t="shared" si="988"/>
        <v>#DIV/0!</v>
      </c>
      <c r="AP711" s="46" t="e">
        <f t="shared" si="989"/>
        <v>#DIV/0!</v>
      </c>
      <c r="AQ711" s="46" t="e">
        <f t="shared" si="990"/>
        <v>#DIV/0!</v>
      </c>
      <c r="AR711" s="46" t="e">
        <f t="shared" si="991"/>
        <v>#DIV/0!</v>
      </c>
      <c r="AS711" s="46" t="e">
        <f t="shared" si="992"/>
        <v>#DIV/0!</v>
      </c>
      <c r="AT711" s="46" t="e">
        <f t="shared" si="993"/>
        <v>#DIV/0!</v>
      </c>
      <c r="AU711" s="46">
        <f t="shared" si="994"/>
        <v>3856.74</v>
      </c>
      <c r="AV711" s="46" t="e">
        <f t="shared" si="995"/>
        <v>#DIV/0!</v>
      </c>
      <c r="AW711" s="46" t="e">
        <f t="shared" si="996"/>
        <v>#DIV/0!</v>
      </c>
      <c r="AX711" s="46" t="e">
        <f t="shared" si="997"/>
        <v>#DIV/0!</v>
      </c>
      <c r="AY711" s="52">
        <f t="shared" si="998"/>
        <v>0</v>
      </c>
      <c r="AZ711" s="46">
        <v>823.21</v>
      </c>
      <c r="BA711" s="46">
        <v>2105.13</v>
      </c>
      <c r="BB711" s="46">
        <v>2608.0100000000002</v>
      </c>
      <c r="BC711" s="46">
        <v>902.03</v>
      </c>
      <c r="BD711" s="46">
        <v>1781.42</v>
      </c>
      <c r="BE711" s="46">
        <v>1188.47</v>
      </c>
      <c r="BF711" s="46">
        <v>2445034.0299999998</v>
      </c>
      <c r="BG711" s="46">
        <f t="shared" si="999"/>
        <v>4866.91</v>
      </c>
      <c r="BH711" s="46">
        <v>1206.3800000000001</v>
      </c>
      <c r="BI711" s="46">
        <v>3444.44</v>
      </c>
      <c r="BJ711" s="46">
        <v>7006.73</v>
      </c>
      <c r="BK711" s="46">
        <f t="shared" si="987"/>
        <v>1689105.94</v>
      </c>
      <c r="BL711" s="46" t="str">
        <f t="shared" si="1000"/>
        <v xml:space="preserve"> </v>
      </c>
      <c r="BM711" s="46" t="e">
        <f t="shared" si="1001"/>
        <v>#DIV/0!</v>
      </c>
      <c r="BN711" s="46" t="e">
        <f t="shared" si="1002"/>
        <v>#DIV/0!</v>
      </c>
      <c r="BO711" s="46" t="e">
        <f t="shared" si="1003"/>
        <v>#DIV/0!</v>
      </c>
      <c r="BP711" s="46" t="e">
        <f t="shared" si="1004"/>
        <v>#DIV/0!</v>
      </c>
      <c r="BQ711" s="46" t="e">
        <f t="shared" si="1005"/>
        <v>#DIV/0!</v>
      </c>
      <c r="BR711" s="46" t="e">
        <f t="shared" si="1006"/>
        <v>#DIV/0!</v>
      </c>
      <c r="BS711" s="46" t="str">
        <f t="shared" si="1007"/>
        <v xml:space="preserve"> </v>
      </c>
      <c r="BT711" s="46" t="e">
        <f t="shared" si="1008"/>
        <v>#DIV/0!</v>
      </c>
      <c r="BU711" s="46" t="e">
        <f t="shared" si="1009"/>
        <v>#DIV/0!</v>
      </c>
      <c r="BV711" s="46" t="e">
        <f t="shared" si="1010"/>
        <v>#DIV/0!</v>
      </c>
      <c r="BW711" s="46" t="str">
        <f t="shared" si="1011"/>
        <v xml:space="preserve"> </v>
      </c>
      <c r="BY711" s="52"/>
      <c r="BZ711" s="293"/>
      <c r="CA711" s="46">
        <f t="shared" si="1012"/>
        <v>4038.4712</v>
      </c>
      <c r="CB711" s="46">
        <f t="shared" si="1013"/>
        <v>5085.92</v>
      </c>
      <c r="CC711" s="46">
        <f t="shared" si="1014"/>
        <v>-1047.4488000000001</v>
      </c>
    </row>
    <row r="712" spans="1:81" s="45" customFormat="1" ht="12" customHeight="1">
      <c r="A712" s="284">
        <v>62</v>
      </c>
      <c r="B712" s="170" t="s">
        <v>523</v>
      </c>
      <c r="C712" s="295"/>
      <c r="D712" s="295"/>
      <c r="E712" s="296"/>
      <c r="F712" s="296"/>
      <c r="G712" s="286">
        <f t="shared" si="978"/>
        <v>2192889.87</v>
      </c>
      <c r="H712" s="280">
        <f t="shared" si="983"/>
        <v>0</v>
      </c>
      <c r="I712" s="289">
        <v>0</v>
      </c>
      <c r="J712" s="289">
        <v>0</v>
      </c>
      <c r="K712" s="289">
        <v>0</v>
      </c>
      <c r="L712" s="289">
        <v>0</v>
      </c>
      <c r="M712" s="289">
        <v>0</v>
      </c>
      <c r="N712" s="280">
        <v>0</v>
      </c>
      <c r="O712" s="280">
        <v>0</v>
      </c>
      <c r="P712" s="280">
        <v>0</v>
      </c>
      <c r="Q712" s="280">
        <v>0</v>
      </c>
      <c r="R712" s="280">
        <v>0</v>
      </c>
      <c r="S712" s="280">
        <v>0</v>
      </c>
      <c r="T712" s="290">
        <v>0</v>
      </c>
      <c r="U712" s="280">
        <v>0</v>
      </c>
      <c r="V712" s="296" t="s">
        <v>106</v>
      </c>
      <c r="W712" s="57">
        <v>543</v>
      </c>
      <c r="X712" s="280">
        <f t="shared" si="984"/>
        <v>2094209.82</v>
      </c>
      <c r="Y712" s="57">
        <v>0</v>
      </c>
      <c r="Z712" s="57">
        <v>0</v>
      </c>
      <c r="AA712" s="57">
        <v>0</v>
      </c>
      <c r="AB712" s="57">
        <v>0</v>
      </c>
      <c r="AC712" s="57">
        <v>0</v>
      </c>
      <c r="AD712" s="57">
        <v>0</v>
      </c>
      <c r="AE712" s="57">
        <v>0</v>
      </c>
      <c r="AF712" s="57">
        <v>0</v>
      </c>
      <c r="AG712" s="57">
        <v>0</v>
      </c>
      <c r="AH712" s="57">
        <v>0</v>
      </c>
      <c r="AI712" s="57">
        <v>0</v>
      </c>
      <c r="AJ712" s="57">
        <f t="shared" si="985"/>
        <v>65786.7</v>
      </c>
      <c r="AK712" s="57">
        <f t="shared" si="986"/>
        <v>32893.35</v>
      </c>
      <c r="AL712" s="57">
        <v>0</v>
      </c>
      <c r="AN712" s="46">
        <f>I712/'Приложение 1'!I710</f>
        <v>0</v>
      </c>
      <c r="AO712" s="46" t="e">
        <f t="shared" si="988"/>
        <v>#DIV/0!</v>
      </c>
      <c r="AP712" s="46" t="e">
        <f t="shared" si="989"/>
        <v>#DIV/0!</v>
      </c>
      <c r="AQ712" s="46" t="e">
        <f t="shared" si="990"/>
        <v>#DIV/0!</v>
      </c>
      <c r="AR712" s="46" t="e">
        <f t="shared" si="991"/>
        <v>#DIV/0!</v>
      </c>
      <c r="AS712" s="46" t="e">
        <f t="shared" si="992"/>
        <v>#DIV/0!</v>
      </c>
      <c r="AT712" s="46" t="e">
        <f t="shared" si="993"/>
        <v>#DIV/0!</v>
      </c>
      <c r="AU712" s="46">
        <f t="shared" si="994"/>
        <v>3856.7400000000002</v>
      </c>
      <c r="AV712" s="46" t="e">
        <f t="shared" si="995"/>
        <v>#DIV/0!</v>
      </c>
      <c r="AW712" s="46" t="e">
        <f t="shared" si="996"/>
        <v>#DIV/0!</v>
      </c>
      <c r="AX712" s="46" t="e">
        <f t="shared" si="997"/>
        <v>#DIV/0!</v>
      </c>
      <c r="AY712" s="52">
        <f t="shared" si="998"/>
        <v>0</v>
      </c>
      <c r="AZ712" s="46">
        <v>823.21</v>
      </c>
      <c r="BA712" s="46">
        <v>2105.13</v>
      </c>
      <c r="BB712" s="46">
        <v>2608.0100000000002</v>
      </c>
      <c r="BC712" s="46">
        <v>902.03</v>
      </c>
      <c r="BD712" s="46">
        <v>1781.42</v>
      </c>
      <c r="BE712" s="46">
        <v>1188.47</v>
      </c>
      <c r="BF712" s="46">
        <v>2445034.0299999998</v>
      </c>
      <c r="BG712" s="46">
        <f t="shared" si="999"/>
        <v>4866.91</v>
      </c>
      <c r="BH712" s="46">
        <v>1206.3800000000001</v>
      </c>
      <c r="BI712" s="46">
        <v>3444.44</v>
      </c>
      <c r="BJ712" s="46">
        <v>7006.73</v>
      </c>
      <c r="BK712" s="46">
        <f t="shared" si="987"/>
        <v>1689105.94</v>
      </c>
      <c r="BL712" s="46" t="str">
        <f t="shared" si="1000"/>
        <v xml:space="preserve"> </v>
      </c>
      <c r="BM712" s="46" t="e">
        <f t="shared" si="1001"/>
        <v>#DIV/0!</v>
      </c>
      <c r="BN712" s="46" t="e">
        <f t="shared" si="1002"/>
        <v>#DIV/0!</v>
      </c>
      <c r="BO712" s="46" t="e">
        <f t="shared" si="1003"/>
        <v>#DIV/0!</v>
      </c>
      <c r="BP712" s="46" t="e">
        <f t="shared" si="1004"/>
        <v>#DIV/0!</v>
      </c>
      <c r="BQ712" s="46" t="e">
        <f t="shared" si="1005"/>
        <v>#DIV/0!</v>
      </c>
      <c r="BR712" s="46" t="e">
        <f t="shared" si="1006"/>
        <v>#DIV/0!</v>
      </c>
      <c r="BS712" s="46" t="str">
        <f t="shared" si="1007"/>
        <v xml:space="preserve"> </v>
      </c>
      <c r="BT712" s="46" t="e">
        <f t="shared" si="1008"/>
        <v>#DIV/0!</v>
      </c>
      <c r="BU712" s="46" t="e">
        <f t="shared" si="1009"/>
        <v>#DIV/0!</v>
      </c>
      <c r="BV712" s="46" t="e">
        <f t="shared" si="1010"/>
        <v>#DIV/0!</v>
      </c>
      <c r="BW712" s="46" t="str">
        <f t="shared" si="1011"/>
        <v xml:space="preserve"> </v>
      </c>
      <c r="BY712" s="52"/>
      <c r="BZ712" s="293"/>
      <c r="CA712" s="46">
        <f t="shared" si="1012"/>
        <v>4038.4712154696135</v>
      </c>
      <c r="CB712" s="46">
        <f t="shared" si="1013"/>
        <v>5085.92</v>
      </c>
      <c r="CC712" s="46">
        <f t="shared" si="1014"/>
        <v>-1047.4487845303865</v>
      </c>
    </row>
    <row r="713" spans="1:81" s="45" customFormat="1" ht="12" customHeight="1">
      <c r="A713" s="284">
        <v>63</v>
      </c>
      <c r="B713" s="170" t="s">
        <v>524</v>
      </c>
      <c r="C713" s="295"/>
      <c r="D713" s="295"/>
      <c r="E713" s="296"/>
      <c r="F713" s="296"/>
      <c r="G713" s="286">
        <f t="shared" ref="G713:G775" si="1017">ROUND(H713+U713+X713+Z713+AB713+AD713+AF713+AH713+AI713+AJ713+AK713+AL713,2)</f>
        <v>1385195.62</v>
      </c>
      <c r="H713" s="280">
        <f t="shared" si="983"/>
        <v>0</v>
      </c>
      <c r="I713" s="289">
        <v>0</v>
      </c>
      <c r="J713" s="289">
        <v>0</v>
      </c>
      <c r="K713" s="289">
        <v>0</v>
      </c>
      <c r="L713" s="289">
        <v>0</v>
      </c>
      <c r="M713" s="289">
        <v>0</v>
      </c>
      <c r="N713" s="280">
        <v>0</v>
      </c>
      <c r="O713" s="280">
        <v>0</v>
      </c>
      <c r="P713" s="280">
        <v>0</v>
      </c>
      <c r="Q713" s="280">
        <v>0</v>
      </c>
      <c r="R713" s="280">
        <v>0</v>
      </c>
      <c r="S713" s="280">
        <v>0</v>
      </c>
      <c r="T713" s="290">
        <v>0</v>
      </c>
      <c r="U713" s="280">
        <v>0</v>
      </c>
      <c r="V713" s="296" t="s">
        <v>106</v>
      </c>
      <c r="W713" s="57">
        <v>343</v>
      </c>
      <c r="X713" s="280">
        <f t="shared" si="984"/>
        <v>1322861.82</v>
      </c>
      <c r="Y713" s="57">
        <v>0</v>
      </c>
      <c r="Z713" s="57">
        <v>0</v>
      </c>
      <c r="AA713" s="57">
        <v>0</v>
      </c>
      <c r="AB713" s="57">
        <v>0</v>
      </c>
      <c r="AC713" s="57">
        <v>0</v>
      </c>
      <c r="AD713" s="57">
        <v>0</v>
      </c>
      <c r="AE713" s="57">
        <v>0</v>
      </c>
      <c r="AF713" s="57">
        <v>0</v>
      </c>
      <c r="AG713" s="57">
        <v>0</v>
      </c>
      <c r="AH713" s="57">
        <v>0</v>
      </c>
      <c r="AI713" s="57">
        <v>0</v>
      </c>
      <c r="AJ713" s="57">
        <f t="shared" si="985"/>
        <v>41555.870000000003</v>
      </c>
      <c r="AK713" s="57">
        <f t="shared" si="986"/>
        <v>20777.93</v>
      </c>
      <c r="AL713" s="57">
        <v>0</v>
      </c>
      <c r="AN713" s="46">
        <f>I713/'Приложение 1'!I711</f>
        <v>0</v>
      </c>
      <c r="AO713" s="46" t="e">
        <f t="shared" si="988"/>
        <v>#DIV/0!</v>
      </c>
      <c r="AP713" s="46" t="e">
        <f t="shared" si="989"/>
        <v>#DIV/0!</v>
      </c>
      <c r="AQ713" s="46" t="e">
        <f t="shared" si="990"/>
        <v>#DIV/0!</v>
      </c>
      <c r="AR713" s="46" t="e">
        <f t="shared" si="991"/>
        <v>#DIV/0!</v>
      </c>
      <c r="AS713" s="46" t="e">
        <f t="shared" si="992"/>
        <v>#DIV/0!</v>
      </c>
      <c r="AT713" s="46" t="e">
        <f t="shared" si="993"/>
        <v>#DIV/0!</v>
      </c>
      <c r="AU713" s="46">
        <f t="shared" si="994"/>
        <v>3856.7400000000002</v>
      </c>
      <c r="AV713" s="46" t="e">
        <f t="shared" si="995"/>
        <v>#DIV/0!</v>
      </c>
      <c r="AW713" s="46" t="e">
        <f t="shared" si="996"/>
        <v>#DIV/0!</v>
      </c>
      <c r="AX713" s="46" t="e">
        <f t="shared" si="997"/>
        <v>#DIV/0!</v>
      </c>
      <c r="AY713" s="52">
        <f t="shared" si="998"/>
        <v>0</v>
      </c>
      <c r="AZ713" s="46">
        <v>823.21</v>
      </c>
      <c r="BA713" s="46">
        <v>2105.13</v>
      </c>
      <c r="BB713" s="46">
        <v>2608.0100000000002</v>
      </c>
      <c r="BC713" s="46">
        <v>902.03</v>
      </c>
      <c r="BD713" s="46">
        <v>1781.42</v>
      </c>
      <c r="BE713" s="46">
        <v>1188.47</v>
      </c>
      <c r="BF713" s="46">
        <v>2445034.0299999998</v>
      </c>
      <c r="BG713" s="46">
        <f t="shared" si="999"/>
        <v>4866.91</v>
      </c>
      <c r="BH713" s="46">
        <v>1206.3800000000001</v>
      </c>
      <c r="BI713" s="46">
        <v>3444.44</v>
      </c>
      <c r="BJ713" s="46">
        <v>7006.73</v>
      </c>
      <c r="BK713" s="46">
        <f t="shared" si="987"/>
        <v>1689105.94</v>
      </c>
      <c r="BL713" s="46" t="str">
        <f t="shared" si="1000"/>
        <v xml:space="preserve"> </v>
      </c>
      <c r="BM713" s="46" t="e">
        <f t="shared" si="1001"/>
        <v>#DIV/0!</v>
      </c>
      <c r="BN713" s="46" t="e">
        <f t="shared" si="1002"/>
        <v>#DIV/0!</v>
      </c>
      <c r="BO713" s="46" t="e">
        <f t="shared" si="1003"/>
        <v>#DIV/0!</v>
      </c>
      <c r="BP713" s="46" t="e">
        <f t="shared" si="1004"/>
        <v>#DIV/0!</v>
      </c>
      <c r="BQ713" s="46" t="e">
        <f t="shared" si="1005"/>
        <v>#DIV/0!</v>
      </c>
      <c r="BR713" s="46" t="e">
        <f t="shared" si="1006"/>
        <v>#DIV/0!</v>
      </c>
      <c r="BS713" s="46" t="str">
        <f t="shared" si="1007"/>
        <v xml:space="preserve"> </v>
      </c>
      <c r="BT713" s="46" t="e">
        <f t="shared" si="1008"/>
        <v>#DIV/0!</v>
      </c>
      <c r="BU713" s="46" t="e">
        <f t="shared" si="1009"/>
        <v>#DIV/0!</v>
      </c>
      <c r="BV713" s="46" t="e">
        <f t="shared" si="1010"/>
        <v>#DIV/0!</v>
      </c>
      <c r="BW713" s="46" t="str">
        <f t="shared" si="1011"/>
        <v xml:space="preserve"> </v>
      </c>
      <c r="BY713" s="52"/>
      <c r="BZ713" s="293"/>
      <c r="CA713" s="46">
        <f t="shared" si="1012"/>
        <v>4038.4711953352771</v>
      </c>
      <c r="CB713" s="46">
        <f t="shared" si="1013"/>
        <v>5085.92</v>
      </c>
      <c r="CC713" s="46">
        <f t="shared" si="1014"/>
        <v>-1047.448804664723</v>
      </c>
    </row>
    <row r="714" spans="1:81" s="45" customFormat="1" ht="12" customHeight="1">
      <c r="A714" s="284">
        <v>64</v>
      </c>
      <c r="B714" s="170" t="s">
        <v>529</v>
      </c>
      <c r="C714" s="295"/>
      <c r="D714" s="295"/>
      <c r="E714" s="296"/>
      <c r="F714" s="296"/>
      <c r="G714" s="286">
        <f t="shared" si="1017"/>
        <v>1037887.1</v>
      </c>
      <c r="H714" s="280">
        <f t="shared" si="983"/>
        <v>0</v>
      </c>
      <c r="I714" s="289">
        <v>0</v>
      </c>
      <c r="J714" s="289">
        <v>0</v>
      </c>
      <c r="K714" s="289">
        <v>0</v>
      </c>
      <c r="L714" s="289">
        <v>0</v>
      </c>
      <c r="M714" s="289">
        <v>0</v>
      </c>
      <c r="N714" s="280">
        <v>0</v>
      </c>
      <c r="O714" s="280">
        <v>0</v>
      </c>
      <c r="P714" s="280">
        <v>0</v>
      </c>
      <c r="Q714" s="280">
        <v>0</v>
      </c>
      <c r="R714" s="280">
        <v>0</v>
      </c>
      <c r="S714" s="280">
        <v>0</v>
      </c>
      <c r="T714" s="290">
        <v>0</v>
      </c>
      <c r="U714" s="280">
        <v>0</v>
      </c>
      <c r="V714" s="296" t="s">
        <v>106</v>
      </c>
      <c r="W714" s="57">
        <v>257</v>
      </c>
      <c r="X714" s="280">
        <f t="shared" si="984"/>
        <v>991182.18</v>
      </c>
      <c r="Y714" s="57">
        <v>0</v>
      </c>
      <c r="Z714" s="57">
        <v>0</v>
      </c>
      <c r="AA714" s="57">
        <v>0</v>
      </c>
      <c r="AB714" s="57">
        <v>0</v>
      </c>
      <c r="AC714" s="57">
        <v>0</v>
      </c>
      <c r="AD714" s="57">
        <v>0</v>
      </c>
      <c r="AE714" s="57">
        <v>0</v>
      </c>
      <c r="AF714" s="57">
        <v>0</v>
      </c>
      <c r="AG714" s="57">
        <v>0</v>
      </c>
      <c r="AH714" s="57">
        <v>0</v>
      </c>
      <c r="AI714" s="57">
        <v>0</v>
      </c>
      <c r="AJ714" s="57">
        <f t="shared" si="985"/>
        <v>31136.61</v>
      </c>
      <c r="AK714" s="57">
        <f t="shared" si="986"/>
        <v>15568.31</v>
      </c>
      <c r="AL714" s="57">
        <v>0</v>
      </c>
      <c r="AN714" s="46">
        <f>I714/'Приложение 1'!I712</f>
        <v>0</v>
      </c>
      <c r="AO714" s="46" t="e">
        <f t="shared" si="988"/>
        <v>#DIV/0!</v>
      </c>
      <c r="AP714" s="46" t="e">
        <f t="shared" si="989"/>
        <v>#DIV/0!</v>
      </c>
      <c r="AQ714" s="46" t="e">
        <f t="shared" si="990"/>
        <v>#DIV/0!</v>
      </c>
      <c r="AR714" s="46" t="e">
        <f t="shared" si="991"/>
        <v>#DIV/0!</v>
      </c>
      <c r="AS714" s="46" t="e">
        <f t="shared" si="992"/>
        <v>#DIV/0!</v>
      </c>
      <c r="AT714" s="46" t="e">
        <f t="shared" si="993"/>
        <v>#DIV/0!</v>
      </c>
      <c r="AU714" s="46">
        <f t="shared" si="994"/>
        <v>3856.7400000000002</v>
      </c>
      <c r="AV714" s="46" t="e">
        <f t="shared" si="995"/>
        <v>#DIV/0!</v>
      </c>
      <c r="AW714" s="46" t="e">
        <f t="shared" si="996"/>
        <v>#DIV/0!</v>
      </c>
      <c r="AX714" s="46" t="e">
        <f t="shared" si="997"/>
        <v>#DIV/0!</v>
      </c>
      <c r="AY714" s="52">
        <f t="shared" si="998"/>
        <v>0</v>
      </c>
      <c r="AZ714" s="46">
        <v>823.21</v>
      </c>
      <c r="BA714" s="46">
        <v>2105.13</v>
      </c>
      <c r="BB714" s="46">
        <v>2608.0100000000002</v>
      </c>
      <c r="BC714" s="46">
        <v>902.03</v>
      </c>
      <c r="BD714" s="46">
        <v>1781.42</v>
      </c>
      <c r="BE714" s="46">
        <v>1188.47</v>
      </c>
      <c r="BF714" s="46">
        <v>2445034.0299999998</v>
      </c>
      <c r="BG714" s="46">
        <f t="shared" si="999"/>
        <v>4866.91</v>
      </c>
      <c r="BH714" s="46">
        <v>1206.3800000000001</v>
      </c>
      <c r="BI714" s="46">
        <v>3444.44</v>
      </c>
      <c r="BJ714" s="46">
        <v>7006.73</v>
      </c>
      <c r="BK714" s="46">
        <f t="shared" si="987"/>
        <v>1689105.94</v>
      </c>
      <c r="BL714" s="46" t="str">
        <f t="shared" si="1000"/>
        <v xml:space="preserve"> </v>
      </c>
      <c r="BM714" s="46" t="e">
        <f t="shared" si="1001"/>
        <v>#DIV/0!</v>
      </c>
      <c r="BN714" s="46" t="e">
        <f t="shared" si="1002"/>
        <v>#DIV/0!</v>
      </c>
      <c r="BO714" s="46" t="e">
        <f t="shared" si="1003"/>
        <v>#DIV/0!</v>
      </c>
      <c r="BP714" s="46" t="e">
        <f t="shared" si="1004"/>
        <v>#DIV/0!</v>
      </c>
      <c r="BQ714" s="46" t="e">
        <f t="shared" si="1005"/>
        <v>#DIV/0!</v>
      </c>
      <c r="BR714" s="46" t="e">
        <f t="shared" si="1006"/>
        <v>#DIV/0!</v>
      </c>
      <c r="BS714" s="46" t="str">
        <f t="shared" si="1007"/>
        <v xml:space="preserve"> </v>
      </c>
      <c r="BT714" s="46" t="e">
        <f t="shared" si="1008"/>
        <v>#DIV/0!</v>
      </c>
      <c r="BU714" s="46" t="e">
        <f t="shared" si="1009"/>
        <v>#DIV/0!</v>
      </c>
      <c r="BV714" s="46" t="e">
        <f t="shared" si="1010"/>
        <v>#DIV/0!</v>
      </c>
      <c r="BW714" s="46" t="str">
        <f t="shared" si="1011"/>
        <v xml:space="preserve"> </v>
      </c>
      <c r="BY714" s="52"/>
      <c r="BZ714" s="293"/>
      <c r="CA714" s="46">
        <f t="shared" si="1012"/>
        <v>4038.4712062256808</v>
      </c>
      <c r="CB714" s="46">
        <f t="shared" si="1013"/>
        <v>5085.92</v>
      </c>
      <c r="CC714" s="46">
        <f t="shared" si="1014"/>
        <v>-1047.4487937743193</v>
      </c>
    </row>
    <row r="715" spans="1:81" s="45" customFormat="1" ht="12" customHeight="1">
      <c r="A715" s="284">
        <v>65</v>
      </c>
      <c r="B715" s="170" t="s">
        <v>251</v>
      </c>
      <c r="C715" s="295"/>
      <c r="D715" s="295"/>
      <c r="E715" s="296"/>
      <c r="F715" s="296"/>
      <c r="G715" s="286">
        <f>ROUND(H715+U715+X715+Z715+AB715+AD715+AF715+AH715+AI715+AJ715+AK715+AL715,2)</f>
        <v>11414648.220000001</v>
      </c>
      <c r="H715" s="280">
        <f t="shared" si="983"/>
        <v>0</v>
      </c>
      <c r="I715" s="289">
        <v>0</v>
      </c>
      <c r="J715" s="289">
        <v>0</v>
      </c>
      <c r="K715" s="289">
        <v>0</v>
      </c>
      <c r="L715" s="289">
        <v>0</v>
      </c>
      <c r="M715" s="289">
        <v>0</v>
      </c>
      <c r="N715" s="280">
        <v>0</v>
      </c>
      <c r="O715" s="280">
        <v>0</v>
      </c>
      <c r="P715" s="280">
        <v>0</v>
      </c>
      <c r="Q715" s="280">
        <v>0</v>
      </c>
      <c r="R715" s="280">
        <v>0</v>
      </c>
      <c r="S715" s="280">
        <v>0</v>
      </c>
      <c r="T715" s="284">
        <v>5</v>
      </c>
      <c r="U715" s="280">
        <f>ROUND(T715*2180197.81,2)</f>
        <v>10900989.050000001</v>
      </c>
      <c r="V715" s="296"/>
      <c r="W715" s="57">
        <v>0</v>
      </c>
      <c r="X715" s="280">
        <f t="shared" si="984"/>
        <v>0</v>
      </c>
      <c r="Y715" s="57">
        <v>0</v>
      </c>
      <c r="Z715" s="57">
        <v>0</v>
      </c>
      <c r="AA715" s="57">
        <v>0</v>
      </c>
      <c r="AB715" s="57">
        <v>0</v>
      </c>
      <c r="AC715" s="57">
        <v>0</v>
      </c>
      <c r="AD715" s="57">
        <v>0</v>
      </c>
      <c r="AE715" s="57">
        <v>0</v>
      </c>
      <c r="AF715" s="57">
        <v>0</v>
      </c>
      <c r="AG715" s="57">
        <v>0</v>
      </c>
      <c r="AH715" s="57">
        <v>0</v>
      </c>
      <c r="AI715" s="57">
        <v>0</v>
      </c>
      <c r="AJ715" s="57">
        <f>ROUND(U715/95.5*3,2)</f>
        <v>342439.45</v>
      </c>
      <c r="AK715" s="57">
        <f>ROUND(U715/95.5*1.5,2)</f>
        <v>171219.72</v>
      </c>
      <c r="AL715" s="57">
        <v>0</v>
      </c>
      <c r="AN715" s="46">
        <f>I715/'Приложение 1'!I713</f>
        <v>0</v>
      </c>
      <c r="AO715" s="46" t="e">
        <f t="shared" si="988"/>
        <v>#DIV/0!</v>
      </c>
      <c r="AP715" s="46" t="e">
        <f t="shared" si="989"/>
        <v>#DIV/0!</v>
      </c>
      <c r="AQ715" s="46" t="e">
        <f t="shared" si="990"/>
        <v>#DIV/0!</v>
      </c>
      <c r="AR715" s="46" t="e">
        <f t="shared" si="991"/>
        <v>#DIV/0!</v>
      </c>
      <c r="AS715" s="46" t="e">
        <f t="shared" si="992"/>
        <v>#DIV/0!</v>
      </c>
      <c r="AT715" s="46">
        <f t="shared" si="993"/>
        <v>2180197.81</v>
      </c>
      <c r="AU715" s="46" t="e">
        <f t="shared" si="994"/>
        <v>#DIV/0!</v>
      </c>
      <c r="AV715" s="46" t="e">
        <f t="shared" si="995"/>
        <v>#DIV/0!</v>
      </c>
      <c r="AW715" s="46" t="e">
        <f t="shared" si="996"/>
        <v>#DIV/0!</v>
      </c>
      <c r="AX715" s="46" t="e">
        <f t="shared" si="997"/>
        <v>#DIV/0!</v>
      </c>
      <c r="AY715" s="52">
        <f t="shared" si="998"/>
        <v>0</v>
      </c>
      <c r="AZ715" s="46">
        <v>823.21</v>
      </c>
      <c r="BA715" s="46">
        <v>2105.13</v>
      </c>
      <c r="BB715" s="46">
        <v>2608.0100000000002</v>
      </c>
      <c r="BC715" s="46">
        <v>902.03</v>
      </c>
      <c r="BD715" s="46">
        <v>1781.42</v>
      </c>
      <c r="BE715" s="46">
        <v>1188.47</v>
      </c>
      <c r="BF715" s="46">
        <v>2445034.0299999998</v>
      </c>
      <c r="BG715" s="46">
        <f t="shared" si="999"/>
        <v>4866.91</v>
      </c>
      <c r="BH715" s="46">
        <v>1206.3800000000001</v>
      </c>
      <c r="BI715" s="46">
        <v>3444.44</v>
      </c>
      <c r="BJ715" s="46">
        <v>7006.73</v>
      </c>
      <c r="BK715" s="46">
        <f t="shared" si="987"/>
        <v>1689105.94</v>
      </c>
      <c r="BL715" s="46" t="str">
        <f t="shared" si="1000"/>
        <v xml:space="preserve"> </v>
      </c>
      <c r="BM715" s="46" t="e">
        <f t="shared" si="1001"/>
        <v>#DIV/0!</v>
      </c>
      <c r="BN715" s="46" t="e">
        <f t="shared" si="1002"/>
        <v>#DIV/0!</v>
      </c>
      <c r="BO715" s="46" t="e">
        <f t="shared" si="1003"/>
        <v>#DIV/0!</v>
      </c>
      <c r="BP715" s="46" t="e">
        <f t="shared" si="1004"/>
        <v>#DIV/0!</v>
      </c>
      <c r="BQ715" s="46" t="e">
        <f t="shared" si="1005"/>
        <v>#DIV/0!</v>
      </c>
      <c r="BR715" s="46" t="str">
        <f t="shared" si="1006"/>
        <v xml:space="preserve"> </v>
      </c>
      <c r="BS715" s="46" t="e">
        <f t="shared" si="1007"/>
        <v>#DIV/0!</v>
      </c>
      <c r="BT715" s="46" t="e">
        <f t="shared" si="1008"/>
        <v>#DIV/0!</v>
      </c>
      <c r="BU715" s="46" t="e">
        <f t="shared" si="1009"/>
        <v>#DIV/0!</v>
      </c>
      <c r="BV715" s="46" t="e">
        <f t="shared" si="1010"/>
        <v>#DIV/0!</v>
      </c>
      <c r="BW715" s="46" t="str">
        <f t="shared" si="1011"/>
        <v xml:space="preserve"> </v>
      </c>
      <c r="BY715" s="52"/>
      <c r="BZ715" s="293"/>
      <c r="CA715" s="46" t="e">
        <f t="shared" si="1012"/>
        <v>#DIV/0!</v>
      </c>
      <c r="CB715" s="46">
        <f t="shared" si="1013"/>
        <v>5085.92</v>
      </c>
      <c r="CC715" s="46" t="e">
        <f t="shared" si="1014"/>
        <v>#DIV/0!</v>
      </c>
    </row>
    <row r="716" spans="1:81" s="45" customFormat="1" ht="12" customHeight="1">
      <c r="A716" s="284">
        <v>66</v>
      </c>
      <c r="B716" s="170" t="s">
        <v>530</v>
      </c>
      <c r="C716" s="295"/>
      <c r="D716" s="295"/>
      <c r="E716" s="296"/>
      <c r="F716" s="296"/>
      <c r="G716" s="286">
        <f t="shared" si="1017"/>
        <v>2253466.9300000002</v>
      </c>
      <c r="H716" s="280">
        <f t="shared" ref="H716:H778" si="1018">I716+K716+M716+O716+Q716+S716</f>
        <v>0</v>
      </c>
      <c r="I716" s="289">
        <v>0</v>
      </c>
      <c r="J716" s="289">
        <v>0</v>
      </c>
      <c r="K716" s="289">
        <v>0</v>
      </c>
      <c r="L716" s="289">
        <v>0</v>
      </c>
      <c r="M716" s="289">
        <v>0</v>
      </c>
      <c r="N716" s="280">
        <v>0</v>
      </c>
      <c r="O716" s="280">
        <v>0</v>
      </c>
      <c r="P716" s="280">
        <v>0</v>
      </c>
      <c r="Q716" s="280">
        <v>0</v>
      </c>
      <c r="R716" s="280">
        <v>0</v>
      </c>
      <c r="S716" s="280">
        <v>0</v>
      </c>
      <c r="T716" s="290">
        <v>0</v>
      </c>
      <c r="U716" s="280">
        <v>0</v>
      </c>
      <c r="V716" s="296" t="s">
        <v>106</v>
      </c>
      <c r="W716" s="57">
        <v>558</v>
      </c>
      <c r="X716" s="280">
        <f t="shared" ref="X716:X778" si="1019">ROUND(IF(V716="СК",3856.74,3886.86)*W716,2)</f>
        <v>2152060.92</v>
      </c>
      <c r="Y716" s="57">
        <v>0</v>
      </c>
      <c r="Z716" s="57">
        <v>0</v>
      </c>
      <c r="AA716" s="57">
        <v>0</v>
      </c>
      <c r="AB716" s="57">
        <v>0</v>
      </c>
      <c r="AC716" s="57">
        <v>0</v>
      </c>
      <c r="AD716" s="57">
        <v>0</v>
      </c>
      <c r="AE716" s="57">
        <v>0</v>
      </c>
      <c r="AF716" s="57">
        <v>0</v>
      </c>
      <c r="AG716" s="57">
        <v>0</v>
      </c>
      <c r="AH716" s="57">
        <v>0</v>
      </c>
      <c r="AI716" s="57">
        <v>0</v>
      </c>
      <c r="AJ716" s="57">
        <f t="shared" ref="AJ716:AJ778" si="1020">ROUND(X716/95.5*3,2)</f>
        <v>67604.009999999995</v>
      </c>
      <c r="AK716" s="57">
        <f t="shared" ref="AK716:AK778" si="1021">ROUND(X716/95.5*1.5,2)</f>
        <v>33802</v>
      </c>
      <c r="AL716" s="57">
        <v>0</v>
      </c>
      <c r="AN716" s="46">
        <f>I716/'Приложение 1'!I714</f>
        <v>0</v>
      </c>
      <c r="AO716" s="46" t="e">
        <f t="shared" si="988"/>
        <v>#DIV/0!</v>
      </c>
      <c r="AP716" s="46" t="e">
        <f t="shared" si="989"/>
        <v>#DIV/0!</v>
      </c>
      <c r="AQ716" s="46" t="e">
        <f t="shared" si="990"/>
        <v>#DIV/0!</v>
      </c>
      <c r="AR716" s="46" t="e">
        <f t="shared" si="991"/>
        <v>#DIV/0!</v>
      </c>
      <c r="AS716" s="46" t="e">
        <f t="shared" si="992"/>
        <v>#DIV/0!</v>
      </c>
      <c r="AT716" s="46" t="e">
        <f t="shared" si="993"/>
        <v>#DIV/0!</v>
      </c>
      <c r="AU716" s="46">
        <f t="shared" si="994"/>
        <v>3856.74</v>
      </c>
      <c r="AV716" s="46" t="e">
        <f t="shared" si="995"/>
        <v>#DIV/0!</v>
      </c>
      <c r="AW716" s="46" t="e">
        <f t="shared" si="996"/>
        <v>#DIV/0!</v>
      </c>
      <c r="AX716" s="46" t="e">
        <f t="shared" si="997"/>
        <v>#DIV/0!</v>
      </c>
      <c r="AY716" s="52">
        <f t="shared" si="998"/>
        <v>0</v>
      </c>
      <c r="AZ716" s="46">
        <v>823.21</v>
      </c>
      <c r="BA716" s="46">
        <v>2105.13</v>
      </c>
      <c r="BB716" s="46">
        <v>2608.0100000000002</v>
      </c>
      <c r="BC716" s="46">
        <v>902.03</v>
      </c>
      <c r="BD716" s="46">
        <v>1781.42</v>
      </c>
      <c r="BE716" s="46">
        <v>1188.47</v>
      </c>
      <c r="BF716" s="46">
        <v>2445034.0299999998</v>
      </c>
      <c r="BG716" s="46">
        <f t="shared" si="999"/>
        <v>4866.91</v>
      </c>
      <c r="BH716" s="46">
        <v>1206.3800000000001</v>
      </c>
      <c r="BI716" s="46">
        <v>3444.44</v>
      </c>
      <c r="BJ716" s="46">
        <v>7006.73</v>
      </c>
      <c r="BK716" s="46">
        <f t="shared" si="987"/>
        <v>1689105.94</v>
      </c>
      <c r="BL716" s="46" t="str">
        <f t="shared" si="1000"/>
        <v xml:space="preserve"> </v>
      </c>
      <c r="BM716" s="46" t="e">
        <f t="shared" si="1001"/>
        <v>#DIV/0!</v>
      </c>
      <c r="BN716" s="46" t="e">
        <f t="shared" si="1002"/>
        <v>#DIV/0!</v>
      </c>
      <c r="BO716" s="46" t="e">
        <f t="shared" si="1003"/>
        <v>#DIV/0!</v>
      </c>
      <c r="BP716" s="46" t="e">
        <f t="shared" si="1004"/>
        <v>#DIV/0!</v>
      </c>
      <c r="BQ716" s="46" t="e">
        <f t="shared" si="1005"/>
        <v>#DIV/0!</v>
      </c>
      <c r="BR716" s="46" t="e">
        <f t="shared" si="1006"/>
        <v>#DIV/0!</v>
      </c>
      <c r="BS716" s="46" t="str">
        <f t="shared" si="1007"/>
        <v xml:space="preserve"> </v>
      </c>
      <c r="BT716" s="46" t="e">
        <f t="shared" si="1008"/>
        <v>#DIV/0!</v>
      </c>
      <c r="BU716" s="46" t="e">
        <f t="shared" si="1009"/>
        <v>#DIV/0!</v>
      </c>
      <c r="BV716" s="46" t="e">
        <f t="shared" si="1010"/>
        <v>#DIV/0!</v>
      </c>
      <c r="BW716" s="46" t="str">
        <f t="shared" si="1011"/>
        <v xml:space="preserve"> </v>
      </c>
      <c r="BY716" s="52"/>
      <c r="BZ716" s="293"/>
      <c r="CA716" s="46">
        <f t="shared" si="1012"/>
        <v>4038.4712007168464</v>
      </c>
      <c r="CB716" s="46">
        <f t="shared" si="1013"/>
        <v>5085.92</v>
      </c>
      <c r="CC716" s="46">
        <f t="shared" si="1014"/>
        <v>-1047.4487992831537</v>
      </c>
    </row>
    <row r="717" spans="1:81" s="45" customFormat="1" ht="12" customHeight="1">
      <c r="A717" s="284">
        <v>67</v>
      </c>
      <c r="B717" s="170" t="s">
        <v>531</v>
      </c>
      <c r="C717" s="295"/>
      <c r="D717" s="295"/>
      <c r="E717" s="296"/>
      <c r="F717" s="296"/>
      <c r="G717" s="286">
        <f t="shared" si="1017"/>
        <v>2301928.59</v>
      </c>
      <c r="H717" s="280">
        <f t="shared" si="1018"/>
        <v>0</v>
      </c>
      <c r="I717" s="289">
        <v>0</v>
      </c>
      <c r="J717" s="289">
        <v>0</v>
      </c>
      <c r="K717" s="289">
        <v>0</v>
      </c>
      <c r="L717" s="289">
        <v>0</v>
      </c>
      <c r="M717" s="289">
        <v>0</v>
      </c>
      <c r="N717" s="280">
        <v>0</v>
      </c>
      <c r="O717" s="280">
        <v>0</v>
      </c>
      <c r="P717" s="280">
        <v>0</v>
      </c>
      <c r="Q717" s="280">
        <v>0</v>
      </c>
      <c r="R717" s="280">
        <v>0</v>
      </c>
      <c r="S717" s="280">
        <v>0</v>
      </c>
      <c r="T717" s="290">
        <v>0</v>
      </c>
      <c r="U717" s="280">
        <v>0</v>
      </c>
      <c r="V717" s="296" t="s">
        <v>106</v>
      </c>
      <c r="W717" s="57">
        <v>570</v>
      </c>
      <c r="X717" s="280">
        <f t="shared" si="1019"/>
        <v>2198341.7999999998</v>
      </c>
      <c r="Y717" s="57">
        <v>0</v>
      </c>
      <c r="Z717" s="57">
        <v>0</v>
      </c>
      <c r="AA717" s="57">
        <v>0</v>
      </c>
      <c r="AB717" s="57">
        <v>0</v>
      </c>
      <c r="AC717" s="57">
        <v>0</v>
      </c>
      <c r="AD717" s="57">
        <v>0</v>
      </c>
      <c r="AE717" s="57">
        <v>0</v>
      </c>
      <c r="AF717" s="57">
        <v>0</v>
      </c>
      <c r="AG717" s="57">
        <v>0</v>
      </c>
      <c r="AH717" s="57">
        <v>0</v>
      </c>
      <c r="AI717" s="57">
        <v>0</v>
      </c>
      <c r="AJ717" s="57">
        <f t="shared" si="1020"/>
        <v>69057.86</v>
      </c>
      <c r="AK717" s="57">
        <f t="shared" si="1021"/>
        <v>34528.93</v>
      </c>
      <c r="AL717" s="57">
        <v>0</v>
      </c>
      <c r="AN717" s="46">
        <f>I717/'Приложение 1'!I715</f>
        <v>0</v>
      </c>
      <c r="AO717" s="46" t="e">
        <f t="shared" si="988"/>
        <v>#DIV/0!</v>
      </c>
      <c r="AP717" s="46" t="e">
        <f t="shared" si="989"/>
        <v>#DIV/0!</v>
      </c>
      <c r="AQ717" s="46" t="e">
        <f t="shared" si="990"/>
        <v>#DIV/0!</v>
      </c>
      <c r="AR717" s="46" t="e">
        <f t="shared" si="991"/>
        <v>#DIV/0!</v>
      </c>
      <c r="AS717" s="46" t="e">
        <f t="shared" si="992"/>
        <v>#DIV/0!</v>
      </c>
      <c r="AT717" s="46" t="e">
        <f t="shared" si="993"/>
        <v>#DIV/0!</v>
      </c>
      <c r="AU717" s="46">
        <f t="shared" si="994"/>
        <v>3856.74</v>
      </c>
      <c r="AV717" s="46" t="e">
        <f t="shared" si="995"/>
        <v>#DIV/0!</v>
      </c>
      <c r="AW717" s="46" t="e">
        <f t="shared" si="996"/>
        <v>#DIV/0!</v>
      </c>
      <c r="AX717" s="46" t="e">
        <f t="shared" si="997"/>
        <v>#DIV/0!</v>
      </c>
      <c r="AY717" s="52">
        <f t="shared" si="998"/>
        <v>0</v>
      </c>
      <c r="AZ717" s="46">
        <v>823.21</v>
      </c>
      <c r="BA717" s="46">
        <v>2105.13</v>
      </c>
      <c r="BB717" s="46">
        <v>2608.0100000000002</v>
      </c>
      <c r="BC717" s="46">
        <v>902.03</v>
      </c>
      <c r="BD717" s="46">
        <v>1781.42</v>
      </c>
      <c r="BE717" s="46">
        <v>1188.47</v>
      </c>
      <c r="BF717" s="46">
        <v>2445034.0299999998</v>
      </c>
      <c r="BG717" s="46">
        <f t="shared" si="999"/>
        <v>4866.91</v>
      </c>
      <c r="BH717" s="46">
        <v>1206.3800000000001</v>
      </c>
      <c r="BI717" s="46">
        <v>3444.44</v>
      </c>
      <c r="BJ717" s="46">
        <v>7006.73</v>
      </c>
      <c r="BK717" s="46">
        <f t="shared" si="987"/>
        <v>1689105.94</v>
      </c>
      <c r="BL717" s="46" t="str">
        <f t="shared" si="1000"/>
        <v xml:space="preserve"> </v>
      </c>
      <c r="BM717" s="46" t="e">
        <f t="shared" si="1001"/>
        <v>#DIV/0!</v>
      </c>
      <c r="BN717" s="46" t="e">
        <f t="shared" si="1002"/>
        <v>#DIV/0!</v>
      </c>
      <c r="BO717" s="46" t="e">
        <f t="shared" si="1003"/>
        <v>#DIV/0!</v>
      </c>
      <c r="BP717" s="46" t="e">
        <f t="shared" si="1004"/>
        <v>#DIV/0!</v>
      </c>
      <c r="BQ717" s="46" t="e">
        <f t="shared" si="1005"/>
        <v>#DIV/0!</v>
      </c>
      <c r="BR717" s="46" t="e">
        <f t="shared" si="1006"/>
        <v>#DIV/0!</v>
      </c>
      <c r="BS717" s="46" t="str">
        <f t="shared" si="1007"/>
        <v xml:space="preserve"> </v>
      </c>
      <c r="BT717" s="46" t="e">
        <f t="shared" si="1008"/>
        <v>#DIV/0!</v>
      </c>
      <c r="BU717" s="46" t="e">
        <f t="shared" si="1009"/>
        <v>#DIV/0!</v>
      </c>
      <c r="BV717" s="46" t="e">
        <f t="shared" si="1010"/>
        <v>#DIV/0!</v>
      </c>
      <c r="BW717" s="46" t="str">
        <f t="shared" si="1011"/>
        <v xml:space="preserve"> </v>
      </c>
      <c r="BY717" s="52"/>
      <c r="BZ717" s="293"/>
      <c r="CA717" s="46">
        <f t="shared" si="1012"/>
        <v>4038.4712105263156</v>
      </c>
      <c r="CB717" s="46">
        <f t="shared" si="1013"/>
        <v>5085.92</v>
      </c>
      <c r="CC717" s="46">
        <f t="shared" si="1014"/>
        <v>-1047.4487894736844</v>
      </c>
    </row>
    <row r="718" spans="1:81" s="45" customFormat="1" ht="12" customHeight="1">
      <c r="A718" s="284">
        <v>68</v>
      </c>
      <c r="B718" s="170" t="s">
        <v>538</v>
      </c>
      <c r="C718" s="295"/>
      <c r="D718" s="295"/>
      <c r="E718" s="296"/>
      <c r="F718" s="296"/>
      <c r="G718" s="286">
        <f t="shared" si="1017"/>
        <v>2281736.23</v>
      </c>
      <c r="H718" s="280">
        <f t="shared" si="1018"/>
        <v>0</v>
      </c>
      <c r="I718" s="289">
        <v>0</v>
      </c>
      <c r="J718" s="289">
        <v>0</v>
      </c>
      <c r="K718" s="289">
        <v>0</v>
      </c>
      <c r="L718" s="289">
        <v>0</v>
      </c>
      <c r="M718" s="289">
        <v>0</v>
      </c>
      <c r="N718" s="280">
        <v>0</v>
      </c>
      <c r="O718" s="280">
        <v>0</v>
      </c>
      <c r="P718" s="280">
        <v>0</v>
      </c>
      <c r="Q718" s="280">
        <v>0</v>
      </c>
      <c r="R718" s="280">
        <v>0</v>
      </c>
      <c r="S718" s="280">
        <v>0</v>
      </c>
      <c r="T718" s="290">
        <v>0</v>
      </c>
      <c r="U718" s="280">
        <v>0</v>
      </c>
      <c r="V718" s="296" t="s">
        <v>106</v>
      </c>
      <c r="W718" s="57">
        <v>565</v>
      </c>
      <c r="X718" s="280">
        <f t="shared" si="1019"/>
        <v>2179058.1</v>
      </c>
      <c r="Y718" s="57">
        <v>0</v>
      </c>
      <c r="Z718" s="57">
        <v>0</v>
      </c>
      <c r="AA718" s="57">
        <v>0</v>
      </c>
      <c r="AB718" s="57">
        <v>0</v>
      </c>
      <c r="AC718" s="57">
        <v>0</v>
      </c>
      <c r="AD718" s="57">
        <v>0</v>
      </c>
      <c r="AE718" s="57">
        <v>0</v>
      </c>
      <c r="AF718" s="57">
        <v>0</v>
      </c>
      <c r="AG718" s="57">
        <v>0</v>
      </c>
      <c r="AH718" s="57">
        <v>0</v>
      </c>
      <c r="AI718" s="57">
        <v>0</v>
      </c>
      <c r="AJ718" s="57">
        <f t="shared" si="1020"/>
        <v>68452.09</v>
      </c>
      <c r="AK718" s="57">
        <f t="shared" si="1021"/>
        <v>34226.04</v>
      </c>
      <c r="AL718" s="57">
        <v>0</v>
      </c>
      <c r="AN718" s="46">
        <f>I718/'Приложение 1'!I716</f>
        <v>0</v>
      </c>
      <c r="AO718" s="46" t="e">
        <f t="shared" si="988"/>
        <v>#DIV/0!</v>
      </c>
      <c r="AP718" s="46" t="e">
        <f t="shared" si="989"/>
        <v>#DIV/0!</v>
      </c>
      <c r="AQ718" s="46" t="e">
        <f t="shared" si="990"/>
        <v>#DIV/0!</v>
      </c>
      <c r="AR718" s="46" t="e">
        <f t="shared" si="991"/>
        <v>#DIV/0!</v>
      </c>
      <c r="AS718" s="46" t="e">
        <f t="shared" si="992"/>
        <v>#DIV/0!</v>
      </c>
      <c r="AT718" s="46" t="e">
        <f t="shared" si="993"/>
        <v>#DIV/0!</v>
      </c>
      <c r="AU718" s="46">
        <f t="shared" si="994"/>
        <v>3856.7400000000002</v>
      </c>
      <c r="AV718" s="46" t="e">
        <f t="shared" si="995"/>
        <v>#DIV/0!</v>
      </c>
      <c r="AW718" s="46" t="e">
        <f t="shared" si="996"/>
        <v>#DIV/0!</v>
      </c>
      <c r="AX718" s="46" t="e">
        <f t="shared" si="997"/>
        <v>#DIV/0!</v>
      </c>
      <c r="AY718" s="52">
        <f t="shared" si="998"/>
        <v>0</v>
      </c>
      <c r="AZ718" s="46">
        <v>823.21</v>
      </c>
      <c r="BA718" s="46">
        <v>2105.13</v>
      </c>
      <c r="BB718" s="46">
        <v>2608.0100000000002</v>
      </c>
      <c r="BC718" s="46">
        <v>902.03</v>
      </c>
      <c r="BD718" s="46">
        <v>1781.42</v>
      </c>
      <c r="BE718" s="46">
        <v>1188.47</v>
      </c>
      <c r="BF718" s="46">
        <v>2445034.0299999998</v>
      </c>
      <c r="BG718" s="46">
        <f t="shared" si="999"/>
        <v>4866.91</v>
      </c>
      <c r="BH718" s="46">
        <v>1206.3800000000001</v>
      </c>
      <c r="BI718" s="46">
        <v>3444.44</v>
      </c>
      <c r="BJ718" s="46">
        <v>7006.73</v>
      </c>
      <c r="BK718" s="46">
        <f t="shared" si="987"/>
        <v>1689105.94</v>
      </c>
      <c r="BL718" s="46" t="str">
        <f t="shared" si="1000"/>
        <v xml:space="preserve"> </v>
      </c>
      <c r="BM718" s="46" t="e">
        <f t="shared" si="1001"/>
        <v>#DIV/0!</v>
      </c>
      <c r="BN718" s="46" t="e">
        <f t="shared" si="1002"/>
        <v>#DIV/0!</v>
      </c>
      <c r="BO718" s="46" t="e">
        <f t="shared" si="1003"/>
        <v>#DIV/0!</v>
      </c>
      <c r="BP718" s="46" t="e">
        <f t="shared" si="1004"/>
        <v>#DIV/0!</v>
      </c>
      <c r="BQ718" s="46" t="e">
        <f t="shared" si="1005"/>
        <v>#DIV/0!</v>
      </c>
      <c r="BR718" s="46" t="e">
        <f t="shared" si="1006"/>
        <v>#DIV/0!</v>
      </c>
      <c r="BS718" s="46" t="str">
        <f t="shared" si="1007"/>
        <v xml:space="preserve"> </v>
      </c>
      <c r="BT718" s="46" t="e">
        <f t="shared" si="1008"/>
        <v>#DIV/0!</v>
      </c>
      <c r="BU718" s="46" t="e">
        <f t="shared" si="1009"/>
        <v>#DIV/0!</v>
      </c>
      <c r="BV718" s="46" t="e">
        <f t="shared" si="1010"/>
        <v>#DIV/0!</v>
      </c>
      <c r="BW718" s="46" t="str">
        <f t="shared" si="1011"/>
        <v xml:space="preserve"> </v>
      </c>
      <c r="BY718" s="52"/>
      <c r="BZ718" s="293"/>
      <c r="CA718" s="46">
        <f t="shared" si="1012"/>
        <v>4038.4712035398229</v>
      </c>
      <c r="CB718" s="46">
        <f t="shared" si="1013"/>
        <v>5085.92</v>
      </c>
      <c r="CC718" s="46">
        <f t="shared" si="1014"/>
        <v>-1047.4487964601772</v>
      </c>
    </row>
    <row r="719" spans="1:81" s="45" customFormat="1" ht="12" customHeight="1">
      <c r="A719" s="284">
        <v>69</v>
      </c>
      <c r="B719" s="170" t="s">
        <v>540</v>
      </c>
      <c r="C719" s="295"/>
      <c r="D719" s="295"/>
      <c r="E719" s="296"/>
      <c r="F719" s="296"/>
      <c r="G719" s="286">
        <f t="shared" si="1017"/>
        <v>2318082.4700000002</v>
      </c>
      <c r="H719" s="280">
        <f t="shared" si="1018"/>
        <v>0</v>
      </c>
      <c r="I719" s="289">
        <v>0</v>
      </c>
      <c r="J719" s="289">
        <v>0</v>
      </c>
      <c r="K719" s="289">
        <v>0</v>
      </c>
      <c r="L719" s="289">
        <v>0</v>
      </c>
      <c r="M719" s="289">
        <v>0</v>
      </c>
      <c r="N719" s="280">
        <v>0</v>
      </c>
      <c r="O719" s="280">
        <v>0</v>
      </c>
      <c r="P719" s="280">
        <v>0</v>
      </c>
      <c r="Q719" s="280">
        <v>0</v>
      </c>
      <c r="R719" s="280">
        <v>0</v>
      </c>
      <c r="S719" s="280">
        <v>0</v>
      </c>
      <c r="T719" s="290">
        <v>0</v>
      </c>
      <c r="U719" s="280">
        <v>0</v>
      </c>
      <c r="V719" s="296" t="s">
        <v>106</v>
      </c>
      <c r="W719" s="57">
        <v>574</v>
      </c>
      <c r="X719" s="280">
        <f t="shared" si="1019"/>
        <v>2213768.7599999998</v>
      </c>
      <c r="Y719" s="57">
        <v>0</v>
      </c>
      <c r="Z719" s="57">
        <v>0</v>
      </c>
      <c r="AA719" s="57">
        <v>0</v>
      </c>
      <c r="AB719" s="57">
        <v>0</v>
      </c>
      <c r="AC719" s="57">
        <v>0</v>
      </c>
      <c r="AD719" s="57">
        <v>0</v>
      </c>
      <c r="AE719" s="57">
        <v>0</v>
      </c>
      <c r="AF719" s="57">
        <v>0</v>
      </c>
      <c r="AG719" s="57">
        <v>0</v>
      </c>
      <c r="AH719" s="57">
        <v>0</v>
      </c>
      <c r="AI719" s="57">
        <v>0</v>
      </c>
      <c r="AJ719" s="57">
        <f t="shared" si="1020"/>
        <v>69542.47</v>
      </c>
      <c r="AK719" s="57">
        <f t="shared" si="1021"/>
        <v>34771.24</v>
      </c>
      <c r="AL719" s="57">
        <v>0</v>
      </c>
      <c r="AN719" s="46">
        <f>I719/'Приложение 1'!I717</f>
        <v>0</v>
      </c>
      <c r="AO719" s="46" t="e">
        <f t="shared" si="988"/>
        <v>#DIV/0!</v>
      </c>
      <c r="AP719" s="46" t="e">
        <f t="shared" si="989"/>
        <v>#DIV/0!</v>
      </c>
      <c r="AQ719" s="46" t="e">
        <f t="shared" si="990"/>
        <v>#DIV/0!</v>
      </c>
      <c r="AR719" s="46" t="e">
        <f t="shared" si="991"/>
        <v>#DIV/0!</v>
      </c>
      <c r="AS719" s="46" t="e">
        <f t="shared" si="992"/>
        <v>#DIV/0!</v>
      </c>
      <c r="AT719" s="46" t="e">
        <f t="shared" si="993"/>
        <v>#DIV/0!</v>
      </c>
      <c r="AU719" s="46">
        <f t="shared" si="994"/>
        <v>3856.74</v>
      </c>
      <c r="AV719" s="46" t="e">
        <f t="shared" si="995"/>
        <v>#DIV/0!</v>
      </c>
      <c r="AW719" s="46" t="e">
        <f t="shared" si="996"/>
        <v>#DIV/0!</v>
      </c>
      <c r="AX719" s="46" t="e">
        <f t="shared" si="997"/>
        <v>#DIV/0!</v>
      </c>
      <c r="AY719" s="52">
        <f t="shared" si="998"/>
        <v>0</v>
      </c>
      <c r="AZ719" s="46">
        <v>823.21</v>
      </c>
      <c r="BA719" s="46">
        <v>2105.13</v>
      </c>
      <c r="BB719" s="46">
        <v>2608.0100000000002</v>
      </c>
      <c r="BC719" s="46">
        <v>902.03</v>
      </c>
      <c r="BD719" s="46">
        <v>1781.42</v>
      </c>
      <c r="BE719" s="46">
        <v>1188.47</v>
      </c>
      <c r="BF719" s="46">
        <v>2445034.0299999998</v>
      </c>
      <c r="BG719" s="46">
        <f t="shared" si="999"/>
        <v>4866.91</v>
      </c>
      <c r="BH719" s="46">
        <v>1206.3800000000001</v>
      </c>
      <c r="BI719" s="46">
        <v>3444.44</v>
      </c>
      <c r="BJ719" s="46">
        <v>7006.73</v>
      </c>
      <c r="BK719" s="46">
        <f t="shared" si="987"/>
        <v>1689105.94</v>
      </c>
      <c r="BL719" s="46" t="str">
        <f t="shared" si="1000"/>
        <v xml:space="preserve"> </v>
      </c>
      <c r="BM719" s="46" t="e">
        <f t="shared" si="1001"/>
        <v>#DIV/0!</v>
      </c>
      <c r="BN719" s="46" t="e">
        <f t="shared" si="1002"/>
        <v>#DIV/0!</v>
      </c>
      <c r="BO719" s="46" t="e">
        <f t="shared" si="1003"/>
        <v>#DIV/0!</v>
      </c>
      <c r="BP719" s="46" t="e">
        <f t="shared" si="1004"/>
        <v>#DIV/0!</v>
      </c>
      <c r="BQ719" s="46" t="e">
        <f t="shared" si="1005"/>
        <v>#DIV/0!</v>
      </c>
      <c r="BR719" s="46" t="e">
        <f t="shared" si="1006"/>
        <v>#DIV/0!</v>
      </c>
      <c r="BS719" s="46" t="str">
        <f t="shared" si="1007"/>
        <v xml:space="preserve"> </v>
      </c>
      <c r="BT719" s="46" t="e">
        <f t="shared" si="1008"/>
        <v>#DIV/0!</v>
      </c>
      <c r="BU719" s="46" t="e">
        <f t="shared" si="1009"/>
        <v>#DIV/0!</v>
      </c>
      <c r="BV719" s="46" t="e">
        <f t="shared" si="1010"/>
        <v>#DIV/0!</v>
      </c>
      <c r="BW719" s="46" t="str">
        <f t="shared" si="1011"/>
        <v xml:space="preserve"> </v>
      </c>
      <c r="BY719" s="52"/>
      <c r="BZ719" s="293"/>
      <c r="CA719" s="46">
        <f t="shared" si="1012"/>
        <v>4038.4712020905927</v>
      </c>
      <c r="CB719" s="46">
        <f t="shared" si="1013"/>
        <v>5085.92</v>
      </c>
      <c r="CC719" s="46">
        <f t="shared" si="1014"/>
        <v>-1047.4487979094074</v>
      </c>
    </row>
    <row r="720" spans="1:81" s="45" customFormat="1" ht="12" customHeight="1">
      <c r="A720" s="284">
        <v>70</v>
      </c>
      <c r="B720" s="170" t="s">
        <v>543</v>
      </c>
      <c r="C720" s="295"/>
      <c r="D720" s="295"/>
      <c r="E720" s="296"/>
      <c r="F720" s="296"/>
      <c r="G720" s="286">
        <f t="shared" si="1017"/>
        <v>5968860.4400000004</v>
      </c>
      <c r="H720" s="280">
        <f t="shared" si="1018"/>
        <v>0</v>
      </c>
      <c r="I720" s="289">
        <v>0</v>
      </c>
      <c r="J720" s="289">
        <v>0</v>
      </c>
      <c r="K720" s="289">
        <v>0</v>
      </c>
      <c r="L720" s="289">
        <v>0</v>
      </c>
      <c r="M720" s="289">
        <v>0</v>
      </c>
      <c r="N720" s="280">
        <v>0</v>
      </c>
      <c r="O720" s="280">
        <v>0</v>
      </c>
      <c r="P720" s="280">
        <v>0</v>
      </c>
      <c r="Q720" s="280">
        <v>0</v>
      </c>
      <c r="R720" s="280">
        <v>0</v>
      </c>
      <c r="S720" s="280">
        <v>0</v>
      </c>
      <c r="T720" s="290">
        <v>0</v>
      </c>
      <c r="U720" s="280">
        <v>0</v>
      </c>
      <c r="V720" s="296" t="s">
        <v>106</v>
      </c>
      <c r="W720" s="57">
        <v>1478</v>
      </c>
      <c r="X720" s="280">
        <f t="shared" si="1019"/>
        <v>5700261.7199999997</v>
      </c>
      <c r="Y720" s="57">
        <v>0</v>
      </c>
      <c r="Z720" s="57">
        <v>0</v>
      </c>
      <c r="AA720" s="57">
        <v>0</v>
      </c>
      <c r="AB720" s="57">
        <v>0</v>
      </c>
      <c r="AC720" s="57">
        <v>0</v>
      </c>
      <c r="AD720" s="57">
        <v>0</v>
      </c>
      <c r="AE720" s="57">
        <v>0</v>
      </c>
      <c r="AF720" s="57">
        <v>0</v>
      </c>
      <c r="AG720" s="57">
        <v>0</v>
      </c>
      <c r="AH720" s="57">
        <v>0</v>
      </c>
      <c r="AI720" s="57">
        <v>0</v>
      </c>
      <c r="AJ720" s="57">
        <f t="shared" si="1020"/>
        <v>179065.81</v>
      </c>
      <c r="AK720" s="57">
        <f t="shared" si="1021"/>
        <v>89532.91</v>
      </c>
      <c r="AL720" s="57">
        <v>0</v>
      </c>
      <c r="AN720" s="46">
        <f>I720/'Приложение 1'!I718</f>
        <v>0</v>
      </c>
      <c r="AO720" s="46" t="e">
        <f t="shared" si="988"/>
        <v>#DIV/0!</v>
      </c>
      <c r="AP720" s="46" t="e">
        <f t="shared" si="989"/>
        <v>#DIV/0!</v>
      </c>
      <c r="AQ720" s="46" t="e">
        <f t="shared" si="990"/>
        <v>#DIV/0!</v>
      </c>
      <c r="AR720" s="46" t="e">
        <f t="shared" si="991"/>
        <v>#DIV/0!</v>
      </c>
      <c r="AS720" s="46" t="e">
        <f t="shared" si="992"/>
        <v>#DIV/0!</v>
      </c>
      <c r="AT720" s="46" t="e">
        <f t="shared" si="993"/>
        <v>#DIV/0!</v>
      </c>
      <c r="AU720" s="46">
        <f t="shared" si="994"/>
        <v>3856.74</v>
      </c>
      <c r="AV720" s="46" t="e">
        <f t="shared" si="995"/>
        <v>#DIV/0!</v>
      </c>
      <c r="AW720" s="46" t="e">
        <f t="shared" si="996"/>
        <v>#DIV/0!</v>
      </c>
      <c r="AX720" s="46" t="e">
        <f t="shared" si="997"/>
        <v>#DIV/0!</v>
      </c>
      <c r="AY720" s="52">
        <f t="shared" si="998"/>
        <v>0</v>
      </c>
      <c r="AZ720" s="46">
        <v>823.21</v>
      </c>
      <c r="BA720" s="46">
        <v>2105.13</v>
      </c>
      <c r="BB720" s="46">
        <v>2608.0100000000002</v>
      </c>
      <c r="BC720" s="46">
        <v>902.03</v>
      </c>
      <c r="BD720" s="46">
        <v>1781.42</v>
      </c>
      <c r="BE720" s="46">
        <v>1188.47</v>
      </c>
      <c r="BF720" s="46">
        <v>2445034.0299999998</v>
      </c>
      <c r="BG720" s="46">
        <f t="shared" si="999"/>
        <v>4866.91</v>
      </c>
      <c r="BH720" s="46">
        <v>1206.3800000000001</v>
      </c>
      <c r="BI720" s="46">
        <v>3444.44</v>
      </c>
      <c r="BJ720" s="46">
        <v>7006.73</v>
      </c>
      <c r="BK720" s="46">
        <f t="shared" si="987"/>
        <v>1689105.94</v>
      </c>
      <c r="BL720" s="46" t="str">
        <f t="shared" si="1000"/>
        <v xml:space="preserve"> </v>
      </c>
      <c r="BM720" s="46" t="e">
        <f t="shared" si="1001"/>
        <v>#DIV/0!</v>
      </c>
      <c r="BN720" s="46" t="e">
        <f t="shared" si="1002"/>
        <v>#DIV/0!</v>
      </c>
      <c r="BO720" s="46" t="e">
        <f t="shared" si="1003"/>
        <v>#DIV/0!</v>
      </c>
      <c r="BP720" s="46" t="e">
        <f t="shared" si="1004"/>
        <v>#DIV/0!</v>
      </c>
      <c r="BQ720" s="46" t="e">
        <f t="shared" si="1005"/>
        <v>#DIV/0!</v>
      </c>
      <c r="BR720" s="46" t="e">
        <f t="shared" si="1006"/>
        <v>#DIV/0!</v>
      </c>
      <c r="BS720" s="46" t="str">
        <f t="shared" si="1007"/>
        <v xml:space="preserve"> </v>
      </c>
      <c r="BT720" s="46" t="e">
        <f t="shared" si="1008"/>
        <v>#DIV/0!</v>
      </c>
      <c r="BU720" s="46" t="e">
        <f t="shared" si="1009"/>
        <v>#DIV/0!</v>
      </c>
      <c r="BV720" s="46" t="e">
        <f t="shared" si="1010"/>
        <v>#DIV/0!</v>
      </c>
      <c r="BW720" s="46" t="str">
        <f t="shared" si="1011"/>
        <v xml:space="preserve"> </v>
      </c>
      <c r="BY720" s="52"/>
      <c r="BZ720" s="293"/>
      <c r="CA720" s="46">
        <f t="shared" si="1012"/>
        <v>4038.4712043301761</v>
      </c>
      <c r="CB720" s="46">
        <f t="shared" si="1013"/>
        <v>5085.92</v>
      </c>
      <c r="CC720" s="46">
        <f t="shared" si="1014"/>
        <v>-1047.448795669824</v>
      </c>
    </row>
    <row r="721" spans="1:81" s="45" customFormat="1" ht="12" customHeight="1">
      <c r="A721" s="284">
        <v>71</v>
      </c>
      <c r="B721" s="170" t="s">
        <v>544</v>
      </c>
      <c r="C721" s="295"/>
      <c r="D721" s="295"/>
      <c r="E721" s="296"/>
      <c r="F721" s="296"/>
      <c r="G721" s="286">
        <f t="shared" si="1017"/>
        <v>3365898.66</v>
      </c>
      <c r="H721" s="280">
        <f t="shared" si="1018"/>
        <v>0</v>
      </c>
      <c r="I721" s="289">
        <v>0</v>
      </c>
      <c r="J721" s="289">
        <v>0</v>
      </c>
      <c r="K721" s="289">
        <v>0</v>
      </c>
      <c r="L721" s="289">
        <v>0</v>
      </c>
      <c r="M721" s="289">
        <v>0</v>
      </c>
      <c r="N721" s="280">
        <v>0</v>
      </c>
      <c r="O721" s="280">
        <v>0</v>
      </c>
      <c r="P721" s="280">
        <v>0</v>
      </c>
      <c r="Q721" s="280">
        <v>0</v>
      </c>
      <c r="R721" s="280">
        <v>0</v>
      </c>
      <c r="S721" s="280">
        <v>0</v>
      </c>
      <c r="T721" s="290">
        <v>0</v>
      </c>
      <c r="U721" s="280">
        <v>0</v>
      </c>
      <c r="V721" s="296" t="s">
        <v>105</v>
      </c>
      <c r="W721" s="57">
        <v>827</v>
      </c>
      <c r="X721" s="280">
        <f t="shared" si="1019"/>
        <v>3214433.22</v>
      </c>
      <c r="Y721" s="57">
        <v>0</v>
      </c>
      <c r="Z721" s="57">
        <v>0</v>
      </c>
      <c r="AA721" s="57">
        <v>0</v>
      </c>
      <c r="AB721" s="57">
        <v>0</v>
      </c>
      <c r="AC721" s="57">
        <v>0</v>
      </c>
      <c r="AD721" s="57">
        <v>0</v>
      </c>
      <c r="AE721" s="57">
        <v>0</v>
      </c>
      <c r="AF721" s="57">
        <v>0</v>
      </c>
      <c r="AG721" s="57">
        <v>0</v>
      </c>
      <c r="AH721" s="57">
        <v>0</v>
      </c>
      <c r="AI721" s="57">
        <v>0</v>
      </c>
      <c r="AJ721" s="57">
        <f t="shared" si="1020"/>
        <v>100976.96000000001</v>
      </c>
      <c r="AK721" s="57">
        <f t="shared" si="1021"/>
        <v>50488.480000000003</v>
      </c>
      <c r="AL721" s="57">
        <v>0</v>
      </c>
      <c r="AN721" s="46">
        <f>I721/'Приложение 1'!I719</f>
        <v>0</v>
      </c>
      <c r="AO721" s="46" t="e">
        <f t="shared" si="988"/>
        <v>#DIV/0!</v>
      </c>
      <c r="AP721" s="46" t="e">
        <f t="shared" si="989"/>
        <v>#DIV/0!</v>
      </c>
      <c r="AQ721" s="46" t="e">
        <f t="shared" si="990"/>
        <v>#DIV/0!</v>
      </c>
      <c r="AR721" s="46" t="e">
        <f t="shared" si="991"/>
        <v>#DIV/0!</v>
      </c>
      <c r="AS721" s="46" t="e">
        <f t="shared" si="992"/>
        <v>#DIV/0!</v>
      </c>
      <c r="AT721" s="46" t="e">
        <f t="shared" si="993"/>
        <v>#DIV/0!</v>
      </c>
      <c r="AU721" s="46">
        <f t="shared" si="994"/>
        <v>3886.86</v>
      </c>
      <c r="AV721" s="46" t="e">
        <f t="shared" si="995"/>
        <v>#DIV/0!</v>
      </c>
      <c r="AW721" s="46" t="e">
        <f t="shared" si="996"/>
        <v>#DIV/0!</v>
      </c>
      <c r="AX721" s="46" t="e">
        <f t="shared" si="997"/>
        <v>#DIV/0!</v>
      </c>
      <c r="AY721" s="52">
        <f t="shared" si="998"/>
        <v>0</v>
      </c>
      <c r="AZ721" s="46">
        <v>823.21</v>
      </c>
      <c r="BA721" s="46">
        <v>2105.13</v>
      </c>
      <c r="BB721" s="46">
        <v>2608.0100000000002</v>
      </c>
      <c r="BC721" s="46">
        <v>902.03</v>
      </c>
      <c r="BD721" s="46">
        <v>1781.42</v>
      </c>
      <c r="BE721" s="46">
        <v>1188.47</v>
      </c>
      <c r="BF721" s="46">
        <v>2445034.0299999998</v>
      </c>
      <c r="BG721" s="46">
        <f t="shared" si="999"/>
        <v>5070.2</v>
      </c>
      <c r="BH721" s="46">
        <v>1206.3800000000001</v>
      </c>
      <c r="BI721" s="46">
        <v>3444.44</v>
      </c>
      <c r="BJ721" s="46">
        <v>7006.73</v>
      </c>
      <c r="BK721" s="46">
        <f t="shared" si="987"/>
        <v>1689105.94</v>
      </c>
      <c r="BL721" s="46" t="str">
        <f t="shared" si="1000"/>
        <v xml:space="preserve"> </v>
      </c>
      <c r="BM721" s="46" t="e">
        <f t="shared" si="1001"/>
        <v>#DIV/0!</v>
      </c>
      <c r="BN721" s="46" t="e">
        <f t="shared" si="1002"/>
        <v>#DIV/0!</v>
      </c>
      <c r="BO721" s="46" t="e">
        <f t="shared" si="1003"/>
        <v>#DIV/0!</v>
      </c>
      <c r="BP721" s="46" t="e">
        <f t="shared" si="1004"/>
        <v>#DIV/0!</v>
      </c>
      <c r="BQ721" s="46" t="e">
        <f t="shared" si="1005"/>
        <v>#DIV/0!</v>
      </c>
      <c r="BR721" s="46" t="e">
        <f t="shared" si="1006"/>
        <v>#DIV/0!</v>
      </c>
      <c r="BS721" s="46" t="str">
        <f t="shared" si="1007"/>
        <v xml:space="preserve"> </v>
      </c>
      <c r="BT721" s="46" t="e">
        <f t="shared" si="1008"/>
        <v>#DIV/0!</v>
      </c>
      <c r="BU721" s="46" t="e">
        <f t="shared" si="1009"/>
        <v>#DIV/0!</v>
      </c>
      <c r="BV721" s="46" t="e">
        <f t="shared" si="1010"/>
        <v>#DIV/0!</v>
      </c>
      <c r="BW721" s="46" t="str">
        <f t="shared" si="1011"/>
        <v xml:space="preserve"> </v>
      </c>
      <c r="BY721" s="52"/>
      <c r="BZ721" s="293"/>
      <c r="CA721" s="46">
        <f t="shared" si="1012"/>
        <v>4070.0104715840389</v>
      </c>
      <c r="CB721" s="46">
        <f t="shared" si="1013"/>
        <v>5298.36</v>
      </c>
      <c r="CC721" s="46">
        <f t="shared" si="1014"/>
        <v>-1228.3495284159608</v>
      </c>
    </row>
    <row r="722" spans="1:81" s="45" customFormat="1" ht="12" customHeight="1">
      <c r="A722" s="284">
        <v>72</v>
      </c>
      <c r="B722" s="170" t="s">
        <v>553</v>
      </c>
      <c r="C722" s="295"/>
      <c r="D722" s="295"/>
      <c r="E722" s="296"/>
      <c r="F722" s="296"/>
      <c r="G722" s="286">
        <f t="shared" si="1017"/>
        <v>3906413.2</v>
      </c>
      <c r="H722" s="280">
        <f t="shared" si="1018"/>
        <v>0</v>
      </c>
      <c r="I722" s="289">
        <v>0</v>
      </c>
      <c r="J722" s="289">
        <v>0</v>
      </c>
      <c r="K722" s="289">
        <v>0</v>
      </c>
      <c r="L722" s="289">
        <v>0</v>
      </c>
      <c r="M722" s="289">
        <v>0</v>
      </c>
      <c r="N722" s="280">
        <v>0</v>
      </c>
      <c r="O722" s="280">
        <v>0</v>
      </c>
      <c r="P722" s="280">
        <v>0</v>
      </c>
      <c r="Q722" s="280">
        <v>0</v>
      </c>
      <c r="R722" s="280">
        <v>0</v>
      </c>
      <c r="S722" s="280">
        <v>0</v>
      </c>
      <c r="T722" s="290">
        <v>0</v>
      </c>
      <c r="U722" s="280">
        <v>0</v>
      </c>
      <c r="V722" s="296" t="s">
        <v>106</v>
      </c>
      <c r="W722" s="57">
        <v>967.3</v>
      </c>
      <c r="X722" s="280">
        <f t="shared" si="1019"/>
        <v>3730624.6</v>
      </c>
      <c r="Y722" s="57">
        <v>0</v>
      </c>
      <c r="Z722" s="57">
        <v>0</v>
      </c>
      <c r="AA722" s="57">
        <v>0</v>
      </c>
      <c r="AB722" s="57">
        <v>0</v>
      </c>
      <c r="AC722" s="57">
        <v>0</v>
      </c>
      <c r="AD722" s="57">
        <v>0</v>
      </c>
      <c r="AE722" s="57">
        <v>0</v>
      </c>
      <c r="AF722" s="57">
        <v>0</v>
      </c>
      <c r="AG722" s="57">
        <v>0</v>
      </c>
      <c r="AH722" s="57">
        <v>0</v>
      </c>
      <c r="AI722" s="57">
        <v>0</v>
      </c>
      <c r="AJ722" s="57">
        <f t="shared" si="1020"/>
        <v>117192.4</v>
      </c>
      <c r="AK722" s="57">
        <f t="shared" si="1021"/>
        <v>58596.2</v>
      </c>
      <c r="AL722" s="57">
        <v>0</v>
      </c>
      <c r="AN722" s="46">
        <f>I722/'Приложение 1'!I720</f>
        <v>0</v>
      </c>
      <c r="AO722" s="46" t="e">
        <f t="shared" si="988"/>
        <v>#DIV/0!</v>
      </c>
      <c r="AP722" s="46" t="e">
        <f t="shared" si="989"/>
        <v>#DIV/0!</v>
      </c>
      <c r="AQ722" s="46" t="e">
        <f t="shared" si="990"/>
        <v>#DIV/0!</v>
      </c>
      <c r="AR722" s="46" t="e">
        <f t="shared" si="991"/>
        <v>#DIV/0!</v>
      </c>
      <c r="AS722" s="46" t="e">
        <f t="shared" si="992"/>
        <v>#DIV/0!</v>
      </c>
      <c r="AT722" s="46" t="e">
        <f t="shared" si="993"/>
        <v>#DIV/0!</v>
      </c>
      <c r="AU722" s="46">
        <f t="shared" si="994"/>
        <v>3856.7399979323895</v>
      </c>
      <c r="AV722" s="46" t="e">
        <f t="shared" si="995"/>
        <v>#DIV/0!</v>
      </c>
      <c r="AW722" s="46" t="e">
        <f t="shared" si="996"/>
        <v>#DIV/0!</v>
      </c>
      <c r="AX722" s="46" t="e">
        <f t="shared" si="997"/>
        <v>#DIV/0!</v>
      </c>
      <c r="AY722" s="52">
        <f t="shared" si="998"/>
        <v>0</v>
      </c>
      <c r="AZ722" s="46">
        <v>823.21</v>
      </c>
      <c r="BA722" s="46">
        <v>2105.13</v>
      </c>
      <c r="BB722" s="46">
        <v>2608.0100000000002</v>
      </c>
      <c r="BC722" s="46">
        <v>902.03</v>
      </c>
      <c r="BD722" s="46">
        <v>1781.42</v>
      </c>
      <c r="BE722" s="46">
        <v>1188.47</v>
      </c>
      <c r="BF722" s="46">
        <v>2445034.0299999998</v>
      </c>
      <c r="BG722" s="46">
        <f t="shared" si="999"/>
        <v>4866.91</v>
      </c>
      <c r="BH722" s="46">
        <v>1206.3800000000001</v>
      </c>
      <c r="BI722" s="46">
        <v>3444.44</v>
      </c>
      <c r="BJ722" s="46">
        <v>7006.73</v>
      </c>
      <c r="BK722" s="46">
        <f t="shared" si="987"/>
        <v>1689105.94</v>
      </c>
      <c r="BL722" s="46" t="str">
        <f t="shared" si="1000"/>
        <v xml:space="preserve"> </v>
      </c>
      <c r="BM722" s="46" t="e">
        <f t="shared" si="1001"/>
        <v>#DIV/0!</v>
      </c>
      <c r="BN722" s="46" t="e">
        <f t="shared" si="1002"/>
        <v>#DIV/0!</v>
      </c>
      <c r="BO722" s="46" t="e">
        <f t="shared" si="1003"/>
        <v>#DIV/0!</v>
      </c>
      <c r="BP722" s="46" t="e">
        <f t="shared" si="1004"/>
        <v>#DIV/0!</v>
      </c>
      <c r="BQ722" s="46" t="e">
        <f t="shared" si="1005"/>
        <v>#DIV/0!</v>
      </c>
      <c r="BR722" s="46" t="e">
        <f t="shared" si="1006"/>
        <v>#DIV/0!</v>
      </c>
      <c r="BS722" s="46" t="str">
        <f t="shared" si="1007"/>
        <v xml:space="preserve"> </v>
      </c>
      <c r="BT722" s="46" t="e">
        <f t="shared" si="1008"/>
        <v>#DIV/0!</v>
      </c>
      <c r="BU722" s="46" t="e">
        <f t="shared" si="1009"/>
        <v>#DIV/0!</v>
      </c>
      <c r="BV722" s="46" t="e">
        <f t="shared" si="1010"/>
        <v>#DIV/0!</v>
      </c>
      <c r="BW722" s="46" t="str">
        <f t="shared" si="1011"/>
        <v xml:space="preserve"> </v>
      </c>
      <c r="BY722" s="52"/>
      <c r="BZ722" s="293"/>
      <c r="CA722" s="46">
        <f t="shared" si="1012"/>
        <v>4038.471208518557</v>
      </c>
      <c r="CB722" s="46">
        <f t="shared" si="1013"/>
        <v>5085.92</v>
      </c>
      <c r="CC722" s="46">
        <f t="shared" si="1014"/>
        <v>-1047.4487914814431</v>
      </c>
    </row>
    <row r="723" spans="1:81" s="45" customFormat="1" ht="12" customHeight="1">
      <c r="A723" s="284">
        <v>73</v>
      </c>
      <c r="B723" s="170" t="s">
        <v>557</v>
      </c>
      <c r="C723" s="295"/>
      <c r="D723" s="295"/>
      <c r="E723" s="296"/>
      <c r="F723" s="296"/>
      <c r="G723" s="286">
        <f t="shared" si="1017"/>
        <v>1461926.58</v>
      </c>
      <c r="H723" s="280">
        <f t="shared" si="1018"/>
        <v>0</v>
      </c>
      <c r="I723" s="289">
        <v>0</v>
      </c>
      <c r="J723" s="289">
        <v>0</v>
      </c>
      <c r="K723" s="289">
        <v>0</v>
      </c>
      <c r="L723" s="289">
        <v>0</v>
      </c>
      <c r="M723" s="289">
        <v>0</v>
      </c>
      <c r="N723" s="280">
        <v>0</v>
      </c>
      <c r="O723" s="280">
        <v>0</v>
      </c>
      <c r="P723" s="280">
        <v>0</v>
      </c>
      <c r="Q723" s="280">
        <v>0</v>
      </c>
      <c r="R723" s="280">
        <v>0</v>
      </c>
      <c r="S723" s="280">
        <v>0</v>
      </c>
      <c r="T723" s="290">
        <v>0</v>
      </c>
      <c r="U723" s="280">
        <v>0</v>
      </c>
      <c r="V723" s="296" t="s">
        <v>106</v>
      </c>
      <c r="W723" s="57">
        <v>362</v>
      </c>
      <c r="X723" s="280">
        <f t="shared" si="1019"/>
        <v>1396139.88</v>
      </c>
      <c r="Y723" s="57">
        <v>0</v>
      </c>
      <c r="Z723" s="57">
        <v>0</v>
      </c>
      <c r="AA723" s="57">
        <v>0</v>
      </c>
      <c r="AB723" s="57">
        <v>0</v>
      </c>
      <c r="AC723" s="57">
        <v>0</v>
      </c>
      <c r="AD723" s="57">
        <v>0</v>
      </c>
      <c r="AE723" s="57">
        <v>0</v>
      </c>
      <c r="AF723" s="57">
        <v>0</v>
      </c>
      <c r="AG723" s="57">
        <v>0</v>
      </c>
      <c r="AH723" s="57">
        <v>0</v>
      </c>
      <c r="AI723" s="57">
        <v>0</v>
      </c>
      <c r="AJ723" s="57">
        <f t="shared" si="1020"/>
        <v>43857.8</v>
      </c>
      <c r="AK723" s="57">
        <f t="shared" si="1021"/>
        <v>21928.9</v>
      </c>
      <c r="AL723" s="57">
        <v>0</v>
      </c>
      <c r="AN723" s="46">
        <f>I723/'Приложение 1'!I721</f>
        <v>0</v>
      </c>
      <c r="AO723" s="46" t="e">
        <f t="shared" si="988"/>
        <v>#DIV/0!</v>
      </c>
      <c r="AP723" s="46" t="e">
        <f t="shared" si="989"/>
        <v>#DIV/0!</v>
      </c>
      <c r="AQ723" s="46" t="e">
        <f t="shared" si="990"/>
        <v>#DIV/0!</v>
      </c>
      <c r="AR723" s="46" t="e">
        <f t="shared" si="991"/>
        <v>#DIV/0!</v>
      </c>
      <c r="AS723" s="46" t="e">
        <f t="shared" si="992"/>
        <v>#DIV/0!</v>
      </c>
      <c r="AT723" s="46" t="e">
        <f t="shared" si="993"/>
        <v>#DIV/0!</v>
      </c>
      <c r="AU723" s="46">
        <f t="shared" si="994"/>
        <v>3856.74</v>
      </c>
      <c r="AV723" s="46" t="e">
        <f t="shared" si="995"/>
        <v>#DIV/0!</v>
      </c>
      <c r="AW723" s="46" t="e">
        <f t="shared" si="996"/>
        <v>#DIV/0!</v>
      </c>
      <c r="AX723" s="46" t="e">
        <f t="shared" si="997"/>
        <v>#DIV/0!</v>
      </c>
      <c r="AY723" s="52">
        <f t="shared" si="998"/>
        <v>0</v>
      </c>
      <c r="AZ723" s="46">
        <v>823.21</v>
      </c>
      <c r="BA723" s="46">
        <v>2105.13</v>
      </c>
      <c r="BB723" s="46">
        <v>2608.0100000000002</v>
      </c>
      <c r="BC723" s="46">
        <v>902.03</v>
      </c>
      <c r="BD723" s="46">
        <v>1781.42</v>
      </c>
      <c r="BE723" s="46">
        <v>1188.47</v>
      </c>
      <c r="BF723" s="46">
        <v>2445034.0299999998</v>
      </c>
      <c r="BG723" s="46">
        <f t="shared" si="999"/>
        <v>4866.91</v>
      </c>
      <c r="BH723" s="46">
        <v>1206.3800000000001</v>
      </c>
      <c r="BI723" s="46">
        <v>3444.44</v>
      </c>
      <c r="BJ723" s="46">
        <v>7006.73</v>
      </c>
      <c r="BK723" s="46">
        <f t="shared" ref="BK723:BK786" si="1022">111247.63+851785.34+726072.97</f>
        <v>1689105.94</v>
      </c>
      <c r="BL723" s="46" t="str">
        <f t="shared" si="1000"/>
        <v xml:space="preserve"> </v>
      </c>
      <c r="BM723" s="46" t="e">
        <f t="shared" si="1001"/>
        <v>#DIV/0!</v>
      </c>
      <c r="BN723" s="46" t="e">
        <f t="shared" si="1002"/>
        <v>#DIV/0!</v>
      </c>
      <c r="BO723" s="46" t="e">
        <f t="shared" si="1003"/>
        <v>#DIV/0!</v>
      </c>
      <c r="BP723" s="46" t="e">
        <f t="shared" si="1004"/>
        <v>#DIV/0!</v>
      </c>
      <c r="BQ723" s="46" t="e">
        <f t="shared" si="1005"/>
        <v>#DIV/0!</v>
      </c>
      <c r="BR723" s="46" t="e">
        <f t="shared" si="1006"/>
        <v>#DIV/0!</v>
      </c>
      <c r="BS723" s="46" t="str">
        <f t="shared" si="1007"/>
        <v xml:space="preserve"> </v>
      </c>
      <c r="BT723" s="46" t="e">
        <f t="shared" si="1008"/>
        <v>#DIV/0!</v>
      </c>
      <c r="BU723" s="46" t="e">
        <f t="shared" si="1009"/>
        <v>#DIV/0!</v>
      </c>
      <c r="BV723" s="46" t="e">
        <f t="shared" si="1010"/>
        <v>#DIV/0!</v>
      </c>
      <c r="BW723" s="46" t="str">
        <f t="shared" si="1011"/>
        <v xml:space="preserve"> </v>
      </c>
      <c r="BY723" s="52"/>
      <c r="BZ723" s="293"/>
      <c r="CA723" s="46">
        <f t="shared" si="1012"/>
        <v>4038.4712154696135</v>
      </c>
      <c r="CB723" s="46">
        <f t="shared" si="1013"/>
        <v>5085.92</v>
      </c>
      <c r="CC723" s="46">
        <f t="shared" si="1014"/>
        <v>-1047.4487845303865</v>
      </c>
    </row>
    <row r="724" spans="1:81" s="45" customFormat="1" ht="12" customHeight="1">
      <c r="A724" s="284">
        <v>74</v>
      </c>
      <c r="B724" s="170" t="s">
        <v>558</v>
      </c>
      <c r="C724" s="295"/>
      <c r="D724" s="295"/>
      <c r="E724" s="296"/>
      <c r="F724" s="296"/>
      <c r="G724" s="286">
        <f t="shared" si="1017"/>
        <v>4232317.82</v>
      </c>
      <c r="H724" s="280">
        <f t="shared" si="1018"/>
        <v>0</v>
      </c>
      <c r="I724" s="289">
        <v>0</v>
      </c>
      <c r="J724" s="289">
        <v>0</v>
      </c>
      <c r="K724" s="289">
        <v>0</v>
      </c>
      <c r="L724" s="289">
        <v>0</v>
      </c>
      <c r="M724" s="289">
        <v>0</v>
      </c>
      <c r="N724" s="280">
        <v>0</v>
      </c>
      <c r="O724" s="280">
        <v>0</v>
      </c>
      <c r="P724" s="280">
        <v>0</v>
      </c>
      <c r="Q724" s="280">
        <v>0</v>
      </c>
      <c r="R724" s="280">
        <v>0</v>
      </c>
      <c r="S724" s="280">
        <v>0</v>
      </c>
      <c r="T724" s="290">
        <v>0</v>
      </c>
      <c r="U724" s="280">
        <v>0</v>
      </c>
      <c r="V724" s="296" t="s">
        <v>106</v>
      </c>
      <c r="W724" s="57">
        <v>1048</v>
      </c>
      <c r="X724" s="280">
        <f t="shared" si="1019"/>
        <v>4041863.52</v>
      </c>
      <c r="Y724" s="57">
        <v>0</v>
      </c>
      <c r="Z724" s="57">
        <v>0</v>
      </c>
      <c r="AA724" s="57">
        <v>0</v>
      </c>
      <c r="AB724" s="57">
        <v>0</v>
      </c>
      <c r="AC724" s="57">
        <v>0</v>
      </c>
      <c r="AD724" s="57">
        <v>0</v>
      </c>
      <c r="AE724" s="57">
        <v>0</v>
      </c>
      <c r="AF724" s="57">
        <v>0</v>
      </c>
      <c r="AG724" s="57">
        <v>0</v>
      </c>
      <c r="AH724" s="57">
        <v>0</v>
      </c>
      <c r="AI724" s="57">
        <v>0</v>
      </c>
      <c r="AJ724" s="57">
        <f t="shared" si="1020"/>
        <v>126969.53</v>
      </c>
      <c r="AK724" s="57">
        <f t="shared" si="1021"/>
        <v>63484.77</v>
      </c>
      <c r="AL724" s="57">
        <v>0</v>
      </c>
      <c r="AN724" s="46">
        <f>I724/'Приложение 1'!I722</f>
        <v>0</v>
      </c>
      <c r="AO724" s="46" t="e">
        <f t="shared" ref="AO724:AO787" si="1023">K724/J724</f>
        <v>#DIV/0!</v>
      </c>
      <c r="AP724" s="46" t="e">
        <f t="shared" ref="AP724:AP787" si="1024">M724/L724</f>
        <v>#DIV/0!</v>
      </c>
      <c r="AQ724" s="46" t="e">
        <f t="shared" ref="AQ724:AQ787" si="1025">O724/N724</f>
        <v>#DIV/0!</v>
      </c>
      <c r="AR724" s="46" t="e">
        <f t="shared" ref="AR724:AR787" si="1026">Q724/P724</f>
        <v>#DIV/0!</v>
      </c>
      <c r="AS724" s="46" t="e">
        <f t="shared" ref="AS724:AS787" si="1027">S724/R724</f>
        <v>#DIV/0!</v>
      </c>
      <c r="AT724" s="46" t="e">
        <f t="shared" ref="AT724:AT787" si="1028">U724/T724</f>
        <v>#DIV/0!</v>
      </c>
      <c r="AU724" s="46">
        <f t="shared" ref="AU724:AU787" si="1029">X724/W724</f>
        <v>3856.7400000000002</v>
      </c>
      <c r="AV724" s="46" t="e">
        <f t="shared" ref="AV724:AV787" si="1030">Z724/Y724</f>
        <v>#DIV/0!</v>
      </c>
      <c r="AW724" s="46" t="e">
        <f t="shared" ref="AW724:AW787" si="1031">AB724/AA724</f>
        <v>#DIV/0!</v>
      </c>
      <c r="AX724" s="46" t="e">
        <f t="shared" ref="AX724:AX787" si="1032">AH724/AG724</f>
        <v>#DIV/0!</v>
      </c>
      <c r="AY724" s="52">
        <f t="shared" ref="AY724:AY787" si="1033">AI724</f>
        <v>0</v>
      </c>
      <c r="AZ724" s="46">
        <v>823.21</v>
      </c>
      <c r="BA724" s="46">
        <v>2105.13</v>
      </c>
      <c r="BB724" s="46">
        <v>2608.0100000000002</v>
      </c>
      <c r="BC724" s="46">
        <v>902.03</v>
      </c>
      <c r="BD724" s="46">
        <v>1781.42</v>
      </c>
      <c r="BE724" s="46">
        <v>1188.47</v>
      </c>
      <c r="BF724" s="46">
        <v>2445034.0299999998</v>
      </c>
      <c r="BG724" s="46">
        <f t="shared" ref="BG724:BG787" si="1034">IF(V724="ПК", 5070.2, 4866.91)</f>
        <v>4866.91</v>
      </c>
      <c r="BH724" s="46">
        <v>1206.3800000000001</v>
      </c>
      <c r="BI724" s="46">
        <v>3444.44</v>
      </c>
      <c r="BJ724" s="46">
        <v>7006.73</v>
      </c>
      <c r="BK724" s="46">
        <f t="shared" si="1022"/>
        <v>1689105.94</v>
      </c>
      <c r="BL724" s="46" t="str">
        <f t="shared" ref="BL724:BL787" si="1035">IF(AN724&gt;AZ724, "+", " ")</f>
        <v xml:space="preserve"> </v>
      </c>
      <c r="BM724" s="46" t="e">
        <f t="shared" ref="BM724:BM787" si="1036">IF(AO724&gt;BA724, "+", " ")</f>
        <v>#DIV/0!</v>
      </c>
      <c r="BN724" s="46" t="e">
        <f t="shared" ref="BN724:BN787" si="1037">IF(AP724&gt;BB724, "+", " ")</f>
        <v>#DIV/0!</v>
      </c>
      <c r="BO724" s="46" t="e">
        <f t="shared" ref="BO724:BO787" si="1038">IF(AQ724&gt;BC724, "+", " ")</f>
        <v>#DIV/0!</v>
      </c>
      <c r="BP724" s="46" t="e">
        <f t="shared" ref="BP724:BP787" si="1039">IF(AR724&gt;BD724, "+", " ")</f>
        <v>#DIV/0!</v>
      </c>
      <c r="BQ724" s="46" t="e">
        <f t="shared" ref="BQ724:BQ787" si="1040">IF(AS724&gt;BE724, "+", " ")</f>
        <v>#DIV/0!</v>
      </c>
      <c r="BR724" s="46" t="e">
        <f t="shared" ref="BR724:BR787" si="1041">IF(AT724&gt;BF724, "+", " ")</f>
        <v>#DIV/0!</v>
      </c>
      <c r="BS724" s="46" t="str">
        <f t="shared" ref="BS724:BS787" si="1042">IF(AU724&gt;BG724, "+", " ")</f>
        <v xml:space="preserve"> </v>
      </c>
      <c r="BT724" s="46" t="e">
        <f t="shared" ref="BT724:BT787" si="1043">IF(AV724&gt;BH724, "+", " ")</f>
        <v>#DIV/0!</v>
      </c>
      <c r="BU724" s="46" t="e">
        <f t="shared" ref="BU724:BU787" si="1044">IF(AW724&gt;BI724, "+", " ")</f>
        <v>#DIV/0!</v>
      </c>
      <c r="BV724" s="46" t="e">
        <f t="shared" ref="BV724:BV787" si="1045">IF(AX724&gt;BJ724, "+", " ")</f>
        <v>#DIV/0!</v>
      </c>
      <c r="BW724" s="46" t="str">
        <f t="shared" ref="BW724:BW787" si="1046">IF(AY724&gt;BK724, "+", " ")</f>
        <v xml:space="preserve"> </v>
      </c>
      <c r="BY724" s="52"/>
      <c r="BZ724" s="293"/>
      <c r="CA724" s="46">
        <f t="shared" ref="CA724:CA787" si="1047">G724/W724</f>
        <v>4038.4712022900767</v>
      </c>
      <c r="CB724" s="46">
        <f t="shared" ref="CB724:CB787" si="1048">IF(V724="ПК",5298.36,5085.92)</f>
        <v>5085.92</v>
      </c>
      <c r="CC724" s="46">
        <f t="shared" ref="CC724:CC787" si="1049">CA724-CB724</f>
        <v>-1047.4487977099234</v>
      </c>
    </row>
    <row r="725" spans="1:81" s="45" customFormat="1" ht="12" customHeight="1">
      <c r="A725" s="284">
        <v>75</v>
      </c>
      <c r="B725" s="170" t="s">
        <v>252</v>
      </c>
      <c r="C725" s="295"/>
      <c r="D725" s="295"/>
      <c r="E725" s="296"/>
      <c r="F725" s="296"/>
      <c r="G725" s="286">
        <f t="shared" si="1017"/>
        <v>3194958.22</v>
      </c>
      <c r="H725" s="280">
        <f t="shared" si="1018"/>
        <v>0</v>
      </c>
      <c r="I725" s="289">
        <v>0</v>
      </c>
      <c r="J725" s="289">
        <v>0</v>
      </c>
      <c r="K725" s="289">
        <v>0</v>
      </c>
      <c r="L725" s="289">
        <v>0</v>
      </c>
      <c r="M725" s="289">
        <v>0</v>
      </c>
      <c r="N725" s="280">
        <v>0</v>
      </c>
      <c r="O725" s="280">
        <v>0</v>
      </c>
      <c r="P725" s="280">
        <v>0</v>
      </c>
      <c r="Q725" s="280">
        <v>0</v>
      </c>
      <c r="R725" s="280">
        <v>0</v>
      </c>
      <c r="S725" s="280">
        <v>0</v>
      </c>
      <c r="T725" s="290">
        <v>0</v>
      </c>
      <c r="U725" s="280">
        <v>0</v>
      </c>
      <c r="V725" s="296" t="s">
        <v>105</v>
      </c>
      <c r="W725" s="57">
        <v>785</v>
      </c>
      <c r="X725" s="280">
        <f t="shared" si="1019"/>
        <v>3051185.1</v>
      </c>
      <c r="Y725" s="57">
        <v>0</v>
      </c>
      <c r="Z725" s="57">
        <v>0</v>
      </c>
      <c r="AA725" s="57">
        <v>0</v>
      </c>
      <c r="AB725" s="57">
        <v>0</v>
      </c>
      <c r="AC725" s="57">
        <v>0</v>
      </c>
      <c r="AD725" s="57">
        <v>0</v>
      </c>
      <c r="AE725" s="57">
        <v>0</v>
      </c>
      <c r="AF725" s="57">
        <v>0</v>
      </c>
      <c r="AG725" s="57">
        <v>0</v>
      </c>
      <c r="AH725" s="57">
        <v>0</v>
      </c>
      <c r="AI725" s="57">
        <v>0</v>
      </c>
      <c r="AJ725" s="57">
        <f t="shared" si="1020"/>
        <v>95848.75</v>
      </c>
      <c r="AK725" s="57">
        <f t="shared" si="1021"/>
        <v>47924.37</v>
      </c>
      <c r="AL725" s="57">
        <v>0</v>
      </c>
      <c r="AN725" s="46">
        <f>I725/'Приложение 1'!I723</f>
        <v>0</v>
      </c>
      <c r="AO725" s="46" t="e">
        <f t="shared" si="1023"/>
        <v>#DIV/0!</v>
      </c>
      <c r="AP725" s="46" t="e">
        <f t="shared" si="1024"/>
        <v>#DIV/0!</v>
      </c>
      <c r="AQ725" s="46" t="e">
        <f t="shared" si="1025"/>
        <v>#DIV/0!</v>
      </c>
      <c r="AR725" s="46" t="e">
        <f t="shared" si="1026"/>
        <v>#DIV/0!</v>
      </c>
      <c r="AS725" s="46" t="e">
        <f t="shared" si="1027"/>
        <v>#DIV/0!</v>
      </c>
      <c r="AT725" s="46" t="e">
        <f t="shared" si="1028"/>
        <v>#DIV/0!</v>
      </c>
      <c r="AU725" s="46">
        <f t="shared" si="1029"/>
        <v>3886.86</v>
      </c>
      <c r="AV725" s="46" t="e">
        <f t="shared" si="1030"/>
        <v>#DIV/0!</v>
      </c>
      <c r="AW725" s="46" t="e">
        <f t="shared" si="1031"/>
        <v>#DIV/0!</v>
      </c>
      <c r="AX725" s="46" t="e">
        <f t="shared" si="1032"/>
        <v>#DIV/0!</v>
      </c>
      <c r="AY725" s="52">
        <f t="shared" si="1033"/>
        <v>0</v>
      </c>
      <c r="AZ725" s="46">
        <v>823.21</v>
      </c>
      <c r="BA725" s="46">
        <v>2105.13</v>
      </c>
      <c r="BB725" s="46">
        <v>2608.0100000000002</v>
      </c>
      <c r="BC725" s="46">
        <v>902.03</v>
      </c>
      <c r="BD725" s="46">
        <v>1781.42</v>
      </c>
      <c r="BE725" s="46">
        <v>1188.47</v>
      </c>
      <c r="BF725" s="46">
        <v>2445034.0299999998</v>
      </c>
      <c r="BG725" s="46">
        <f t="shared" si="1034"/>
        <v>5070.2</v>
      </c>
      <c r="BH725" s="46">
        <v>1206.3800000000001</v>
      </c>
      <c r="BI725" s="46">
        <v>3444.44</v>
      </c>
      <c r="BJ725" s="46">
        <v>7006.73</v>
      </c>
      <c r="BK725" s="46">
        <f t="shared" si="1022"/>
        <v>1689105.94</v>
      </c>
      <c r="BL725" s="46" t="str">
        <f t="shared" si="1035"/>
        <v xml:space="preserve"> </v>
      </c>
      <c r="BM725" s="46" t="e">
        <f t="shared" si="1036"/>
        <v>#DIV/0!</v>
      </c>
      <c r="BN725" s="46" t="e">
        <f t="shared" si="1037"/>
        <v>#DIV/0!</v>
      </c>
      <c r="BO725" s="46" t="e">
        <f t="shared" si="1038"/>
        <v>#DIV/0!</v>
      </c>
      <c r="BP725" s="46" t="e">
        <f t="shared" si="1039"/>
        <v>#DIV/0!</v>
      </c>
      <c r="BQ725" s="46" t="e">
        <f t="shared" si="1040"/>
        <v>#DIV/0!</v>
      </c>
      <c r="BR725" s="46" t="e">
        <f t="shared" si="1041"/>
        <v>#DIV/0!</v>
      </c>
      <c r="BS725" s="46" t="str">
        <f t="shared" si="1042"/>
        <v xml:space="preserve"> </v>
      </c>
      <c r="BT725" s="46" t="e">
        <f t="shared" si="1043"/>
        <v>#DIV/0!</v>
      </c>
      <c r="BU725" s="46" t="e">
        <f t="shared" si="1044"/>
        <v>#DIV/0!</v>
      </c>
      <c r="BV725" s="46" t="e">
        <f t="shared" si="1045"/>
        <v>#DIV/0!</v>
      </c>
      <c r="BW725" s="46" t="str">
        <f t="shared" si="1046"/>
        <v xml:space="preserve"> </v>
      </c>
      <c r="BY725" s="52"/>
      <c r="BZ725" s="293"/>
      <c r="CA725" s="46">
        <f t="shared" si="1047"/>
        <v>4070.0104713375799</v>
      </c>
      <c r="CB725" s="46">
        <f t="shared" si="1048"/>
        <v>5298.36</v>
      </c>
      <c r="CC725" s="46">
        <f t="shared" si="1049"/>
        <v>-1228.3495286624197</v>
      </c>
    </row>
    <row r="726" spans="1:81" s="45" customFormat="1" ht="12" customHeight="1">
      <c r="A726" s="284">
        <v>76</v>
      </c>
      <c r="B726" s="170" t="s">
        <v>253</v>
      </c>
      <c r="C726" s="295"/>
      <c r="D726" s="295"/>
      <c r="E726" s="296"/>
      <c r="F726" s="296"/>
      <c r="G726" s="286">
        <f t="shared" si="1017"/>
        <v>1790804.61</v>
      </c>
      <c r="H726" s="280">
        <f t="shared" si="1018"/>
        <v>0</v>
      </c>
      <c r="I726" s="289">
        <v>0</v>
      </c>
      <c r="J726" s="289">
        <v>0</v>
      </c>
      <c r="K726" s="289">
        <v>0</v>
      </c>
      <c r="L726" s="289">
        <v>0</v>
      </c>
      <c r="M726" s="289">
        <v>0</v>
      </c>
      <c r="N726" s="280">
        <v>0</v>
      </c>
      <c r="O726" s="280">
        <v>0</v>
      </c>
      <c r="P726" s="280">
        <v>0</v>
      </c>
      <c r="Q726" s="280">
        <v>0</v>
      </c>
      <c r="R726" s="280">
        <v>0</v>
      </c>
      <c r="S726" s="280">
        <v>0</v>
      </c>
      <c r="T726" s="290">
        <v>0</v>
      </c>
      <c r="U726" s="280">
        <v>0</v>
      </c>
      <c r="V726" s="296" t="s">
        <v>105</v>
      </c>
      <c r="W726" s="57">
        <v>440</v>
      </c>
      <c r="X726" s="280">
        <f t="shared" si="1019"/>
        <v>1710218.4</v>
      </c>
      <c r="Y726" s="57">
        <v>0</v>
      </c>
      <c r="Z726" s="57">
        <v>0</v>
      </c>
      <c r="AA726" s="57">
        <v>0</v>
      </c>
      <c r="AB726" s="57">
        <v>0</v>
      </c>
      <c r="AC726" s="57">
        <v>0</v>
      </c>
      <c r="AD726" s="57">
        <v>0</v>
      </c>
      <c r="AE726" s="57">
        <v>0</v>
      </c>
      <c r="AF726" s="57">
        <v>0</v>
      </c>
      <c r="AG726" s="57">
        <v>0</v>
      </c>
      <c r="AH726" s="57">
        <v>0</v>
      </c>
      <c r="AI726" s="57">
        <v>0</v>
      </c>
      <c r="AJ726" s="57">
        <f t="shared" si="1020"/>
        <v>53724.14</v>
      </c>
      <c r="AK726" s="57">
        <f t="shared" si="1021"/>
        <v>26862.07</v>
      </c>
      <c r="AL726" s="57">
        <v>0</v>
      </c>
      <c r="AN726" s="46">
        <f>I726/'Приложение 1'!I724</f>
        <v>0</v>
      </c>
      <c r="AO726" s="46" t="e">
        <f t="shared" si="1023"/>
        <v>#DIV/0!</v>
      </c>
      <c r="AP726" s="46" t="e">
        <f t="shared" si="1024"/>
        <v>#DIV/0!</v>
      </c>
      <c r="AQ726" s="46" t="e">
        <f t="shared" si="1025"/>
        <v>#DIV/0!</v>
      </c>
      <c r="AR726" s="46" t="e">
        <f t="shared" si="1026"/>
        <v>#DIV/0!</v>
      </c>
      <c r="AS726" s="46" t="e">
        <f t="shared" si="1027"/>
        <v>#DIV/0!</v>
      </c>
      <c r="AT726" s="46" t="e">
        <f t="shared" si="1028"/>
        <v>#DIV/0!</v>
      </c>
      <c r="AU726" s="46">
        <f t="shared" si="1029"/>
        <v>3886.8599999999997</v>
      </c>
      <c r="AV726" s="46" t="e">
        <f t="shared" si="1030"/>
        <v>#DIV/0!</v>
      </c>
      <c r="AW726" s="46" t="e">
        <f t="shared" si="1031"/>
        <v>#DIV/0!</v>
      </c>
      <c r="AX726" s="46" t="e">
        <f t="shared" si="1032"/>
        <v>#DIV/0!</v>
      </c>
      <c r="AY726" s="52">
        <f t="shared" si="1033"/>
        <v>0</v>
      </c>
      <c r="AZ726" s="46">
        <v>823.21</v>
      </c>
      <c r="BA726" s="46">
        <v>2105.13</v>
      </c>
      <c r="BB726" s="46">
        <v>2608.0100000000002</v>
      </c>
      <c r="BC726" s="46">
        <v>902.03</v>
      </c>
      <c r="BD726" s="46">
        <v>1781.42</v>
      </c>
      <c r="BE726" s="46">
        <v>1188.47</v>
      </c>
      <c r="BF726" s="46">
        <v>2445034.0299999998</v>
      </c>
      <c r="BG726" s="46">
        <f t="shared" si="1034"/>
        <v>5070.2</v>
      </c>
      <c r="BH726" s="46">
        <v>1206.3800000000001</v>
      </c>
      <c r="BI726" s="46">
        <v>3444.44</v>
      </c>
      <c r="BJ726" s="46">
        <v>7006.73</v>
      </c>
      <c r="BK726" s="46">
        <f t="shared" si="1022"/>
        <v>1689105.94</v>
      </c>
      <c r="BL726" s="46" t="str">
        <f t="shared" si="1035"/>
        <v xml:space="preserve"> </v>
      </c>
      <c r="BM726" s="46" t="e">
        <f t="shared" si="1036"/>
        <v>#DIV/0!</v>
      </c>
      <c r="BN726" s="46" t="e">
        <f t="shared" si="1037"/>
        <v>#DIV/0!</v>
      </c>
      <c r="BO726" s="46" t="e">
        <f t="shared" si="1038"/>
        <v>#DIV/0!</v>
      </c>
      <c r="BP726" s="46" t="e">
        <f t="shared" si="1039"/>
        <v>#DIV/0!</v>
      </c>
      <c r="BQ726" s="46" t="e">
        <f t="shared" si="1040"/>
        <v>#DIV/0!</v>
      </c>
      <c r="BR726" s="46" t="e">
        <f t="shared" si="1041"/>
        <v>#DIV/0!</v>
      </c>
      <c r="BS726" s="46" t="str">
        <f t="shared" si="1042"/>
        <v xml:space="preserve"> </v>
      </c>
      <c r="BT726" s="46" t="e">
        <f t="shared" si="1043"/>
        <v>#DIV/0!</v>
      </c>
      <c r="BU726" s="46" t="e">
        <f t="shared" si="1044"/>
        <v>#DIV/0!</v>
      </c>
      <c r="BV726" s="46" t="e">
        <f t="shared" si="1045"/>
        <v>#DIV/0!</v>
      </c>
      <c r="BW726" s="46" t="str">
        <f t="shared" si="1046"/>
        <v xml:space="preserve"> </v>
      </c>
      <c r="BY726" s="52"/>
      <c r="BZ726" s="293"/>
      <c r="CA726" s="46">
        <f t="shared" si="1047"/>
        <v>4070.0104772727277</v>
      </c>
      <c r="CB726" s="46">
        <f t="shared" si="1048"/>
        <v>5298.36</v>
      </c>
      <c r="CC726" s="46">
        <f t="shared" si="1049"/>
        <v>-1228.349522727272</v>
      </c>
    </row>
    <row r="727" spans="1:81" s="45" customFormat="1" ht="12" customHeight="1">
      <c r="A727" s="284">
        <v>77</v>
      </c>
      <c r="B727" s="170" t="s">
        <v>254</v>
      </c>
      <c r="C727" s="295"/>
      <c r="D727" s="295"/>
      <c r="E727" s="296"/>
      <c r="F727" s="296"/>
      <c r="G727" s="286">
        <f t="shared" si="1017"/>
        <v>1790804.61</v>
      </c>
      <c r="H727" s="280">
        <f t="shared" si="1018"/>
        <v>0</v>
      </c>
      <c r="I727" s="289">
        <v>0</v>
      </c>
      <c r="J727" s="289">
        <v>0</v>
      </c>
      <c r="K727" s="289">
        <v>0</v>
      </c>
      <c r="L727" s="289">
        <v>0</v>
      </c>
      <c r="M727" s="289">
        <v>0</v>
      </c>
      <c r="N727" s="280">
        <v>0</v>
      </c>
      <c r="O727" s="280">
        <v>0</v>
      </c>
      <c r="P727" s="280">
        <v>0</v>
      </c>
      <c r="Q727" s="280">
        <v>0</v>
      </c>
      <c r="R727" s="280">
        <v>0</v>
      </c>
      <c r="S727" s="280">
        <v>0</v>
      </c>
      <c r="T727" s="290">
        <v>0</v>
      </c>
      <c r="U727" s="280">
        <v>0</v>
      </c>
      <c r="V727" s="296" t="s">
        <v>105</v>
      </c>
      <c r="W727" s="57">
        <v>440</v>
      </c>
      <c r="X727" s="280">
        <f t="shared" si="1019"/>
        <v>1710218.4</v>
      </c>
      <c r="Y727" s="57">
        <v>0</v>
      </c>
      <c r="Z727" s="57">
        <v>0</v>
      </c>
      <c r="AA727" s="57">
        <v>0</v>
      </c>
      <c r="AB727" s="57">
        <v>0</v>
      </c>
      <c r="AC727" s="57">
        <v>0</v>
      </c>
      <c r="AD727" s="57">
        <v>0</v>
      </c>
      <c r="AE727" s="57">
        <v>0</v>
      </c>
      <c r="AF727" s="57">
        <v>0</v>
      </c>
      <c r="AG727" s="57">
        <v>0</v>
      </c>
      <c r="AH727" s="57">
        <v>0</v>
      </c>
      <c r="AI727" s="57">
        <v>0</v>
      </c>
      <c r="AJ727" s="57">
        <f t="shared" si="1020"/>
        <v>53724.14</v>
      </c>
      <c r="AK727" s="57">
        <f t="shared" si="1021"/>
        <v>26862.07</v>
      </c>
      <c r="AL727" s="57">
        <v>0</v>
      </c>
      <c r="AN727" s="46">
        <f>I727/'Приложение 1'!I725</f>
        <v>0</v>
      </c>
      <c r="AO727" s="46" t="e">
        <f t="shared" si="1023"/>
        <v>#DIV/0!</v>
      </c>
      <c r="AP727" s="46" t="e">
        <f t="shared" si="1024"/>
        <v>#DIV/0!</v>
      </c>
      <c r="AQ727" s="46" t="e">
        <f t="shared" si="1025"/>
        <v>#DIV/0!</v>
      </c>
      <c r="AR727" s="46" t="e">
        <f t="shared" si="1026"/>
        <v>#DIV/0!</v>
      </c>
      <c r="AS727" s="46" t="e">
        <f t="shared" si="1027"/>
        <v>#DIV/0!</v>
      </c>
      <c r="AT727" s="46" t="e">
        <f t="shared" si="1028"/>
        <v>#DIV/0!</v>
      </c>
      <c r="AU727" s="46">
        <f t="shared" si="1029"/>
        <v>3886.8599999999997</v>
      </c>
      <c r="AV727" s="46" t="e">
        <f t="shared" si="1030"/>
        <v>#DIV/0!</v>
      </c>
      <c r="AW727" s="46" t="e">
        <f t="shared" si="1031"/>
        <v>#DIV/0!</v>
      </c>
      <c r="AX727" s="46" t="e">
        <f t="shared" si="1032"/>
        <v>#DIV/0!</v>
      </c>
      <c r="AY727" s="52">
        <f t="shared" si="1033"/>
        <v>0</v>
      </c>
      <c r="AZ727" s="46">
        <v>823.21</v>
      </c>
      <c r="BA727" s="46">
        <v>2105.13</v>
      </c>
      <c r="BB727" s="46">
        <v>2608.0100000000002</v>
      </c>
      <c r="BC727" s="46">
        <v>902.03</v>
      </c>
      <c r="BD727" s="46">
        <v>1781.42</v>
      </c>
      <c r="BE727" s="46">
        <v>1188.47</v>
      </c>
      <c r="BF727" s="46">
        <v>2445034.0299999998</v>
      </c>
      <c r="BG727" s="46">
        <f t="shared" si="1034"/>
        <v>5070.2</v>
      </c>
      <c r="BH727" s="46">
        <v>1206.3800000000001</v>
      </c>
      <c r="BI727" s="46">
        <v>3444.44</v>
      </c>
      <c r="BJ727" s="46">
        <v>7006.73</v>
      </c>
      <c r="BK727" s="46">
        <f t="shared" si="1022"/>
        <v>1689105.94</v>
      </c>
      <c r="BL727" s="46" t="str">
        <f t="shared" si="1035"/>
        <v xml:space="preserve"> </v>
      </c>
      <c r="BM727" s="46" t="e">
        <f t="shared" si="1036"/>
        <v>#DIV/0!</v>
      </c>
      <c r="BN727" s="46" t="e">
        <f t="shared" si="1037"/>
        <v>#DIV/0!</v>
      </c>
      <c r="BO727" s="46" t="e">
        <f t="shared" si="1038"/>
        <v>#DIV/0!</v>
      </c>
      <c r="BP727" s="46" t="e">
        <f t="shared" si="1039"/>
        <v>#DIV/0!</v>
      </c>
      <c r="BQ727" s="46" t="e">
        <f t="shared" si="1040"/>
        <v>#DIV/0!</v>
      </c>
      <c r="BR727" s="46" t="e">
        <f t="shared" si="1041"/>
        <v>#DIV/0!</v>
      </c>
      <c r="BS727" s="46" t="str">
        <f t="shared" si="1042"/>
        <v xml:space="preserve"> </v>
      </c>
      <c r="BT727" s="46" t="e">
        <f t="shared" si="1043"/>
        <v>#DIV/0!</v>
      </c>
      <c r="BU727" s="46" t="e">
        <f t="shared" si="1044"/>
        <v>#DIV/0!</v>
      </c>
      <c r="BV727" s="46" t="e">
        <f t="shared" si="1045"/>
        <v>#DIV/0!</v>
      </c>
      <c r="BW727" s="46" t="str">
        <f t="shared" si="1046"/>
        <v xml:space="preserve"> </v>
      </c>
      <c r="BY727" s="52"/>
      <c r="BZ727" s="293"/>
      <c r="CA727" s="46">
        <f t="shared" si="1047"/>
        <v>4070.0104772727277</v>
      </c>
      <c r="CB727" s="46">
        <f t="shared" si="1048"/>
        <v>5298.36</v>
      </c>
      <c r="CC727" s="46">
        <f t="shared" si="1049"/>
        <v>-1228.349522727272</v>
      </c>
    </row>
    <row r="728" spans="1:81" s="45" customFormat="1" ht="12" customHeight="1">
      <c r="A728" s="284">
        <v>78</v>
      </c>
      <c r="B728" s="170" t="s">
        <v>255</v>
      </c>
      <c r="C728" s="295"/>
      <c r="D728" s="295"/>
      <c r="E728" s="296"/>
      <c r="F728" s="296"/>
      <c r="G728" s="286">
        <f t="shared" si="1017"/>
        <v>1855924.77</v>
      </c>
      <c r="H728" s="280">
        <f t="shared" si="1018"/>
        <v>0</v>
      </c>
      <c r="I728" s="289">
        <v>0</v>
      </c>
      <c r="J728" s="289">
        <v>0</v>
      </c>
      <c r="K728" s="289">
        <v>0</v>
      </c>
      <c r="L728" s="289">
        <v>0</v>
      </c>
      <c r="M728" s="289">
        <v>0</v>
      </c>
      <c r="N728" s="280">
        <v>0</v>
      </c>
      <c r="O728" s="280">
        <v>0</v>
      </c>
      <c r="P728" s="280">
        <v>0</v>
      </c>
      <c r="Q728" s="280">
        <v>0</v>
      </c>
      <c r="R728" s="280">
        <v>0</v>
      </c>
      <c r="S728" s="280">
        <v>0</v>
      </c>
      <c r="T728" s="290">
        <v>0</v>
      </c>
      <c r="U728" s="280">
        <v>0</v>
      </c>
      <c r="V728" s="296" t="s">
        <v>105</v>
      </c>
      <c r="W728" s="57">
        <v>456</v>
      </c>
      <c r="X728" s="280">
        <f t="shared" si="1019"/>
        <v>1772408.16</v>
      </c>
      <c r="Y728" s="57">
        <v>0</v>
      </c>
      <c r="Z728" s="57">
        <v>0</v>
      </c>
      <c r="AA728" s="57">
        <v>0</v>
      </c>
      <c r="AB728" s="57">
        <v>0</v>
      </c>
      <c r="AC728" s="57">
        <v>0</v>
      </c>
      <c r="AD728" s="57">
        <v>0</v>
      </c>
      <c r="AE728" s="57">
        <v>0</v>
      </c>
      <c r="AF728" s="57">
        <v>0</v>
      </c>
      <c r="AG728" s="57">
        <v>0</v>
      </c>
      <c r="AH728" s="57">
        <v>0</v>
      </c>
      <c r="AI728" s="57">
        <v>0</v>
      </c>
      <c r="AJ728" s="57">
        <f t="shared" si="1020"/>
        <v>55677.74</v>
      </c>
      <c r="AK728" s="57">
        <f t="shared" si="1021"/>
        <v>27838.87</v>
      </c>
      <c r="AL728" s="57">
        <v>0</v>
      </c>
      <c r="AN728" s="46">
        <f>I728/'Приложение 1'!I726</f>
        <v>0</v>
      </c>
      <c r="AO728" s="46" t="e">
        <f t="shared" si="1023"/>
        <v>#DIV/0!</v>
      </c>
      <c r="AP728" s="46" t="e">
        <f t="shared" si="1024"/>
        <v>#DIV/0!</v>
      </c>
      <c r="AQ728" s="46" t="e">
        <f t="shared" si="1025"/>
        <v>#DIV/0!</v>
      </c>
      <c r="AR728" s="46" t="e">
        <f t="shared" si="1026"/>
        <v>#DIV/0!</v>
      </c>
      <c r="AS728" s="46" t="e">
        <f t="shared" si="1027"/>
        <v>#DIV/0!</v>
      </c>
      <c r="AT728" s="46" t="e">
        <f t="shared" si="1028"/>
        <v>#DIV/0!</v>
      </c>
      <c r="AU728" s="46">
        <f t="shared" si="1029"/>
        <v>3886.8599999999997</v>
      </c>
      <c r="AV728" s="46" t="e">
        <f t="shared" si="1030"/>
        <v>#DIV/0!</v>
      </c>
      <c r="AW728" s="46" t="e">
        <f t="shared" si="1031"/>
        <v>#DIV/0!</v>
      </c>
      <c r="AX728" s="46" t="e">
        <f t="shared" si="1032"/>
        <v>#DIV/0!</v>
      </c>
      <c r="AY728" s="52">
        <f t="shared" si="1033"/>
        <v>0</v>
      </c>
      <c r="AZ728" s="46">
        <v>823.21</v>
      </c>
      <c r="BA728" s="46">
        <v>2105.13</v>
      </c>
      <c r="BB728" s="46">
        <v>2608.0100000000002</v>
      </c>
      <c r="BC728" s="46">
        <v>902.03</v>
      </c>
      <c r="BD728" s="46">
        <v>1781.42</v>
      </c>
      <c r="BE728" s="46">
        <v>1188.47</v>
      </c>
      <c r="BF728" s="46">
        <v>2445034.0299999998</v>
      </c>
      <c r="BG728" s="46">
        <f t="shared" si="1034"/>
        <v>5070.2</v>
      </c>
      <c r="BH728" s="46">
        <v>1206.3800000000001</v>
      </c>
      <c r="BI728" s="46">
        <v>3444.44</v>
      </c>
      <c r="BJ728" s="46">
        <v>7006.73</v>
      </c>
      <c r="BK728" s="46">
        <f t="shared" si="1022"/>
        <v>1689105.94</v>
      </c>
      <c r="BL728" s="46" t="str">
        <f t="shared" si="1035"/>
        <v xml:space="preserve"> </v>
      </c>
      <c r="BM728" s="46" t="e">
        <f t="shared" si="1036"/>
        <v>#DIV/0!</v>
      </c>
      <c r="BN728" s="46" t="e">
        <f t="shared" si="1037"/>
        <v>#DIV/0!</v>
      </c>
      <c r="BO728" s="46" t="e">
        <f t="shared" si="1038"/>
        <v>#DIV/0!</v>
      </c>
      <c r="BP728" s="46" t="e">
        <f t="shared" si="1039"/>
        <v>#DIV/0!</v>
      </c>
      <c r="BQ728" s="46" t="e">
        <f t="shared" si="1040"/>
        <v>#DIV/0!</v>
      </c>
      <c r="BR728" s="46" t="e">
        <f t="shared" si="1041"/>
        <v>#DIV/0!</v>
      </c>
      <c r="BS728" s="46" t="str">
        <f t="shared" si="1042"/>
        <v xml:space="preserve"> </v>
      </c>
      <c r="BT728" s="46" t="e">
        <f t="shared" si="1043"/>
        <v>#DIV/0!</v>
      </c>
      <c r="BU728" s="46" t="e">
        <f t="shared" si="1044"/>
        <v>#DIV/0!</v>
      </c>
      <c r="BV728" s="46" t="e">
        <f t="shared" si="1045"/>
        <v>#DIV/0!</v>
      </c>
      <c r="BW728" s="46" t="str">
        <f t="shared" si="1046"/>
        <v xml:space="preserve"> </v>
      </c>
      <c r="BY728" s="52"/>
      <c r="BZ728" s="293"/>
      <c r="CA728" s="46">
        <f t="shared" si="1047"/>
        <v>4070.0104605263159</v>
      </c>
      <c r="CB728" s="46">
        <f t="shared" si="1048"/>
        <v>5298.36</v>
      </c>
      <c r="CC728" s="46">
        <f t="shared" si="1049"/>
        <v>-1228.3495394736838</v>
      </c>
    </row>
    <row r="729" spans="1:81" s="45" customFormat="1" ht="12" customHeight="1">
      <c r="A729" s="284">
        <v>79</v>
      </c>
      <c r="B729" s="170" t="s">
        <v>559</v>
      </c>
      <c r="C729" s="295"/>
      <c r="D729" s="295"/>
      <c r="E729" s="296"/>
      <c r="F729" s="296"/>
      <c r="G729" s="286">
        <f t="shared" si="1017"/>
        <v>1772888.86</v>
      </c>
      <c r="H729" s="280">
        <f t="shared" si="1018"/>
        <v>0</v>
      </c>
      <c r="I729" s="289">
        <v>0</v>
      </c>
      <c r="J729" s="289">
        <v>0</v>
      </c>
      <c r="K729" s="289">
        <v>0</v>
      </c>
      <c r="L729" s="289">
        <v>0</v>
      </c>
      <c r="M729" s="289">
        <v>0</v>
      </c>
      <c r="N729" s="280">
        <v>0</v>
      </c>
      <c r="O729" s="280">
        <v>0</v>
      </c>
      <c r="P729" s="280">
        <v>0</v>
      </c>
      <c r="Q729" s="280">
        <v>0</v>
      </c>
      <c r="R729" s="280">
        <v>0</v>
      </c>
      <c r="S729" s="280">
        <v>0</v>
      </c>
      <c r="T729" s="290">
        <v>0</v>
      </c>
      <c r="U729" s="280">
        <v>0</v>
      </c>
      <c r="V729" s="296" t="s">
        <v>106</v>
      </c>
      <c r="W729" s="57">
        <v>439</v>
      </c>
      <c r="X729" s="280">
        <f t="shared" si="1019"/>
        <v>1693108.86</v>
      </c>
      <c r="Y729" s="57">
        <v>0</v>
      </c>
      <c r="Z729" s="57">
        <v>0</v>
      </c>
      <c r="AA729" s="57">
        <v>0</v>
      </c>
      <c r="AB729" s="57">
        <v>0</v>
      </c>
      <c r="AC729" s="57">
        <v>0</v>
      </c>
      <c r="AD729" s="57">
        <v>0</v>
      </c>
      <c r="AE729" s="57">
        <v>0</v>
      </c>
      <c r="AF729" s="57">
        <v>0</v>
      </c>
      <c r="AG729" s="57">
        <v>0</v>
      </c>
      <c r="AH729" s="57">
        <v>0</v>
      </c>
      <c r="AI729" s="57">
        <v>0</v>
      </c>
      <c r="AJ729" s="57">
        <f t="shared" si="1020"/>
        <v>53186.67</v>
      </c>
      <c r="AK729" s="57">
        <f t="shared" si="1021"/>
        <v>26593.33</v>
      </c>
      <c r="AL729" s="57">
        <v>0</v>
      </c>
      <c r="AN729" s="46">
        <f>I729/'Приложение 1'!I727</f>
        <v>0</v>
      </c>
      <c r="AO729" s="46" t="e">
        <f t="shared" si="1023"/>
        <v>#DIV/0!</v>
      </c>
      <c r="AP729" s="46" t="e">
        <f t="shared" si="1024"/>
        <v>#DIV/0!</v>
      </c>
      <c r="AQ729" s="46" t="e">
        <f t="shared" si="1025"/>
        <v>#DIV/0!</v>
      </c>
      <c r="AR729" s="46" t="e">
        <f t="shared" si="1026"/>
        <v>#DIV/0!</v>
      </c>
      <c r="AS729" s="46" t="e">
        <f t="shared" si="1027"/>
        <v>#DIV/0!</v>
      </c>
      <c r="AT729" s="46" t="e">
        <f t="shared" si="1028"/>
        <v>#DIV/0!</v>
      </c>
      <c r="AU729" s="46">
        <f t="shared" si="1029"/>
        <v>3856.7400000000002</v>
      </c>
      <c r="AV729" s="46" t="e">
        <f t="shared" si="1030"/>
        <v>#DIV/0!</v>
      </c>
      <c r="AW729" s="46" t="e">
        <f t="shared" si="1031"/>
        <v>#DIV/0!</v>
      </c>
      <c r="AX729" s="46" t="e">
        <f t="shared" si="1032"/>
        <v>#DIV/0!</v>
      </c>
      <c r="AY729" s="52">
        <f t="shared" si="1033"/>
        <v>0</v>
      </c>
      <c r="AZ729" s="46">
        <v>823.21</v>
      </c>
      <c r="BA729" s="46">
        <v>2105.13</v>
      </c>
      <c r="BB729" s="46">
        <v>2608.0100000000002</v>
      </c>
      <c r="BC729" s="46">
        <v>902.03</v>
      </c>
      <c r="BD729" s="46">
        <v>1781.42</v>
      </c>
      <c r="BE729" s="46">
        <v>1188.47</v>
      </c>
      <c r="BF729" s="46">
        <v>2445034.0299999998</v>
      </c>
      <c r="BG729" s="46">
        <f t="shared" si="1034"/>
        <v>4866.91</v>
      </c>
      <c r="BH729" s="46">
        <v>1206.3800000000001</v>
      </c>
      <c r="BI729" s="46">
        <v>3444.44</v>
      </c>
      <c r="BJ729" s="46">
        <v>7006.73</v>
      </c>
      <c r="BK729" s="46">
        <f t="shared" si="1022"/>
        <v>1689105.94</v>
      </c>
      <c r="BL729" s="46" t="str">
        <f t="shared" si="1035"/>
        <v xml:space="preserve"> </v>
      </c>
      <c r="BM729" s="46" t="e">
        <f t="shared" si="1036"/>
        <v>#DIV/0!</v>
      </c>
      <c r="BN729" s="46" t="e">
        <f t="shared" si="1037"/>
        <v>#DIV/0!</v>
      </c>
      <c r="BO729" s="46" t="e">
        <f t="shared" si="1038"/>
        <v>#DIV/0!</v>
      </c>
      <c r="BP729" s="46" t="e">
        <f t="shared" si="1039"/>
        <v>#DIV/0!</v>
      </c>
      <c r="BQ729" s="46" t="e">
        <f t="shared" si="1040"/>
        <v>#DIV/0!</v>
      </c>
      <c r="BR729" s="46" t="e">
        <f t="shared" si="1041"/>
        <v>#DIV/0!</v>
      </c>
      <c r="BS729" s="46" t="str">
        <f t="shared" si="1042"/>
        <v xml:space="preserve"> </v>
      </c>
      <c r="BT729" s="46" t="e">
        <f t="shared" si="1043"/>
        <v>#DIV/0!</v>
      </c>
      <c r="BU729" s="46" t="e">
        <f t="shared" si="1044"/>
        <v>#DIV/0!</v>
      </c>
      <c r="BV729" s="46" t="e">
        <f t="shared" si="1045"/>
        <v>#DIV/0!</v>
      </c>
      <c r="BW729" s="46" t="str">
        <f t="shared" si="1046"/>
        <v xml:space="preserve"> </v>
      </c>
      <c r="BY729" s="52"/>
      <c r="BZ729" s="293"/>
      <c r="CA729" s="46">
        <f t="shared" si="1047"/>
        <v>4038.4712072892939</v>
      </c>
      <c r="CB729" s="46">
        <f t="shared" si="1048"/>
        <v>5085.92</v>
      </c>
      <c r="CC729" s="46">
        <f t="shared" si="1049"/>
        <v>-1047.4487927107061</v>
      </c>
    </row>
    <row r="730" spans="1:81" s="45" customFormat="1" ht="12" customHeight="1">
      <c r="A730" s="284">
        <v>80</v>
      </c>
      <c r="B730" s="170" t="s">
        <v>560</v>
      </c>
      <c r="C730" s="295"/>
      <c r="D730" s="295"/>
      <c r="E730" s="296"/>
      <c r="F730" s="296"/>
      <c r="G730" s="286">
        <f t="shared" si="1017"/>
        <v>1966735.47</v>
      </c>
      <c r="H730" s="280">
        <f t="shared" si="1018"/>
        <v>0</v>
      </c>
      <c r="I730" s="289">
        <v>0</v>
      </c>
      <c r="J730" s="289">
        <v>0</v>
      </c>
      <c r="K730" s="289">
        <v>0</v>
      </c>
      <c r="L730" s="289">
        <v>0</v>
      </c>
      <c r="M730" s="289">
        <v>0</v>
      </c>
      <c r="N730" s="280">
        <v>0</v>
      </c>
      <c r="O730" s="280">
        <v>0</v>
      </c>
      <c r="P730" s="280">
        <v>0</v>
      </c>
      <c r="Q730" s="280">
        <v>0</v>
      </c>
      <c r="R730" s="280">
        <v>0</v>
      </c>
      <c r="S730" s="280">
        <v>0</v>
      </c>
      <c r="T730" s="290">
        <v>0</v>
      </c>
      <c r="U730" s="280">
        <v>0</v>
      </c>
      <c r="V730" s="296" t="s">
        <v>106</v>
      </c>
      <c r="W730" s="57">
        <v>487</v>
      </c>
      <c r="X730" s="280">
        <f t="shared" si="1019"/>
        <v>1878232.38</v>
      </c>
      <c r="Y730" s="57">
        <v>0</v>
      </c>
      <c r="Z730" s="57">
        <v>0</v>
      </c>
      <c r="AA730" s="57">
        <v>0</v>
      </c>
      <c r="AB730" s="57">
        <v>0</v>
      </c>
      <c r="AC730" s="57">
        <v>0</v>
      </c>
      <c r="AD730" s="57">
        <v>0</v>
      </c>
      <c r="AE730" s="57">
        <v>0</v>
      </c>
      <c r="AF730" s="57">
        <v>0</v>
      </c>
      <c r="AG730" s="57">
        <v>0</v>
      </c>
      <c r="AH730" s="57">
        <v>0</v>
      </c>
      <c r="AI730" s="57">
        <v>0</v>
      </c>
      <c r="AJ730" s="57">
        <f t="shared" si="1020"/>
        <v>59002.06</v>
      </c>
      <c r="AK730" s="57">
        <f t="shared" si="1021"/>
        <v>29501.03</v>
      </c>
      <c r="AL730" s="57">
        <v>0</v>
      </c>
      <c r="AN730" s="46">
        <f>I730/'Приложение 1'!I728</f>
        <v>0</v>
      </c>
      <c r="AO730" s="46" t="e">
        <f t="shared" si="1023"/>
        <v>#DIV/0!</v>
      </c>
      <c r="AP730" s="46" t="e">
        <f t="shared" si="1024"/>
        <v>#DIV/0!</v>
      </c>
      <c r="AQ730" s="46" t="e">
        <f t="shared" si="1025"/>
        <v>#DIV/0!</v>
      </c>
      <c r="AR730" s="46" t="e">
        <f t="shared" si="1026"/>
        <v>#DIV/0!</v>
      </c>
      <c r="AS730" s="46" t="e">
        <f t="shared" si="1027"/>
        <v>#DIV/0!</v>
      </c>
      <c r="AT730" s="46" t="e">
        <f t="shared" si="1028"/>
        <v>#DIV/0!</v>
      </c>
      <c r="AU730" s="46">
        <f t="shared" si="1029"/>
        <v>3856.74</v>
      </c>
      <c r="AV730" s="46" t="e">
        <f t="shared" si="1030"/>
        <v>#DIV/0!</v>
      </c>
      <c r="AW730" s="46" t="e">
        <f t="shared" si="1031"/>
        <v>#DIV/0!</v>
      </c>
      <c r="AX730" s="46" t="e">
        <f t="shared" si="1032"/>
        <v>#DIV/0!</v>
      </c>
      <c r="AY730" s="52">
        <f t="shared" si="1033"/>
        <v>0</v>
      </c>
      <c r="AZ730" s="46">
        <v>823.21</v>
      </c>
      <c r="BA730" s="46">
        <v>2105.13</v>
      </c>
      <c r="BB730" s="46">
        <v>2608.0100000000002</v>
      </c>
      <c r="BC730" s="46">
        <v>902.03</v>
      </c>
      <c r="BD730" s="46">
        <v>1781.42</v>
      </c>
      <c r="BE730" s="46">
        <v>1188.47</v>
      </c>
      <c r="BF730" s="46">
        <v>2445034.0299999998</v>
      </c>
      <c r="BG730" s="46">
        <f t="shared" si="1034"/>
        <v>4866.91</v>
      </c>
      <c r="BH730" s="46">
        <v>1206.3800000000001</v>
      </c>
      <c r="BI730" s="46">
        <v>3444.44</v>
      </c>
      <c r="BJ730" s="46">
        <v>7006.73</v>
      </c>
      <c r="BK730" s="46">
        <f t="shared" si="1022"/>
        <v>1689105.94</v>
      </c>
      <c r="BL730" s="46" t="str">
        <f t="shared" si="1035"/>
        <v xml:space="preserve"> </v>
      </c>
      <c r="BM730" s="46" t="e">
        <f t="shared" si="1036"/>
        <v>#DIV/0!</v>
      </c>
      <c r="BN730" s="46" t="e">
        <f t="shared" si="1037"/>
        <v>#DIV/0!</v>
      </c>
      <c r="BO730" s="46" t="e">
        <f t="shared" si="1038"/>
        <v>#DIV/0!</v>
      </c>
      <c r="BP730" s="46" t="e">
        <f t="shared" si="1039"/>
        <v>#DIV/0!</v>
      </c>
      <c r="BQ730" s="46" t="e">
        <f t="shared" si="1040"/>
        <v>#DIV/0!</v>
      </c>
      <c r="BR730" s="46" t="e">
        <f t="shared" si="1041"/>
        <v>#DIV/0!</v>
      </c>
      <c r="BS730" s="46" t="str">
        <f t="shared" si="1042"/>
        <v xml:space="preserve"> </v>
      </c>
      <c r="BT730" s="46" t="e">
        <f t="shared" si="1043"/>
        <v>#DIV/0!</v>
      </c>
      <c r="BU730" s="46" t="e">
        <f t="shared" si="1044"/>
        <v>#DIV/0!</v>
      </c>
      <c r="BV730" s="46" t="e">
        <f t="shared" si="1045"/>
        <v>#DIV/0!</v>
      </c>
      <c r="BW730" s="46" t="str">
        <f t="shared" si="1046"/>
        <v xml:space="preserve"> </v>
      </c>
      <c r="BY730" s="52"/>
      <c r="BZ730" s="293"/>
      <c r="CA730" s="46">
        <f t="shared" si="1047"/>
        <v>4038.4711909650923</v>
      </c>
      <c r="CB730" s="46">
        <f t="shared" si="1048"/>
        <v>5085.92</v>
      </c>
      <c r="CC730" s="46">
        <f t="shared" si="1049"/>
        <v>-1047.4488090349078</v>
      </c>
    </row>
    <row r="731" spans="1:81" s="45" customFormat="1" ht="12" customHeight="1">
      <c r="A731" s="284">
        <v>81</v>
      </c>
      <c r="B731" s="170" t="s">
        <v>568</v>
      </c>
      <c r="C731" s="295"/>
      <c r="D731" s="295"/>
      <c r="E731" s="296"/>
      <c r="F731" s="296"/>
      <c r="G731" s="286">
        <f t="shared" si="1017"/>
        <v>1453849.63</v>
      </c>
      <c r="H731" s="280">
        <f t="shared" si="1018"/>
        <v>0</v>
      </c>
      <c r="I731" s="289">
        <v>0</v>
      </c>
      <c r="J731" s="289">
        <v>0</v>
      </c>
      <c r="K731" s="289">
        <v>0</v>
      </c>
      <c r="L731" s="289">
        <v>0</v>
      </c>
      <c r="M731" s="289">
        <v>0</v>
      </c>
      <c r="N731" s="280">
        <v>0</v>
      </c>
      <c r="O731" s="280">
        <v>0</v>
      </c>
      <c r="P731" s="280">
        <v>0</v>
      </c>
      <c r="Q731" s="280">
        <v>0</v>
      </c>
      <c r="R731" s="280">
        <v>0</v>
      </c>
      <c r="S731" s="280">
        <v>0</v>
      </c>
      <c r="T731" s="290">
        <v>0</v>
      </c>
      <c r="U731" s="280">
        <v>0</v>
      </c>
      <c r="V731" s="296" t="s">
        <v>106</v>
      </c>
      <c r="W731" s="57">
        <v>360</v>
      </c>
      <c r="X731" s="280">
        <f t="shared" si="1019"/>
        <v>1388426.4</v>
      </c>
      <c r="Y731" s="57">
        <v>0</v>
      </c>
      <c r="Z731" s="57">
        <v>0</v>
      </c>
      <c r="AA731" s="57">
        <v>0</v>
      </c>
      <c r="AB731" s="57">
        <v>0</v>
      </c>
      <c r="AC731" s="57">
        <v>0</v>
      </c>
      <c r="AD731" s="57">
        <v>0</v>
      </c>
      <c r="AE731" s="57">
        <v>0</v>
      </c>
      <c r="AF731" s="57">
        <v>0</v>
      </c>
      <c r="AG731" s="57">
        <v>0</v>
      </c>
      <c r="AH731" s="57">
        <v>0</v>
      </c>
      <c r="AI731" s="57">
        <v>0</v>
      </c>
      <c r="AJ731" s="57">
        <f t="shared" si="1020"/>
        <v>43615.49</v>
      </c>
      <c r="AK731" s="57">
        <f t="shared" si="1021"/>
        <v>21807.74</v>
      </c>
      <c r="AL731" s="57">
        <v>0</v>
      </c>
      <c r="AN731" s="46">
        <f>I731/'Приложение 1'!I729</f>
        <v>0</v>
      </c>
      <c r="AO731" s="46" t="e">
        <f t="shared" si="1023"/>
        <v>#DIV/0!</v>
      </c>
      <c r="AP731" s="46" t="e">
        <f t="shared" si="1024"/>
        <v>#DIV/0!</v>
      </c>
      <c r="AQ731" s="46" t="e">
        <f t="shared" si="1025"/>
        <v>#DIV/0!</v>
      </c>
      <c r="AR731" s="46" t="e">
        <f t="shared" si="1026"/>
        <v>#DIV/0!</v>
      </c>
      <c r="AS731" s="46" t="e">
        <f t="shared" si="1027"/>
        <v>#DIV/0!</v>
      </c>
      <c r="AT731" s="46" t="e">
        <f t="shared" si="1028"/>
        <v>#DIV/0!</v>
      </c>
      <c r="AU731" s="46">
        <f t="shared" si="1029"/>
        <v>3856.74</v>
      </c>
      <c r="AV731" s="46" t="e">
        <f t="shared" si="1030"/>
        <v>#DIV/0!</v>
      </c>
      <c r="AW731" s="46" t="e">
        <f t="shared" si="1031"/>
        <v>#DIV/0!</v>
      </c>
      <c r="AX731" s="46" t="e">
        <f t="shared" si="1032"/>
        <v>#DIV/0!</v>
      </c>
      <c r="AY731" s="52">
        <f t="shared" si="1033"/>
        <v>0</v>
      </c>
      <c r="AZ731" s="46">
        <v>823.21</v>
      </c>
      <c r="BA731" s="46">
        <v>2105.13</v>
      </c>
      <c r="BB731" s="46">
        <v>2608.0100000000002</v>
      </c>
      <c r="BC731" s="46">
        <v>902.03</v>
      </c>
      <c r="BD731" s="46">
        <v>1781.42</v>
      </c>
      <c r="BE731" s="46">
        <v>1188.47</v>
      </c>
      <c r="BF731" s="46">
        <v>2445034.0299999998</v>
      </c>
      <c r="BG731" s="46">
        <f t="shared" si="1034"/>
        <v>4866.91</v>
      </c>
      <c r="BH731" s="46">
        <v>1206.3800000000001</v>
      </c>
      <c r="BI731" s="46">
        <v>3444.44</v>
      </c>
      <c r="BJ731" s="46">
        <v>7006.73</v>
      </c>
      <c r="BK731" s="46">
        <f t="shared" si="1022"/>
        <v>1689105.94</v>
      </c>
      <c r="BL731" s="46" t="str">
        <f t="shared" si="1035"/>
        <v xml:space="preserve"> </v>
      </c>
      <c r="BM731" s="46" t="e">
        <f t="shared" si="1036"/>
        <v>#DIV/0!</v>
      </c>
      <c r="BN731" s="46" t="e">
        <f t="shared" si="1037"/>
        <v>#DIV/0!</v>
      </c>
      <c r="BO731" s="46" t="e">
        <f t="shared" si="1038"/>
        <v>#DIV/0!</v>
      </c>
      <c r="BP731" s="46" t="e">
        <f t="shared" si="1039"/>
        <v>#DIV/0!</v>
      </c>
      <c r="BQ731" s="46" t="e">
        <f t="shared" si="1040"/>
        <v>#DIV/0!</v>
      </c>
      <c r="BR731" s="46" t="e">
        <f t="shared" si="1041"/>
        <v>#DIV/0!</v>
      </c>
      <c r="BS731" s="46" t="str">
        <f t="shared" si="1042"/>
        <v xml:space="preserve"> </v>
      </c>
      <c r="BT731" s="46" t="e">
        <f t="shared" si="1043"/>
        <v>#DIV/0!</v>
      </c>
      <c r="BU731" s="46" t="e">
        <f t="shared" si="1044"/>
        <v>#DIV/0!</v>
      </c>
      <c r="BV731" s="46" t="e">
        <f t="shared" si="1045"/>
        <v>#DIV/0!</v>
      </c>
      <c r="BW731" s="46" t="str">
        <f t="shared" si="1046"/>
        <v xml:space="preserve"> </v>
      </c>
      <c r="BY731" s="52"/>
      <c r="BZ731" s="293"/>
      <c r="CA731" s="46">
        <f t="shared" si="1047"/>
        <v>4038.4711944444443</v>
      </c>
      <c r="CB731" s="46">
        <f t="shared" si="1048"/>
        <v>5085.92</v>
      </c>
      <c r="CC731" s="46">
        <f t="shared" si="1049"/>
        <v>-1047.4488055555557</v>
      </c>
    </row>
    <row r="732" spans="1:81" s="45" customFormat="1" ht="12" customHeight="1">
      <c r="A732" s="284">
        <v>82</v>
      </c>
      <c r="B732" s="170" t="s">
        <v>563</v>
      </c>
      <c r="C732" s="295"/>
      <c r="D732" s="295"/>
      <c r="E732" s="296"/>
      <c r="F732" s="296"/>
      <c r="G732" s="286">
        <f t="shared" si="1017"/>
        <v>1405387.98</v>
      </c>
      <c r="H732" s="280">
        <f t="shared" si="1018"/>
        <v>0</v>
      </c>
      <c r="I732" s="289">
        <v>0</v>
      </c>
      <c r="J732" s="289">
        <v>0</v>
      </c>
      <c r="K732" s="289">
        <v>0</v>
      </c>
      <c r="L732" s="289">
        <v>0</v>
      </c>
      <c r="M732" s="289">
        <v>0</v>
      </c>
      <c r="N732" s="280">
        <v>0</v>
      </c>
      <c r="O732" s="280">
        <v>0</v>
      </c>
      <c r="P732" s="280">
        <v>0</v>
      </c>
      <c r="Q732" s="280">
        <v>0</v>
      </c>
      <c r="R732" s="280">
        <v>0</v>
      </c>
      <c r="S732" s="280">
        <v>0</v>
      </c>
      <c r="T732" s="290">
        <v>0</v>
      </c>
      <c r="U732" s="280">
        <v>0</v>
      </c>
      <c r="V732" s="296" t="s">
        <v>106</v>
      </c>
      <c r="W732" s="57">
        <v>348</v>
      </c>
      <c r="X732" s="280">
        <f t="shared" si="1019"/>
        <v>1342145.52</v>
      </c>
      <c r="Y732" s="57">
        <v>0</v>
      </c>
      <c r="Z732" s="57">
        <v>0</v>
      </c>
      <c r="AA732" s="57">
        <v>0</v>
      </c>
      <c r="AB732" s="57">
        <v>0</v>
      </c>
      <c r="AC732" s="57">
        <v>0</v>
      </c>
      <c r="AD732" s="57">
        <v>0</v>
      </c>
      <c r="AE732" s="57">
        <v>0</v>
      </c>
      <c r="AF732" s="57">
        <v>0</v>
      </c>
      <c r="AG732" s="57">
        <v>0</v>
      </c>
      <c r="AH732" s="57">
        <v>0</v>
      </c>
      <c r="AI732" s="57">
        <v>0</v>
      </c>
      <c r="AJ732" s="57">
        <f t="shared" si="1020"/>
        <v>42161.64</v>
      </c>
      <c r="AK732" s="57">
        <f t="shared" si="1021"/>
        <v>21080.82</v>
      </c>
      <c r="AL732" s="57">
        <v>0</v>
      </c>
      <c r="AN732" s="46">
        <f>I732/'Приложение 1'!I730</f>
        <v>0</v>
      </c>
      <c r="AO732" s="46" t="e">
        <f t="shared" si="1023"/>
        <v>#DIV/0!</v>
      </c>
      <c r="AP732" s="46" t="e">
        <f t="shared" si="1024"/>
        <v>#DIV/0!</v>
      </c>
      <c r="AQ732" s="46" t="e">
        <f t="shared" si="1025"/>
        <v>#DIV/0!</v>
      </c>
      <c r="AR732" s="46" t="e">
        <f t="shared" si="1026"/>
        <v>#DIV/0!</v>
      </c>
      <c r="AS732" s="46" t="e">
        <f t="shared" si="1027"/>
        <v>#DIV/0!</v>
      </c>
      <c r="AT732" s="46" t="e">
        <f t="shared" si="1028"/>
        <v>#DIV/0!</v>
      </c>
      <c r="AU732" s="46">
        <f t="shared" si="1029"/>
        <v>3856.7400000000002</v>
      </c>
      <c r="AV732" s="46" t="e">
        <f t="shared" si="1030"/>
        <v>#DIV/0!</v>
      </c>
      <c r="AW732" s="46" t="e">
        <f t="shared" si="1031"/>
        <v>#DIV/0!</v>
      </c>
      <c r="AX732" s="46" t="e">
        <f t="shared" si="1032"/>
        <v>#DIV/0!</v>
      </c>
      <c r="AY732" s="52">
        <f t="shared" si="1033"/>
        <v>0</v>
      </c>
      <c r="AZ732" s="46">
        <v>823.21</v>
      </c>
      <c r="BA732" s="46">
        <v>2105.13</v>
      </c>
      <c r="BB732" s="46">
        <v>2608.0100000000002</v>
      </c>
      <c r="BC732" s="46">
        <v>902.03</v>
      </c>
      <c r="BD732" s="46">
        <v>1781.42</v>
      </c>
      <c r="BE732" s="46">
        <v>1188.47</v>
      </c>
      <c r="BF732" s="46">
        <v>2445034.0299999998</v>
      </c>
      <c r="BG732" s="46">
        <f t="shared" si="1034"/>
        <v>4866.91</v>
      </c>
      <c r="BH732" s="46">
        <v>1206.3800000000001</v>
      </c>
      <c r="BI732" s="46">
        <v>3444.44</v>
      </c>
      <c r="BJ732" s="46">
        <v>7006.73</v>
      </c>
      <c r="BK732" s="46">
        <f t="shared" si="1022"/>
        <v>1689105.94</v>
      </c>
      <c r="BL732" s="46" t="str">
        <f t="shared" si="1035"/>
        <v xml:space="preserve"> </v>
      </c>
      <c r="BM732" s="46" t="e">
        <f t="shared" si="1036"/>
        <v>#DIV/0!</v>
      </c>
      <c r="BN732" s="46" t="e">
        <f t="shared" si="1037"/>
        <v>#DIV/0!</v>
      </c>
      <c r="BO732" s="46" t="e">
        <f t="shared" si="1038"/>
        <v>#DIV/0!</v>
      </c>
      <c r="BP732" s="46" t="e">
        <f t="shared" si="1039"/>
        <v>#DIV/0!</v>
      </c>
      <c r="BQ732" s="46" t="e">
        <f t="shared" si="1040"/>
        <v>#DIV/0!</v>
      </c>
      <c r="BR732" s="46" t="e">
        <f t="shared" si="1041"/>
        <v>#DIV/0!</v>
      </c>
      <c r="BS732" s="46" t="str">
        <f t="shared" si="1042"/>
        <v xml:space="preserve"> </v>
      </c>
      <c r="BT732" s="46" t="e">
        <f t="shared" si="1043"/>
        <v>#DIV/0!</v>
      </c>
      <c r="BU732" s="46" t="e">
        <f t="shared" si="1044"/>
        <v>#DIV/0!</v>
      </c>
      <c r="BV732" s="46" t="e">
        <f t="shared" si="1045"/>
        <v>#DIV/0!</v>
      </c>
      <c r="BW732" s="46" t="str">
        <f t="shared" si="1046"/>
        <v xml:space="preserve"> </v>
      </c>
      <c r="BY732" s="52"/>
      <c r="BZ732" s="293"/>
      <c r="CA732" s="46">
        <f t="shared" si="1047"/>
        <v>4038.4712068965518</v>
      </c>
      <c r="CB732" s="46">
        <f t="shared" si="1048"/>
        <v>5085.92</v>
      </c>
      <c r="CC732" s="46">
        <f t="shared" si="1049"/>
        <v>-1047.4487931034482</v>
      </c>
    </row>
    <row r="733" spans="1:81" s="45" customFormat="1" ht="12" customHeight="1">
      <c r="A733" s="284">
        <v>83</v>
      </c>
      <c r="B733" s="170" t="s">
        <v>564</v>
      </c>
      <c r="C733" s="295"/>
      <c r="D733" s="295"/>
      <c r="E733" s="296"/>
      <c r="F733" s="296"/>
      <c r="G733" s="286">
        <f t="shared" si="1017"/>
        <v>1138848.8799999999</v>
      </c>
      <c r="H733" s="280">
        <f t="shared" si="1018"/>
        <v>0</v>
      </c>
      <c r="I733" s="289">
        <v>0</v>
      </c>
      <c r="J733" s="289">
        <v>0</v>
      </c>
      <c r="K733" s="289">
        <v>0</v>
      </c>
      <c r="L733" s="289">
        <v>0</v>
      </c>
      <c r="M733" s="289">
        <v>0</v>
      </c>
      <c r="N733" s="280">
        <v>0</v>
      </c>
      <c r="O733" s="280">
        <v>0</v>
      </c>
      <c r="P733" s="280">
        <v>0</v>
      </c>
      <c r="Q733" s="280">
        <v>0</v>
      </c>
      <c r="R733" s="280">
        <v>0</v>
      </c>
      <c r="S733" s="280">
        <v>0</v>
      </c>
      <c r="T733" s="290">
        <v>0</v>
      </c>
      <c r="U733" s="280">
        <v>0</v>
      </c>
      <c r="V733" s="296" t="s">
        <v>106</v>
      </c>
      <c r="W733" s="57">
        <v>282</v>
      </c>
      <c r="X733" s="280">
        <f t="shared" si="1019"/>
        <v>1087600.68</v>
      </c>
      <c r="Y733" s="57">
        <v>0</v>
      </c>
      <c r="Z733" s="57">
        <v>0</v>
      </c>
      <c r="AA733" s="57">
        <v>0</v>
      </c>
      <c r="AB733" s="57">
        <v>0</v>
      </c>
      <c r="AC733" s="57">
        <v>0</v>
      </c>
      <c r="AD733" s="57">
        <v>0</v>
      </c>
      <c r="AE733" s="57">
        <v>0</v>
      </c>
      <c r="AF733" s="57">
        <v>0</v>
      </c>
      <c r="AG733" s="57">
        <v>0</v>
      </c>
      <c r="AH733" s="57">
        <v>0</v>
      </c>
      <c r="AI733" s="57">
        <v>0</v>
      </c>
      <c r="AJ733" s="57">
        <f t="shared" si="1020"/>
        <v>34165.47</v>
      </c>
      <c r="AK733" s="57">
        <f t="shared" si="1021"/>
        <v>17082.73</v>
      </c>
      <c r="AL733" s="57">
        <v>0</v>
      </c>
      <c r="AN733" s="46">
        <f>I733/'Приложение 1'!I731</f>
        <v>0</v>
      </c>
      <c r="AO733" s="46" t="e">
        <f t="shared" si="1023"/>
        <v>#DIV/0!</v>
      </c>
      <c r="AP733" s="46" t="e">
        <f t="shared" si="1024"/>
        <v>#DIV/0!</v>
      </c>
      <c r="AQ733" s="46" t="e">
        <f t="shared" si="1025"/>
        <v>#DIV/0!</v>
      </c>
      <c r="AR733" s="46" t="e">
        <f t="shared" si="1026"/>
        <v>#DIV/0!</v>
      </c>
      <c r="AS733" s="46" t="e">
        <f t="shared" si="1027"/>
        <v>#DIV/0!</v>
      </c>
      <c r="AT733" s="46" t="e">
        <f t="shared" si="1028"/>
        <v>#DIV/0!</v>
      </c>
      <c r="AU733" s="46">
        <f t="shared" si="1029"/>
        <v>3856.74</v>
      </c>
      <c r="AV733" s="46" t="e">
        <f t="shared" si="1030"/>
        <v>#DIV/0!</v>
      </c>
      <c r="AW733" s="46" t="e">
        <f t="shared" si="1031"/>
        <v>#DIV/0!</v>
      </c>
      <c r="AX733" s="46" t="e">
        <f t="shared" si="1032"/>
        <v>#DIV/0!</v>
      </c>
      <c r="AY733" s="52">
        <f t="shared" si="1033"/>
        <v>0</v>
      </c>
      <c r="AZ733" s="46">
        <v>823.21</v>
      </c>
      <c r="BA733" s="46">
        <v>2105.13</v>
      </c>
      <c r="BB733" s="46">
        <v>2608.0100000000002</v>
      </c>
      <c r="BC733" s="46">
        <v>902.03</v>
      </c>
      <c r="BD733" s="46">
        <v>1781.42</v>
      </c>
      <c r="BE733" s="46">
        <v>1188.47</v>
      </c>
      <c r="BF733" s="46">
        <v>2445034.0299999998</v>
      </c>
      <c r="BG733" s="46">
        <f t="shared" si="1034"/>
        <v>4866.91</v>
      </c>
      <c r="BH733" s="46">
        <v>1206.3800000000001</v>
      </c>
      <c r="BI733" s="46">
        <v>3444.44</v>
      </c>
      <c r="BJ733" s="46">
        <v>7006.73</v>
      </c>
      <c r="BK733" s="46">
        <f t="shared" si="1022"/>
        <v>1689105.94</v>
      </c>
      <c r="BL733" s="46" t="str">
        <f t="shared" si="1035"/>
        <v xml:space="preserve"> </v>
      </c>
      <c r="BM733" s="46" t="e">
        <f t="shared" si="1036"/>
        <v>#DIV/0!</v>
      </c>
      <c r="BN733" s="46" t="e">
        <f t="shared" si="1037"/>
        <v>#DIV/0!</v>
      </c>
      <c r="BO733" s="46" t="e">
        <f t="shared" si="1038"/>
        <v>#DIV/0!</v>
      </c>
      <c r="BP733" s="46" t="e">
        <f t="shared" si="1039"/>
        <v>#DIV/0!</v>
      </c>
      <c r="BQ733" s="46" t="e">
        <f t="shared" si="1040"/>
        <v>#DIV/0!</v>
      </c>
      <c r="BR733" s="46" t="e">
        <f t="shared" si="1041"/>
        <v>#DIV/0!</v>
      </c>
      <c r="BS733" s="46" t="str">
        <f t="shared" si="1042"/>
        <v xml:space="preserve"> </v>
      </c>
      <c r="BT733" s="46" t="e">
        <f t="shared" si="1043"/>
        <v>#DIV/0!</v>
      </c>
      <c r="BU733" s="46" t="e">
        <f t="shared" si="1044"/>
        <v>#DIV/0!</v>
      </c>
      <c r="BV733" s="46" t="e">
        <f t="shared" si="1045"/>
        <v>#DIV/0!</v>
      </c>
      <c r="BW733" s="46" t="str">
        <f t="shared" si="1046"/>
        <v xml:space="preserve"> </v>
      </c>
      <c r="BY733" s="52"/>
      <c r="BZ733" s="293"/>
      <c r="CA733" s="46">
        <f t="shared" si="1047"/>
        <v>4038.4712056737585</v>
      </c>
      <c r="CB733" s="46">
        <f t="shared" si="1048"/>
        <v>5085.92</v>
      </c>
      <c r="CC733" s="46">
        <f t="shared" si="1049"/>
        <v>-1047.4487943262416</v>
      </c>
    </row>
    <row r="734" spans="1:81" s="45" customFormat="1" ht="12" customHeight="1">
      <c r="A734" s="284">
        <v>84</v>
      </c>
      <c r="B734" s="170" t="s">
        <v>591</v>
      </c>
      <c r="C734" s="295"/>
      <c r="D734" s="295"/>
      <c r="E734" s="296"/>
      <c r="F734" s="296"/>
      <c r="G734" s="286">
        <f t="shared" si="1017"/>
        <v>2455390.4900000002</v>
      </c>
      <c r="H734" s="280">
        <f t="shared" si="1018"/>
        <v>0</v>
      </c>
      <c r="I734" s="289">
        <v>0</v>
      </c>
      <c r="J734" s="289">
        <v>0</v>
      </c>
      <c r="K734" s="289">
        <v>0</v>
      </c>
      <c r="L734" s="289">
        <v>0</v>
      </c>
      <c r="M734" s="289">
        <v>0</v>
      </c>
      <c r="N734" s="280">
        <v>0</v>
      </c>
      <c r="O734" s="280">
        <v>0</v>
      </c>
      <c r="P734" s="280">
        <v>0</v>
      </c>
      <c r="Q734" s="280">
        <v>0</v>
      </c>
      <c r="R734" s="280">
        <v>0</v>
      </c>
      <c r="S734" s="280">
        <v>0</v>
      </c>
      <c r="T734" s="290">
        <v>0</v>
      </c>
      <c r="U734" s="280">
        <v>0</v>
      </c>
      <c r="V734" s="296" t="s">
        <v>106</v>
      </c>
      <c r="W734" s="57">
        <v>608</v>
      </c>
      <c r="X734" s="280">
        <f t="shared" si="1019"/>
        <v>2344897.92</v>
      </c>
      <c r="Y734" s="57">
        <v>0</v>
      </c>
      <c r="Z734" s="57">
        <v>0</v>
      </c>
      <c r="AA734" s="57">
        <v>0</v>
      </c>
      <c r="AB734" s="57">
        <v>0</v>
      </c>
      <c r="AC734" s="57">
        <v>0</v>
      </c>
      <c r="AD734" s="57">
        <v>0</v>
      </c>
      <c r="AE734" s="57">
        <v>0</v>
      </c>
      <c r="AF734" s="57">
        <v>0</v>
      </c>
      <c r="AG734" s="57">
        <v>0</v>
      </c>
      <c r="AH734" s="57">
        <v>0</v>
      </c>
      <c r="AI734" s="57">
        <v>0</v>
      </c>
      <c r="AJ734" s="57">
        <f t="shared" si="1020"/>
        <v>73661.710000000006</v>
      </c>
      <c r="AK734" s="57">
        <f t="shared" si="1021"/>
        <v>36830.86</v>
      </c>
      <c r="AL734" s="57">
        <v>0</v>
      </c>
      <c r="AN734" s="46">
        <f>I734/'Приложение 1'!I732</f>
        <v>0</v>
      </c>
      <c r="AO734" s="46" t="e">
        <f t="shared" si="1023"/>
        <v>#DIV/0!</v>
      </c>
      <c r="AP734" s="46" t="e">
        <f t="shared" si="1024"/>
        <v>#DIV/0!</v>
      </c>
      <c r="AQ734" s="46" t="e">
        <f t="shared" si="1025"/>
        <v>#DIV/0!</v>
      </c>
      <c r="AR734" s="46" t="e">
        <f t="shared" si="1026"/>
        <v>#DIV/0!</v>
      </c>
      <c r="AS734" s="46" t="e">
        <f t="shared" si="1027"/>
        <v>#DIV/0!</v>
      </c>
      <c r="AT734" s="46" t="e">
        <f t="shared" si="1028"/>
        <v>#DIV/0!</v>
      </c>
      <c r="AU734" s="46">
        <f t="shared" si="1029"/>
        <v>3856.74</v>
      </c>
      <c r="AV734" s="46" t="e">
        <f t="shared" si="1030"/>
        <v>#DIV/0!</v>
      </c>
      <c r="AW734" s="46" t="e">
        <f t="shared" si="1031"/>
        <v>#DIV/0!</v>
      </c>
      <c r="AX734" s="46" t="e">
        <f t="shared" si="1032"/>
        <v>#DIV/0!</v>
      </c>
      <c r="AY734" s="52">
        <f t="shared" si="1033"/>
        <v>0</v>
      </c>
      <c r="AZ734" s="46">
        <v>823.21</v>
      </c>
      <c r="BA734" s="46">
        <v>2105.13</v>
      </c>
      <c r="BB734" s="46">
        <v>2608.0100000000002</v>
      </c>
      <c r="BC734" s="46">
        <v>902.03</v>
      </c>
      <c r="BD734" s="46">
        <v>1781.42</v>
      </c>
      <c r="BE734" s="46">
        <v>1188.47</v>
      </c>
      <c r="BF734" s="46">
        <v>2445034.0299999998</v>
      </c>
      <c r="BG734" s="46">
        <f t="shared" si="1034"/>
        <v>4866.91</v>
      </c>
      <c r="BH734" s="46">
        <v>1206.3800000000001</v>
      </c>
      <c r="BI734" s="46">
        <v>3444.44</v>
      </c>
      <c r="BJ734" s="46">
        <v>7006.73</v>
      </c>
      <c r="BK734" s="46">
        <f t="shared" si="1022"/>
        <v>1689105.94</v>
      </c>
      <c r="BL734" s="46" t="str">
        <f t="shared" si="1035"/>
        <v xml:space="preserve"> </v>
      </c>
      <c r="BM734" s="46" t="e">
        <f t="shared" si="1036"/>
        <v>#DIV/0!</v>
      </c>
      <c r="BN734" s="46" t="e">
        <f t="shared" si="1037"/>
        <v>#DIV/0!</v>
      </c>
      <c r="BO734" s="46" t="e">
        <f t="shared" si="1038"/>
        <v>#DIV/0!</v>
      </c>
      <c r="BP734" s="46" t="e">
        <f t="shared" si="1039"/>
        <v>#DIV/0!</v>
      </c>
      <c r="BQ734" s="46" t="e">
        <f t="shared" si="1040"/>
        <v>#DIV/0!</v>
      </c>
      <c r="BR734" s="46" t="e">
        <f t="shared" si="1041"/>
        <v>#DIV/0!</v>
      </c>
      <c r="BS734" s="46" t="str">
        <f t="shared" si="1042"/>
        <v xml:space="preserve"> </v>
      </c>
      <c r="BT734" s="46" t="e">
        <f t="shared" si="1043"/>
        <v>#DIV/0!</v>
      </c>
      <c r="BU734" s="46" t="e">
        <f t="shared" si="1044"/>
        <v>#DIV/0!</v>
      </c>
      <c r="BV734" s="46" t="e">
        <f t="shared" si="1045"/>
        <v>#DIV/0!</v>
      </c>
      <c r="BW734" s="46" t="str">
        <f t="shared" si="1046"/>
        <v xml:space="preserve"> </v>
      </c>
      <c r="BY734" s="52"/>
      <c r="BZ734" s="293"/>
      <c r="CA734" s="46">
        <f t="shared" si="1047"/>
        <v>4038.4712006578952</v>
      </c>
      <c r="CB734" s="46">
        <f t="shared" si="1048"/>
        <v>5085.92</v>
      </c>
      <c r="CC734" s="46">
        <f t="shared" si="1049"/>
        <v>-1047.4487993421048</v>
      </c>
    </row>
    <row r="735" spans="1:81" s="45" customFormat="1" ht="12" customHeight="1">
      <c r="A735" s="284">
        <v>85</v>
      </c>
      <c r="B735" s="170" t="s">
        <v>569</v>
      </c>
      <c r="C735" s="295"/>
      <c r="D735" s="295"/>
      <c r="E735" s="296"/>
      <c r="F735" s="296"/>
      <c r="G735" s="286">
        <f t="shared" si="1017"/>
        <v>2011158.66</v>
      </c>
      <c r="H735" s="280">
        <f t="shared" si="1018"/>
        <v>0</v>
      </c>
      <c r="I735" s="289">
        <v>0</v>
      </c>
      <c r="J735" s="289">
        <v>0</v>
      </c>
      <c r="K735" s="289">
        <v>0</v>
      </c>
      <c r="L735" s="289">
        <v>0</v>
      </c>
      <c r="M735" s="289">
        <v>0</v>
      </c>
      <c r="N735" s="280">
        <v>0</v>
      </c>
      <c r="O735" s="280">
        <v>0</v>
      </c>
      <c r="P735" s="280">
        <v>0</v>
      </c>
      <c r="Q735" s="280">
        <v>0</v>
      </c>
      <c r="R735" s="280">
        <v>0</v>
      </c>
      <c r="S735" s="280">
        <v>0</v>
      </c>
      <c r="T735" s="290">
        <v>0</v>
      </c>
      <c r="U735" s="280">
        <v>0</v>
      </c>
      <c r="V735" s="296" t="s">
        <v>106</v>
      </c>
      <c r="W735" s="57">
        <v>498</v>
      </c>
      <c r="X735" s="280">
        <f t="shared" si="1019"/>
        <v>1920656.52</v>
      </c>
      <c r="Y735" s="57">
        <v>0</v>
      </c>
      <c r="Z735" s="57">
        <v>0</v>
      </c>
      <c r="AA735" s="57">
        <v>0</v>
      </c>
      <c r="AB735" s="57">
        <v>0</v>
      </c>
      <c r="AC735" s="57">
        <v>0</v>
      </c>
      <c r="AD735" s="57">
        <v>0</v>
      </c>
      <c r="AE735" s="57">
        <v>0</v>
      </c>
      <c r="AF735" s="57">
        <v>0</v>
      </c>
      <c r="AG735" s="57">
        <v>0</v>
      </c>
      <c r="AH735" s="57">
        <v>0</v>
      </c>
      <c r="AI735" s="57">
        <v>0</v>
      </c>
      <c r="AJ735" s="57">
        <f t="shared" si="1020"/>
        <v>60334.76</v>
      </c>
      <c r="AK735" s="57">
        <f t="shared" si="1021"/>
        <v>30167.38</v>
      </c>
      <c r="AL735" s="57">
        <v>0</v>
      </c>
      <c r="AN735" s="46">
        <f>I735/'Приложение 1'!I733</f>
        <v>0</v>
      </c>
      <c r="AO735" s="46" t="e">
        <f t="shared" si="1023"/>
        <v>#DIV/0!</v>
      </c>
      <c r="AP735" s="46" t="e">
        <f t="shared" si="1024"/>
        <v>#DIV/0!</v>
      </c>
      <c r="AQ735" s="46" t="e">
        <f t="shared" si="1025"/>
        <v>#DIV/0!</v>
      </c>
      <c r="AR735" s="46" t="e">
        <f t="shared" si="1026"/>
        <v>#DIV/0!</v>
      </c>
      <c r="AS735" s="46" t="e">
        <f t="shared" si="1027"/>
        <v>#DIV/0!</v>
      </c>
      <c r="AT735" s="46" t="e">
        <f t="shared" si="1028"/>
        <v>#DIV/0!</v>
      </c>
      <c r="AU735" s="46">
        <f t="shared" si="1029"/>
        <v>3856.7400000000002</v>
      </c>
      <c r="AV735" s="46" t="e">
        <f t="shared" si="1030"/>
        <v>#DIV/0!</v>
      </c>
      <c r="AW735" s="46" t="e">
        <f t="shared" si="1031"/>
        <v>#DIV/0!</v>
      </c>
      <c r="AX735" s="46" t="e">
        <f t="shared" si="1032"/>
        <v>#DIV/0!</v>
      </c>
      <c r="AY735" s="52">
        <f t="shared" si="1033"/>
        <v>0</v>
      </c>
      <c r="AZ735" s="46">
        <v>823.21</v>
      </c>
      <c r="BA735" s="46">
        <v>2105.13</v>
      </c>
      <c r="BB735" s="46">
        <v>2608.0100000000002</v>
      </c>
      <c r="BC735" s="46">
        <v>902.03</v>
      </c>
      <c r="BD735" s="46">
        <v>1781.42</v>
      </c>
      <c r="BE735" s="46">
        <v>1188.47</v>
      </c>
      <c r="BF735" s="46">
        <v>2445034.0299999998</v>
      </c>
      <c r="BG735" s="46">
        <f t="shared" si="1034"/>
        <v>4866.91</v>
      </c>
      <c r="BH735" s="46">
        <v>1206.3800000000001</v>
      </c>
      <c r="BI735" s="46">
        <v>3444.44</v>
      </c>
      <c r="BJ735" s="46">
        <v>7006.73</v>
      </c>
      <c r="BK735" s="46">
        <f t="shared" si="1022"/>
        <v>1689105.94</v>
      </c>
      <c r="BL735" s="46" t="str">
        <f t="shared" si="1035"/>
        <v xml:space="preserve"> </v>
      </c>
      <c r="BM735" s="46" t="e">
        <f t="shared" si="1036"/>
        <v>#DIV/0!</v>
      </c>
      <c r="BN735" s="46" t="e">
        <f t="shared" si="1037"/>
        <v>#DIV/0!</v>
      </c>
      <c r="BO735" s="46" t="e">
        <f t="shared" si="1038"/>
        <v>#DIV/0!</v>
      </c>
      <c r="BP735" s="46" t="e">
        <f t="shared" si="1039"/>
        <v>#DIV/0!</v>
      </c>
      <c r="BQ735" s="46" t="e">
        <f t="shared" si="1040"/>
        <v>#DIV/0!</v>
      </c>
      <c r="BR735" s="46" t="e">
        <f t="shared" si="1041"/>
        <v>#DIV/0!</v>
      </c>
      <c r="BS735" s="46" t="str">
        <f t="shared" si="1042"/>
        <v xml:space="preserve"> </v>
      </c>
      <c r="BT735" s="46" t="e">
        <f t="shared" si="1043"/>
        <v>#DIV/0!</v>
      </c>
      <c r="BU735" s="46" t="e">
        <f t="shared" si="1044"/>
        <v>#DIV/0!</v>
      </c>
      <c r="BV735" s="46" t="e">
        <f t="shared" si="1045"/>
        <v>#DIV/0!</v>
      </c>
      <c r="BW735" s="46" t="str">
        <f t="shared" si="1046"/>
        <v xml:space="preserve"> </v>
      </c>
      <c r="BY735" s="52"/>
      <c r="BZ735" s="293"/>
      <c r="CA735" s="46">
        <f t="shared" si="1047"/>
        <v>4038.4712048192769</v>
      </c>
      <c r="CB735" s="46">
        <f t="shared" si="1048"/>
        <v>5085.92</v>
      </c>
      <c r="CC735" s="46">
        <f t="shared" si="1049"/>
        <v>-1047.4487951807232</v>
      </c>
    </row>
    <row r="736" spans="1:81" s="45" customFormat="1" ht="12" customHeight="1">
      <c r="A736" s="284">
        <v>86</v>
      </c>
      <c r="B736" s="170" t="s">
        <v>571</v>
      </c>
      <c r="C736" s="295"/>
      <c r="D736" s="295"/>
      <c r="E736" s="296"/>
      <c r="F736" s="296"/>
      <c r="G736" s="286">
        <f t="shared" si="1017"/>
        <v>2471544.38</v>
      </c>
      <c r="H736" s="280">
        <f t="shared" si="1018"/>
        <v>0</v>
      </c>
      <c r="I736" s="289">
        <v>0</v>
      </c>
      <c r="J736" s="289">
        <v>0</v>
      </c>
      <c r="K736" s="289">
        <v>0</v>
      </c>
      <c r="L736" s="289">
        <v>0</v>
      </c>
      <c r="M736" s="289">
        <v>0</v>
      </c>
      <c r="N736" s="280">
        <v>0</v>
      </c>
      <c r="O736" s="280">
        <v>0</v>
      </c>
      <c r="P736" s="280">
        <v>0</v>
      </c>
      <c r="Q736" s="280">
        <v>0</v>
      </c>
      <c r="R736" s="280">
        <v>0</v>
      </c>
      <c r="S736" s="280">
        <v>0</v>
      </c>
      <c r="T736" s="290">
        <v>0</v>
      </c>
      <c r="U736" s="280">
        <v>0</v>
      </c>
      <c r="V736" s="296" t="s">
        <v>106</v>
      </c>
      <c r="W736" s="57">
        <v>612</v>
      </c>
      <c r="X736" s="280">
        <f t="shared" si="1019"/>
        <v>2360324.88</v>
      </c>
      <c r="Y736" s="57">
        <v>0</v>
      </c>
      <c r="Z736" s="57">
        <v>0</v>
      </c>
      <c r="AA736" s="57">
        <v>0</v>
      </c>
      <c r="AB736" s="57">
        <v>0</v>
      </c>
      <c r="AC736" s="57">
        <v>0</v>
      </c>
      <c r="AD736" s="57">
        <v>0</v>
      </c>
      <c r="AE736" s="57">
        <v>0</v>
      </c>
      <c r="AF736" s="57">
        <v>0</v>
      </c>
      <c r="AG736" s="57">
        <v>0</v>
      </c>
      <c r="AH736" s="57">
        <v>0</v>
      </c>
      <c r="AI736" s="57">
        <v>0</v>
      </c>
      <c r="AJ736" s="57">
        <f t="shared" si="1020"/>
        <v>74146.33</v>
      </c>
      <c r="AK736" s="57">
        <f t="shared" si="1021"/>
        <v>37073.17</v>
      </c>
      <c r="AL736" s="57">
        <v>0</v>
      </c>
      <c r="AN736" s="46">
        <f>I736/'Приложение 1'!I734</f>
        <v>0</v>
      </c>
      <c r="AO736" s="46" t="e">
        <f t="shared" si="1023"/>
        <v>#DIV/0!</v>
      </c>
      <c r="AP736" s="46" t="e">
        <f t="shared" si="1024"/>
        <v>#DIV/0!</v>
      </c>
      <c r="AQ736" s="46" t="e">
        <f t="shared" si="1025"/>
        <v>#DIV/0!</v>
      </c>
      <c r="AR736" s="46" t="e">
        <f t="shared" si="1026"/>
        <v>#DIV/0!</v>
      </c>
      <c r="AS736" s="46" t="e">
        <f t="shared" si="1027"/>
        <v>#DIV/0!</v>
      </c>
      <c r="AT736" s="46" t="e">
        <f t="shared" si="1028"/>
        <v>#DIV/0!</v>
      </c>
      <c r="AU736" s="46">
        <f t="shared" si="1029"/>
        <v>3856.74</v>
      </c>
      <c r="AV736" s="46" t="e">
        <f t="shared" si="1030"/>
        <v>#DIV/0!</v>
      </c>
      <c r="AW736" s="46" t="e">
        <f t="shared" si="1031"/>
        <v>#DIV/0!</v>
      </c>
      <c r="AX736" s="46" t="e">
        <f t="shared" si="1032"/>
        <v>#DIV/0!</v>
      </c>
      <c r="AY736" s="52">
        <f t="shared" si="1033"/>
        <v>0</v>
      </c>
      <c r="AZ736" s="46">
        <v>823.21</v>
      </c>
      <c r="BA736" s="46">
        <v>2105.13</v>
      </c>
      <c r="BB736" s="46">
        <v>2608.0100000000002</v>
      </c>
      <c r="BC736" s="46">
        <v>902.03</v>
      </c>
      <c r="BD736" s="46">
        <v>1781.42</v>
      </c>
      <c r="BE736" s="46">
        <v>1188.47</v>
      </c>
      <c r="BF736" s="46">
        <v>2445034.0299999998</v>
      </c>
      <c r="BG736" s="46">
        <f t="shared" si="1034"/>
        <v>4866.91</v>
      </c>
      <c r="BH736" s="46">
        <v>1206.3800000000001</v>
      </c>
      <c r="BI736" s="46">
        <v>3444.44</v>
      </c>
      <c r="BJ736" s="46">
        <v>7006.73</v>
      </c>
      <c r="BK736" s="46">
        <f t="shared" si="1022"/>
        <v>1689105.94</v>
      </c>
      <c r="BL736" s="46" t="str">
        <f t="shared" si="1035"/>
        <v xml:space="preserve"> </v>
      </c>
      <c r="BM736" s="46" t="e">
        <f t="shared" si="1036"/>
        <v>#DIV/0!</v>
      </c>
      <c r="BN736" s="46" t="e">
        <f t="shared" si="1037"/>
        <v>#DIV/0!</v>
      </c>
      <c r="BO736" s="46" t="e">
        <f t="shared" si="1038"/>
        <v>#DIV/0!</v>
      </c>
      <c r="BP736" s="46" t="e">
        <f t="shared" si="1039"/>
        <v>#DIV/0!</v>
      </c>
      <c r="BQ736" s="46" t="e">
        <f t="shared" si="1040"/>
        <v>#DIV/0!</v>
      </c>
      <c r="BR736" s="46" t="e">
        <f t="shared" si="1041"/>
        <v>#DIV/0!</v>
      </c>
      <c r="BS736" s="46" t="str">
        <f t="shared" si="1042"/>
        <v xml:space="preserve"> </v>
      </c>
      <c r="BT736" s="46" t="e">
        <f t="shared" si="1043"/>
        <v>#DIV/0!</v>
      </c>
      <c r="BU736" s="46" t="e">
        <f t="shared" si="1044"/>
        <v>#DIV/0!</v>
      </c>
      <c r="BV736" s="46" t="e">
        <f t="shared" si="1045"/>
        <v>#DIV/0!</v>
      </c>
      <c r="BW736" s="46" t="str">
        <f t="shared" si="1046"/>
        <v xml:space="preserve"> </v>
      </c>
      <c r="BY736" s="52"/>
      <c r="BZ736" s="293"/>
      <c r="CA736" s="46">
        <f t="shared" si="1047"/>
        <v>4038.4712091503266</v>
      </c>
      <c r="CB736" s="46">
        <f t="shared" si="1048"/>
        <v>5085.92</v>
      </c>
      <c r="CC736" s="46">
        <f t="shared" si="1049"/>
        <v>-1047.4487908496735</v>
      </c>
    </row>
    <row r="737" spans="1:82" s="45" customFormat="1" ht="12" customHeight="1">
      <c r="A737" s="284">
        <v>87</v>
      </c>
      <c r="B737" s="170" t="s">
        <v>572</v>
      </c>
      <c r="C737" s="295"/>
      <c r="D737" s="295"/>
      <c r="E737" s="296"/>
      <c r="F737" s="296"/>
      <c r="G737" s="286">
        <f t="shared" si="1017"/>
        <v>2471544.38</v>
      </c>
      <c r="H737" s="280">
        <f t="shared" si="1018"/>
        <v>0</v>
      </c>
      <c r="I737" s="289">
        <v>0</v>
      </c>
      <c r="J737" s="289">
        <v>0</v>
      </c>
      <c r="K737" s="289">
        <v>0</v>
      </c>
      <c r="L737" s="289">
        <v>0</v>
      </c>
      <c r="M737" s="289">
        <v>0</v>
      </c>
      <c r="N737" s="280">
        <v>0</v>
      </c>
      <c r="O737" s="280">
        <v>0</v>
      </c>
      <c r="P737" s="280">
        <v>0</v>
      </c>
      <c r="Q737" s="280">
        <v>0</v>
      </c>
      <c r="R737" s="280">
        <v>0</v>
      </c>
      <c r="S737" s="280">
        <v>0</v>
      </c>
      <c r="T737" s="290">
        <v>0</v>
      </c>
      <c r="U737" s="280">
        <v>0</v>
      </c>
      <c r="V737" s="296" t="s">
        <v>106</v>
      </c>
      <c r="W737" s="57">
        <v>612</v>
      </c>
      <c r="X737" s="280">
        <f t="shared" si="1019"/>
        <v>2360324.88</v>
      </c>
      <c r="Y737" s="57">
        <v>0</v>
      </c>
      <c r="Z737" s="57">
        <v>0</v>
      </c>
      <c r="AA737" s="57">
        <v>0</v>
      </c>
      <c r="AB737" s="57">
        <v>0</v>
      </c>
      <c r="AC737" s="57">
        <v>0</v>
      </c>
      <c r="AD737" s="57">
        <v>0</v>
      </c>
      <c r="AE737" s="57">
        <v>0</v>
      </c>
      <c r="AF737" s="57">
        <v>0</v>
      </c>
      <c r="AG737" s="57">
        <v>0</v>
      </c>
      <c r="AH737" s="57">
        <v>0</v>
      </c>
      <c r="AI737" s="57">
        <v>0</v>
      </c>
      <c r="AJ737" s="57">
        <f t="shared" si="1020"/>
        <v>74146.33</v>
      </c>
      <c r="AK737" s="57">
        <f t="shared" si="1021"/>
        <v>37073.17</v>
      </c>
      <c r="AL737" s="57">
        <v>0</v>
      </c>
      <c r="AN737" s="46">
        <f>I737/'Приложение 1'!I735</f>
        <v>0</v>
      </c>
      <c r="AO737" s="46" t="e">
        <f t="shared" si="1023"/>
        <v>#DIV/0!</v>
      </c>
      <c r="AP737" s="46" t="e">
        <f t="shared" si="1024"/>
        <v>#DIV/0!</v>
      </c>
      <c r="AQ737" s="46" t="e">
        <f t="shared" si="1025"/>
        <v>#DIV/0!</v>
      </c>
      <c r="AR737" s="46" t="e">
        <f t="shared" si="1026"/>
        <v>#DIV/0!</v>
      </c>
      <c r="AS737" s="46" t="e">
        <f t="shared" si="1027"/>
        <v>#DIV/0!</v>
      </c>
      <c r="AT737" s="46" t="e">
        <f t="shared" si="1028"/>
        <v>#DIV/0!</v>
      </c>
      <c r="AU737" s="46">
        <f t="shared" si="1029"/>
        <v>3856.74</v>
      </c>
      <c r="AV737" s="46" t="e">
        <f t="shared" si="1030"/>
        <v>#DIV/0!</v>
      </c>
      <c r="AW737" s="46" t="e">
        <f t="shared" si="1031"/>
        <v>#DIV/0!</v>
      </c>
      <c r="AX737" s="46" t="e">
        <f t="shared" si="1032"/>
        <v>#DIV/0!</v>
      </c>
      <c r="AY737" s="52">
        <f t="shared" si="1033"/>
        <v>0</v>
      </c>
      <c r="AZ737" s="46">
        <v>823.21</v>
      </c>
      <c r="BA737" s="46">
        <v>2105.13</v>
      </c>
      <c r="BB737" s="46">
        <v>2608.0100000000002</v>
      </c>
      <c r="BC737" s="46">
        <v>902.03</v>
      </c>
      <c r="BD737" s="46">
        <v>1781.42</v>
      </c>
      <c r="BE737" s="46">
        <v>1188.47</v>
      </c>
      <c r="BF737" s="46">
        <v>2445034.0299999998</v>
      </c>
      <c r="BG737" s="46">
        <f t="shared" si="1034"/>
        <v>4866.91</v>
      </c>
      <c r="BH737" s="46">
        <v>1206.3800000000001</v>
      </c>
      <c r="BI737" s="46">
        <v>3444.44</v>
      </c>
      <c r="BJ737" s="46">
        <v>7006.73</v>
      </c>
      <c r="BK737" s="46">
        <f t="shared" si="1022"/>
        <v>1689105.94</v>
      </c>
      <c r="BL737" s="46" t="str">
        <f t="shared" si="1035"/>
        <v xml:space="preserve"> </v>
      </c>
      <c r="BM737" s="46" t="e">
        <f t="shared" si="1036"/>
        <v>#DIV/0!</v>
      </c>
      <c r="BN737" s="46" t="e">
        <f t="shared" si="1037"/>
        <v>#DIV/0!</v>
      </c>
      <c r="BO737" s="46" t="e">
        <f t="shared" si="1038"/>
        <v>#DIV/0!</v>
      </c>
      <c r="BP737" s="46" t="e">
        <f t="shared" si="1039"/>
        <v>#DIV/0!</v>
      </c>
      <c r="BQ737" s="46" t="e">
        <f t="shared" si="1040"/>
        <v>#DIV/0!</v>
      </c>
      <c r="BR737" s="46" t="e">
        <f t="shared" si="1041"/>
        <v>#DIV/0!</v>
      </c>
      <c r="BS737" s="46" t="str">
        <f t="shared" si="1042"/>
        <v xml:space="preserve"> </v>
      </c>
      <c r="BT737" s="46" t="e">
        <f t="shared" si="1043"/>
        <v>#DIV/0!</v>
      </c>
      <c r="BU737" s="46" t="e">
        <f t="shared" si="1044"/>
        <v>#DIV/0!</v>
      </c>
      <c r="BV737" s="46" t="e">
        <f t="shared" si="1045"/>
        <v>#DIV/0!</v>
      </c>
      <c r="BW737" s="46" t="str">
        <f t="shared" si="1046"/>
        <v xml:space="preserve"> </v>
      </c>
      <c r="BY737" s="52"/>
      <c r="BZ737" s="293"/>
      <c r="CA737" s="46">
        <f t="shared" si="1047"/>
        <v>4038.4712091503266</v>
      </c>
      <c r="CB737" s="46">
        <f t="shared" si="1048"/>
        <v>5085.92</v>
      </c>
      <c r="CC737" s="46">
        <f t="shared" si="1049"/>
        <v>-1047.4487908496735</v>
      </c>
    </row>
    <row r="738" spans="1:82" s="45" customFormat="1" ht="12" customHeight="1">
      <c r="A738" s="284">
        <v>88</v>
      </c>
      <c r="B738" s="170" t="s">
        <v>573</v>
      </c>
      <c r="C738" s="295"/>
      <c r="D738" s="295"/>
      <c r="E738" s="296"/>
      <c r="F738" s="296"/>
      <c r="G738" s="286">
        <f t="shared" si="1017"/>
        <v>2471544.38</v>
      </c>
      <c r="H738" s="280">
        <f t="shared" si="1018"/>
        <v>0</v>
      </c>
      <c r="I738" s="289">
        <v>0</v>
      </c>
      <c r="J738" s="289">
        <v>0</v>
      </c>
      <c r="K738" s="289">
        <v>0</v>
      </c>
      <c r="L738" s="289">
        <v>0</v>
      </c>
      <c r="M738" s="289">
        <v>0</v>
      </c>
      <c r="N738" s="280">
        <v>0</v>
      </c>
      <c r="O738" s="280">
        <v>0</v>
      </c>
      <c r="P738" s="280">
        <v>0</v>
      </c>
      <c r="Q738" s="280">
        <v>0</v>
      </c>
      <c r="R738" s="280">
        <v>0</v>
      </c>
      <c r="S738" s="280">
        <v>0</v>
      </c>
      <c r="T738" s="290">
        <v>0</v>
      </c>
      <c r="U738" s="280">
        <v>0</v>
      </c>
      <c r="V738" s="296" t="s">
        <v>106</v>
      </c>
      <c r="W738" s="57">
        <v>612</v>
      </c>
      <c r="X738" s="280">
        <f t="shared" si="1019"/>
        <v>2360324.88</v>
      </c>
      <c r="Y738" s="57">
        <v>0</v>
      </c>
      <c r="Z738" s="57">
        <v>0</v>
      </c>
      <c r="AA738" s="57">
        <v>0</v>
      </c>
      <c r="AB738" s="57">
        <v>0</v>
      </c>
      <c r="AC738" s="57">
        <v>0</v>
      </c>
      <c r="AD738" s="57">
        <v>0</v>
      </c>
      <c r="AE738" s="57">
        <v>0</v>
      </c>
      <c r="AF738" s="57">
        <v>0</v>
      </c>
      <c r="AG738" s="57">
        <v>0</v>
      </c>
      <c r="AH738" s="57">
        <v>0</v>
      </c>
      <c r="AI738" s="57">
        <v>0</v>
      </c>
      <c r="AJ738" s="57">
        <f t="shared" si="1020"/>
        <v>74146.33</v>
      </c>
      <c r="AK738" s="57">
        <f t="shared" si="1021"/>
        <v>37073.17</v>
      </c>
      <c r="AL738" s="57">
        <v>0</v>
      </c>
      <c r="AN738" s="46">
        <f>I738/'Приложение 1'!I736</f>
        <v>0</v>
      </c>
      <c r="AO738" s="46" t="e">
        <f t="shared" si="1023"/>
        <v>#DIV/0!</v>
      </c>
      <c r="AP738" s="46" t="e">
        <f t="shared" si="1024"/>
        <v>#DIV/0!</v>
      </c>
      <c r="AQ738" s="46" t="e">
        <f t="shared" si="1025"/>
        <v>#DIV/0!</v>
      </c>
      <c r="AR738" s="46" t="e">
        <f t="shared" si="1026"/>
        <v>#DIV/0!</v>
      </c>
      <c r="AS738" s="46" t="e">
        <f t="shared" si="1027"/>
        <v>#DIV/0!</v>
      </c>
      <c r="AT738" s="46" t="e">
        <f t="shared" si="1028"/>
        <v>#DIV/0!</v>
      </c>
      <c r="AU738" s="46">
        <f t="shared" si="1029"/>
        <v>3856.74</v>
      </c>
      <c r="AV738" s="46" t="e">
        <f t="shared" si="1030"/>
        <v>#DIV/0!</v>
      </c>
      <c r="AW738" s="46" t="e">
        <f t="shared" si="1031"/>
        <v>#DIV/0!</v>
      </c>
      <c r="AX738" s="46" t="e">
        <f t="shared" si="1032"/>
        <v>#DIV/0!</v>
      </c>
      <c r="AY738" s="52">
        <f t="shared" si="1033"/>
        <v>0</v>
      </c>
      <c r="AZ738" s="46">
        <v>823.21</v>
      </c>
      <c r="BA738" s="46">
        <v>2105.13</v>
      </c>
      <c r="BB738" s="46">
        <v>2608.0100000000002</v>
      </c>
      <c r="BC738" s="46">
        <v>902.03</v>
      </c>
      <c r="BD738" s="46">
        <v>1781.42</v>
      </c>
      <c r="BE738" s="46">
        <v>1188.47</v>
      </c>
      <c r="BF738" s="46">
        <v>2445034.0299999998</v>
      </c>
      <c r="BG738" s="46">
        <f t="shared" si="1034"/>
        <v>4866.91</v>
      </c>
      <c r="BH738" s="46">
        <v>1206.3800000000001</v>
      </c>
      <c r="BI738" s="46">
        <v>3444.44</v>
      </c>
      <c r="BJ738" s="46">
        <v>7006.73</v>
      </c>
      <c r="BK738" s="46">
        <f t="shared" si="1022"/>
        <v>1689105.94</v>
      </c>
      <c r="BL738" s="46" t="str">
        <f t="shared" si="1035"/>
        <v xml:space="preserve"> </v>
      </c>
      <c r="BM738" s="46" t="e">
        <f t="shared" si="1036"/>
        <v>#DIV/0!</v>
      </c>
      <c r="BN738" s="46" t="e">
        <f t="shared" si="1037"/>
        <v>#DIV/0!</v>
      </c>
      <c r="BO738" s="46" t="e">
        <f t="shared" si="1038"/>
        <v>#DIV/0!</v>
      </c>
      <c r="BP738" s="46" t="e">
        <f t="shared" si="1039"/>
        <v>#DIV/0!</v>
      </c>
      <c r="BQ738" s="46" t="e">
        <f t="shared" si="1040"/>
        <v>#DIV/0!</v>
      </c>
      <c r="BR738" s="46" t="e">
        <f t="shared" si="1041"/>
        <v>#DIV/0!</v>
      </c>
      <c r="BS738" s="46" t="str">
        <f t="shared" si="1042"/>
        <v xml:space="preserve"> </v>
      </c>
      <c r="BT738" s="46" t="e">
        <f t="shared" si="1043"/>
        <v>#DIV/0!</v>
      </c>
      <c r="BU738" s="46" t="e">
        <f t="shared" si="1044"/>
        <v>#DIV/0!</v>
      </c>
      <c r="BV738" s="46" t="e">
        <f t="shared" si="1045"/>
        <v>#DIV/0!</v>
      </c>
      <c r="BW738" s="46" t="str">
        <f t="shared" si="1046"/>
        <v xml:space="preserve"> </v>
      </c>
      <c r="BY738" s="52"/>
      <c r="BZ738" s="293"/>
      <c r="CA738" s="46">
        <f t="shared" si="1047"/>
        <v>4038.4712091503266</v>
      </c>
      <c r="CB738" s="46">
        <f t="shared" si="1048"/>
        <v>5085.92</v>
      </c>
      <c r="CC738" s="46">
        <f t="shared" si="1049"/>
        <v>-1047.4487908496735</v>
      </c>
    </row>
    <row r="739" spans="1:82" s="45" customFormat="1" ht="12" customHeight="1">
      <c r="A739" s="284">
        <v>89</v>
      </c>
      <c r="B739" s="170" t="s">
        <v>579</v>
      </c>
      <c r="C739" s="295"/>
      <c r="D739" s="295"/>
      <c r="E739" s="296"/>
      <c r="F739" s="296"/>
      <c r="G739" s="286">
        <f t="shared" si="1017"/>
        <v>2261543.88</v>
      </c>
      <c r="H739" s="280">
        <f t="shared" si="1018"/>
        <v>0</v>
      </c>
      <c r="I739" s="289">
        <v>0</v>
      </c>
      <c r="J739" s="289">
        <v>0</v>
      </c>
      <c r="K739" s="289">
        <v>0</v>
      </c>
      <c r="L739" s="289">
        <v>0</v>
      </c>
      <c r="M739" s="289">
        <v>0</v>
      </c>
      <c r="N739" s="280">
        <v>0</v>
      </c>
      <c r="O739" s="280">
        <v>0</v>
      </c>
      <c r="P739" s="280">
        <v>0</v>
      </c>
      <c r="Q739" s="280">
        <v>0</v>
      </c>
      <c r="R739" s="280">
        <v>0</v>
      </c>
      <c r="S739" s="280">
        <v>0</v>
      </c>
      <c r="T739" s="290">
        <v>0</v>
      </c>
      <c r="U739" s="280">
        <v>0</v>
      </c>
      <c r="V739" s="296" t="s">
        <v>106</v>
      </c>
      <c r="W739" s="57">
        <v>560</v>
      </c>
      <c r="X739" s="280">
        <f t="shared" si="1019"/>
        <v>2159774.4</v>
      </c>
      <c r="Y739" s="57">
        <v>0</v>
      </c>
      <c r="Z739" s="57">
        <v>0</v>
      </c>
      <c r="AA739" s="57">
        <v>0</v>
      </c>
      <c r="AB739" s="57">
        <v>0</v>
      </c>
      <c r="AC739" s="57">
        <v>0</v>
      </c>
      <c r="AD739" s="57">
        <v>0</v>
      </c>
      <c r="AE739" s="57">
        <v>0</v>
      </c>
      <c r="AF739" s="57">
        <v>0</v>
      </c>
      <c r="AG739" s="57">
        <v>0</v>
      </c>
      <c r="AH739" s="57">
        <v>0</v>
      </c>
      <c r="AI739" s="57">
        <v>0</v>
      </c>
      <c r="AJ739" s="57">
        <f t="shared" si="1020"/>
        <v>67846.320000000007</v>
      </c>
      <c r="AK739" s="57">
        <f t="shared" si="1021"/>
        <v>33923.160000000003</v>
      </c>
      <c r="AL739" s="57">
        <v>0</v>
      </c>
      <c r="AN739" s="46">
        <f>I739/'Приложение 1'!I737</f>
        <v>0</v>
      </c>
      <c r="AO739" s="46" t="e">
        <f t="shared" si="1023"/>
        <v>#DIV/0!</v>
      </c>
      <c r="AP739" s="46" t="e">
        <f t="shared" si="1024"/>
        <v>#DIV/0!</v>
      </c>
      <c r="AQ739" s="46" t="e">
        <f t="shared" si="1025"/>
        <v>#DIV/0!</v>
      </c>
      <c r="AR739" s="46" t="e">
        <f t="shared" si="1026"/>
        <v>#DIV/0!</v>
      </c>
      <c r="AS739" s="46" t="e">
        <f t="shared" si="1027"/>
        <v>#DIV/0!</v>
      </c>
      <c r="AT739" s="46" t="e">
        <f t="shared" si="1028"/>
        <v>#DIV/0!</v>
      </c>
      <c r="AU739" s="46">
        <f t="shared" si="1029"/>
        <v>3856.74</v>
      </c>
      <c r="AV739" s="46" t="e">
        <f t="shared" si="1030"/>
        <v>#DIV/0!</v>
      </c>
      <c r="AW739" s="46" t="e">
        <f t="shared" si="1031"/>
        <v>#DIV/0!</v>
      </c>
      <c r="AX739" s="46" t="e">
        <f t="shared" si="1032"/>
        <v>#DIV/0!</v>
      </c>
      <c r="AY739" s="52">
        <f t="shared" si="1033"/>
        <v>0</v>
      </c>
      <c r="AZ739" s="46">
        <v>823.21</v>
      </c>
      <c r="BA739" s="46">
        <v>2105.13</v>
      </c>
      <c r="BB739" s="46">
        <v>2608.0100000000002</v>
      </c>
      <c r="BC739" s="46">
        <v>902.03</v>
      </c>
      <c r="BD739" s="46">
        <v>1781.42</v>
      </c>
      <c r="BE739" s="46">
        <v>1188.47</v>
      </c>
      <c r="BF739" s="46">
        <v>2445034.0299999998</v>
      </c>
      <c r="BG739" s="46">
        <f t="shared" si="1034"/>
        <v>4866.91</v>
      </c>
      <c r="BH739" s="46">
        <v>1206.3800000000001</v>
      </c>
      <c r="BI739" s="46">
        <v>3444.44</v>
      </c>
      <c r="BJ739" s="46">
        <v>7006.73</v>
      </c>
      <c r="BK739" s="46">
        <f t="shared" si="1022"/>
        <v>1689105.94</v>
      </c>
      <c r="BL739" s="46" t="str">
        <f t="shared" si="1035"/>
        <v xml:space="preserve"> </v>
      </c>
      <c r="BM739" s="46" t="e">
        <f t="shared" si="1036"/>
        <v>#DIV/0!</v>
      </c>
      <c r="BN739" s="46" t="e">
        <f t="shared" si="1037"/>
        <v>#DIV/0!</v>
      </c>
      <c r="BO739" s="46" t="e">
        <f t="shared" si="1038"/>
        <v>#DIV/0!</v>
      </c>
      <c r="BP739" s="46" t="e">
        <f t="shared" si="1039"/>
        <v>#DIV/0!</v>
      </c>
      <c r="BQ739" s="46" t="e">
        <f t="shared" si="1040"/>
        <v>#DIV/0!</v>
      </c>
      <c r="BR739" s="46" t="e">
        <f t="shared" si="1041"/>
        <v>#DIV/0!</v>
      </c>
      <c r="BS739" s="46" t="str">
        <f t="shared" si="1042"/>
        <v xml:space="preserve"> </v>
      </c>
      <c r="BT739" s="46" t="e">
        <f t="shared" si="1043"/>
        <v>#DIV/0!</v>
      </c>
      <c r="BU739" s="46" t="e">
        <f t="shared" si="1044"/>
        <v>#DIV/0!</v>
      </c>
      <c r="BV739" s="46" t="e">
        <f t="shared" si="1045"/>
        <v>#DIV/0!</v>
      </c>
      <c r="BW739" s="46" t="str">
        <f t="shared" si="1046"/>
        <v xml:space="preserve"> </v>
      </c>
      <c r="BY739" s="52"/>
      <c r="BZ739" s="293"/>
      <c r="CA739" s="46">
        <f t="shared" si="1047"/>
        <v>4038.4712142857143</v>
      </c>
      <c r="CB739" s="46">
        <f t="shared" si="1048"/>
        <v>5085.92</v>
      </c>
      <c r="CC739" s="46">
        <f t="shared" si="1049"/>
        <v>-1047.4487857142858</v>
      </c>
    </row>
    <row r="740" spans="1:82" s="45" customFormat="1" ht="12" customHeight="1">
      <c r="A740" s="284">
        <v>90</v>
      </c>
      <c r="B740" s="170" t="s">
        <v>580</v>
      </c>
      <c r="C740" s="295"/>
      <c r="D740" s="295"/>
      <c r="E740" s="296"/>
      <c r="F740" s="296"/>
      <c r="G740" s="286">
        <f t="shared" si="1017"/>
        <v>2305967.06</v>
      </c>
      <c r="H740" s="280">
        <f t="shared" si="1018"/>
        <v>0</v>
      </c>
      <c r="I740" s="289">
        <v>0</v>
      </c>
      <c r="J740" s="289">
        <v>0</v>
      </c>
      <c r="K740" s="289">
        <v>0</v>
      </c>
      <c r="L740" s="289">
        <v>0</v>
      </c>
      <c r="M740" s="289">
        <v>0</v>
      </c>
      <c r="N740" s="280">
        <v>0</v>
      </c>
      <c r="O740" s="280">
        <v>0</v>
      </c>
      <c r="P740" s="280">
        <v>0</v>
      </c>
      <c r="Q740" s="280">
        <v>0</v>
      </c>
      <c r="R740" s="280">
        <v>0</v>
      </c>
      <c r="S740" s="280">
        <v>0</v>
      </c>
      <c r="T740" s="290">
        <v>0</v>
      </c>
      <c r="U740" s="280">
        <v>0</v>
      </c>
      <c r="V740" s="296" t="s">
        <v>106</v>
      </c>
      <c r="W740" s="57">
        <v>571</v>
      </c>
      <c r="X740" s="280">
        <f t="shared" si="1019"/>
        <v>2202198.54</v>
      </c>
      <c r="Y740" s="57">
        <v>0</v>
      </c>
      <c r="Z740" s="57">
        <v>0</v>
      </c>
      <c r="AA740" s="57">
        <v>0</v>
      </c>
      <c r="AB740" s="57">
        <v>0</v>
      </c>
      <c r="AC740" s="57">
        <v>0</v>
      </c>
      <c r="AD740" s="57">
        <v>0</v>
      </c>
      <c r="AE740" s="57">
        <v>0</v>
      </c>
      <c r="AF740" s="57">
        <v>0</v>
      </c>
      <c r="AG740" s="57">
        <v>0</v>
      </c>
      <c r="AH740" s="57">
        <v>0</v>
      </c>
      <c r="AI740" s="57">
        <v>0</v>
      </c>
      <c r="AJ740" s="57">
        <f t="shared" si="1020"/>
        <v>69179.009999999995</v>
      </c>
      <c r="AK740" s="57">
        <f t="shared" si="1021"/>
        <v>34589.51</v>
      </c>
      <c r="AL740" s="57">
        <v>0</v>
      </c>
      <c r="AN740" s="46">
        <f>I740/'Приложение 1'!I738</f>
        <v>0</v>
      </c>
      <c r="AO740" s="46" t="e">
        <f t="shared" si="1023"/>
        <v>#DIV/0!</v>
      </c>
      <c r="AP740" s="46" t="e">
        <f t="shared" si="1024"/>
        <v>#DIV/0!</v>
      </c>
      <c r="AQ740" s="46" t="e">
        <f t="shared" si="1025"/>
        <v>#DIV/0!</v>
      </c>
      <c r="AR740" s="46" t="e">
        <f t="shared" si="1026"/>
        <v>#DIV/0!</v>
      </c>
      <c r="AS740" s="46" t="e">
        <f t="shared" si="1027"/>
        <v>#DIV/0!</v>
      </c>
      <c r="AT740" s="46" t="e">
        <f t="shared" si="1028"/>
        <v>#DIV/0!</v>
      </c>
      <c r="AU740" s="46">
        <f t="shared" si="1029"/>
        <v>3856.7400000000002</v>
      </c>
      <c r="AV740" s="46" t="e">
        <f t="shared" si="1030"/>
        <v>#DIV/0!</v>
      </c>
      <c r="AW740" s="46" t="e">
        <f t="shared" si="1031"/>
        <v>#DIV/0!</v>
      </c>
      <c r="AX740" s="46" t="e">
        <f t="shared" si="1032"/>
        <v>#DIV/0!</v>
      </c>
      <c r="AY740" s="52">
        <f t="shared" si="1033"/>
        <v>0</v>
      </c>
      <c r="AZ740" s="46">
        <v>823.21</v>
      </c>
      <c r="BA740" s="46">
        <v>2105.13</v>
      </c>
      <c r="BB740" s="46">
        <v>2608.0100000000002</v>
      </c>
      <c r="BC740" s="46">
        <v>902.03</v>
      </c>
      <c r="BD740" s="46">
        <v>1781.42</v>
      </c>
      <c r="BE740" s="46">
        <v>1188.47</v>
      </c>
      <c r="BF740" s="46">
        <v>2445034.0299999998</v>
      </c>
      <c r="BG740" s="46">
        <f t="shared" si="1034"/>
        <v>4866.91</v>
      </c>
      <c r="BH740" s="46">
        <v>1206.3800000000001</v>
      </c>
      <c r="BI740" s="46">
        <v>3444.44</v>
      </c>
      <c r="BJ740" s="46">
        <v>7006.73</v>
      </c>
      <c r="BK740" s="46">
        <f t="shared" si="1022"/>
        <v>1689105.94</v>
      </c>
      <c r="BL740" s="46" t="str">
        <f t="shared" si="1035"/>
        <v xml:space="preserve"> </v>
      </c>
      <c r="BM740" s="46" t="e">
        <f t="shared" si="1036"/>
        <v>#DIV/0!</v>
      </c>
      <c r="BN740" s="46" t="e">
        <f t="shared" si="1037"/>
        <v>#DIV/0!</v>
      </c>
      <c r="BO740" s="46" t="e">
        <f t="shared" si="1038"/>
        <v>#DIV/0!</v>
      </c>
      <c r="BP740" s="46" t="e">
        <f t="shared" si="1039"/>
        <v>#DIV/0!</v>
      </c>
      <c r="BQ740" s="46" t="e">
        <f t="shared" si="1040"/>
        <v>#DIV/0!</v>
      </c>
      <c r="BR740" s="46" t="e">
        <f t="shared" si="1041"/>
        <v>#DIV/0!</v>
      </c>
      <c r="BS740" s="46" t="str">
        <f t="shared" si="1042"/>
        <v xml:space="preserve"> </v>
      </c>
      <c r="BT740" s="46" t="e">
        <f t="shared" si="1043"/>
        <v>#DIV/0!</v>
      </c>
      <c r="BU740" s="46" t="e">
        <f t="shared" si="1044"/>
        <v>#DIV/0!</v>
      </c>
      <c r="BV740" s="46" t="e">
        <f t="shared" si="1045"/>
        <v>#DIV/0!</v>
      </c>
      <c r="BW740" s="46" t="str">
        <f t="shared" si="1046"/>
        <v xml:space="preserve"> </v>
      </c>
      <c r="BY740" s="52"/>
      <c r="BZ740" s="293"/>
      <c r="CA740" s="46">
        <f t="shared" si="1047"/>
        <v>4038.4712084063049</v>
      </c>
      <c r="CB740" s="46">
        <f t="shared" si="1048"/>
        <v>5085.92</v>
      </c>
      <c r="CC740" s="46">
        <f t="shared" si="1049"/>
        <v>-1047.4487915936952</v>
      </c>
    </row>
    <row r="741" spans="1:82" s="45" customFormat="1" ht="12" customHeight="1">
      <c r="A741" s="284">
        <v>91</v>
      </c>
      <c r="B741" s="170" t="s">
        <v>581</v>
      </c>
      <c r="C741" s="295"/>
      <c r="D741" s="295"/>
      <c r="E741" s="296"/>
      <c r="F741" s="296"/>
      <c r="G741" s="286">
        <f t="shared" si="1017"/>
        <v>2281736.23</v>
      </c>
      <c r="H741" s="280">
        <f t="shared" si="1018"/>
        <v>0</v>
      </c>
      <c r="I741" s="289">
        <v>0</v>
      </c>
      <c r="J741" s="289">
        <v>0</v>
      </c>
      <c r="K741" s="289">
        <v>0</v>
      </c>
      <c r="L741" s="289">
        <v>0</v>
      </c>
      <c r="M741" s="289">
        <v>0</v>
      </c>
      <c r="N741" s="280">
        <v>0</v>
      </c>
      <c r="O741" s="280">
        <v>0</v>
      </c>
      <c r="P741" s="280">
        <v>0</v>
      </c>
      <c r="Q741" s="280">
        <v>0</v>
      </c>
      <c r="R741" s="280">
        <v>0</v>
      </c>
      <c r="S741" s="280">
        <v>0</v>
      </c>
      <c r="T741" s="290">
        <v>0</v>
      </c>
      <c r="U741" s="280">
        <v>0</v>
      </c>
      <c r="V741" s="296" t="s">
        <v>106</v>
      </c>
      <c r="W741" s="57">
        <v>565</v>
      </c>
      <c r="X741" s="280">
        <f t="shared" si="1019"/>
        <v>2179058.1</v>
      </c>
      <c r="Y741" s="57">
        <v>0</v>
      </c>
      <c r="Z741" s="57">
        <v>0</v>
      </c>
      <c r="AA741" s="57">
        <v>0</v>
      </c>
      <c r="AB741" s="57">
        <v>0</v>
      </c>
      <c r="AC741" s="57">
        <v>0</v>
      </c>
      <c r="AD741" s="57">
        <v>0</v>
      </c>
      <c r="AE741" s="57">
        <v>0</v>
      </c>
      <c r="AF741" s="57">
        <v>0</v>
      </c>
      <c r="AG741" s="57">
        <v>0</v>
      </c>
      <c r="AH741" s="57">
        <v>0</v>
      </c>
      <c r="AI741" s="57">
        <v>0</v>
      </c>
      <c r="AJ741" s="57">
        <f t="shared" si="1020"/>
        <v>68452.09</v>
      </c>
      <c r="AK741" s="57">
        <f t="shared" si="1021"/>
        <v>34226.04</v>
      </c>
      <c r="AL741" s="57">
        <v>0</v>
      </c>
      <c r="AN741" s="46">
        <f>I741/'Приложение 1'!I739</f>
        <v>0</v>
      </c>
      <c r="AO741" s="46" t="e">
        <f t="shared" si="1023"/>
        <v>#DIV/0!</v>
      </c>
      <c r="AP741" s="46" t="e">
        <f t="shared" si="1024"/>
        <v>#DIV/0!</v>
      </c>
      <c r="AQ741" s="46" t="e">
        <f t="shared" si="1025"/>
        <v>#DIV/0!</v>
      </c>
      <c r="AR741" s="46" t="e">
        <f t="shared" si="1026"/>
        <v>#DIV/0!</v>
      </c>
      <c r="AS741" s="46" t="e">
        <f t="shared" si="1027"/>
        <v>#DIV/0!</v>
      </c>
      <c r="AT741" s="46" t="e">
        <f t="shared" si="1028"/>
        <v>#DIV/0!</v>
      </c>
      <c r="AU741" s="46">
        <f t="shared" si="1029"/>
        <v>3856.7400000000002</v>
      </c>
      <c r="AV741" s="46" t="e">
        <f t="shared" si="1030"/>
        <v>#DIV/0!</v>
      </c>
      <c r="AW741" s="46" t="e">
        <f t="shared" si="1031"/>
        <v>#DIV/0!</v>
      </c>
      <c r="AX741" s="46" t="e">
        <f t="shared" si="1032"/>
        <v>#DIV/0!</v>
      </c>
      <c r="AY741" s="52">
        <f t="shared" si="1033"/>
        <v>0</v>
      </c>
      <c r="AZ741" s="46">
        <v>823.21</v>
      </c>
      <c r="BA741" s="46">
        <v>2105.13</v>
      </c>
      <c r="BB741" s="46">
        <v>2608.0100000000002</v>
      </c>
      <c r="BC741" s="46">
        <v>902.03</v>
      </c>
      <c r="BD741" s="46">
        <v>1781.42</v>
      </c>
      <c r="BE741" s="46">
        <v>1188.47</v>
      </c>
      <c r="BF741" s="46">
        <v>2445034.0299999998</v>
      </c>
      <c r="BG741" s="46">
        <f t="shared" si="1034"/>
        <v>4866.91</v>
      </c>
      <c r="BH741" s="46">
        <v>1206.3800000000001</v>
      </c>
      <c r="BI741" s="46">
        <v>3444.44</v>
      </c>
      <c r="BJ741" s="46">
        <v>7006.73</v>
      </c>
      <c r="BK741" s="46">
        <f t="shared" si="1022"/>
        <v>1689105.94</v>
      </c>
      <c r="BL741" s="46" t="str">
        <f t="shared" si="1035"/>
        <v xml:space="preserve"> </v>
      </c>
      <c r="BM741" s="46" t="e">
        <f t="shared" si="1036"/>
        <v>#DIV/0!</v>
      </c>
      <c r="BN741" s="46" t="e">
        <f t="shared" si="1037"/>
        <v>#DIV/0!</v>
      </c>
      <c r="BO741" s="46" t="e">
        <f t="shared" si="1038"/>
        <v>#DIV/0!</v>
      </c>
      <c r="BP741" s="46" t="e">
        <f t="shared" si="1039"/>
        <v>#DIV/0!</v>
      </c>
      <c r="BQ741" s="46" t="e">
        <f t="shared" si="1040"/>
        <v>#DIV/0!</v>
      </c>
      <c r="BR741" s="46" t="e">
        <f t="shared" si="1041"/>
        <v>#DIV/0!</v>
      </c>
      <c r="BS741" s="46" t="str">
        <f t="shared" si="1042"/>
        <v xml:space="preserve"> </v>
      </c>
      <c r="BT741" s="46" t="e">
        <f t="shared" si="1043"/>
        <v>#DIV/0!</v>
      </c>
      <c r="BU741" s="46" t="e">
        <f t="shared" si="1044"/>
        <v>#DIV/0!</v>
      </c>
      <c r="BV741" s="46" t="e">
        <f t="shared" si="1045"/>
        <v>#DIV/0!</v>
      </c>
      <c r="BW741" s="46" t="str">
        <f t="shared" si="1046"/>
        <v xml:space="preserve"> </v>
      </c>
      <c r="BY741" s="52"/>
      <c r="BZ741" s="293"/>
      <c r="CA741" s="46">
        <f t="shared" si="1047"/>
        <v>4038.4712035398229</v>
      </c>
      <c r="CB741" s="46">
        <f t="shared" si="1048"/>
        <v>5085.92</v>
      </c>
      <c r="CC741" s="46">
        <f t="shared" si="1049"/>
        <v>-1047.4487964601772</v>
      </c>
    </row>
    <row r="742" spans="1:82" s="45" customFormat="1" ht="12" customHeight="1">
      <c r="A742" s="284">
        <v>92</v>
      </c>
      <c r="B742" s="170" t="s">
        <v>582</v>
      </c>
      <c r="C742" s="295"/>
      <c r="D742" s="295"/>
      <c r="E742" s="296"/>
      <c r="F742" s="296"/>
      <c r="G742" s="286">
        <f t="shared" si="1017"/>
        <v>2281736.23</v>
      </c>
      <c r="H742" s="280">
        <f t="shared" si="1018"/>
        <v>0</v>
      </c>
      <c r="I742" s="289">
        <v>0</v>
      </c>
      <c r="J742" s="289">
        <v>0</v>
      </c>
      <c r="K742" s="289">
        <v>0</v>
      </c>
      <c r="L742" s="289">
        <v>0</v>
      </c>
      <c r="M742" s="289">
        <v>0</v>
      </c>
      <c r="N742" s="280">
        <v>0</v>
      </c>
      <c r="O742" s="280">
        <v>0</v>
      </c>
      <c r="P742" s="280">
        <v>0</v>
      </c>
      <c r="Q742" s="280">
        <v>0</v>
      </c>
      <c r="R742" s="280">
        <v>0</v>
      </c>
      <c r="S742" s="280">
        <v>0</v>
      </c>
      <c r="T742" s="290">
        <v>0</v>
      </c>
      <c r="U742" s="280">
        <v>0</v>
      </c>
      <c r="V742" s="296" t="s">
        <v>106</v>
      </c>
      <c r="W742" s="57">
        <v>565</v>
      </c>
      <c r="X742" s="280">
        <f t="shared" si="1019"/>
        <v>2179058.1</v>
      </c>
      <c r="Y742" s="57">
        <v>0</v>
      </c>
      <c r="Z742" s="57">
        <v>0</v>
      </c>
      <c r="AA742" s="57">
        <v>0</v>
      </c>
      <c r="AB742" s="57">
        <v>0</v>
      </c>
      <c r="AC742" s="57">
        <v>0</v>
      </c>
      <c r="AD742" s="57">
        <v>0</v>
      </c>
      <c r="AE742" s="57">
        <v>0</v>
      </c>
      <c r="AF742" s="57">
        <v>0</v>
      </c>
      <c r="AG742" s="57">
        <v>0</v>
      </c>
      <c r="AH742" s="57">
        <v>0</v>
      </c>
      <c r="AI742" s="57">
        <v>0</v>
      </c>
      <c r="AJ742" s="57">
        <f t="shared" si="1020"/>
        <v>68452.09</v>
      </c>
      <c r="AK742" s="57">
        <f t="shared" si="1021"/>
        <v>34226.04</v>
      </c>
      <c r="AL742" s="57">
        <v>0</v>
      </c>
      <c r="AN742" s="46">
        <f>I742/'Приложение 1'!I740</f>
        <v>0</v>
      </c>
      <c r="AO742" s="46" t="e">
        <f t="shared" si="1023"/>
        <v>#DIV/0!</v>
      </c>
      <c r="AP742" s="46" t="e">
        <f t="shared" si="1024"/>
        <v>#DIV/0!</v>
      </c>
      <c r="AQ742" s="46" t="e">
        <f t="shared" si="1025"/>
        <v>#DIV/0!</v>
      </c>
      <c r="AR742" s="46" t="e">
        <f t="shared" si="1026"/>
        <v>#DIV/0!</v>
      </c>
      <c r="AS742" s="46" t="e">
        <f t="shared" si="1027"/>
        <v>#DIV/0!</v>
      </c>
      <c r="AT742" s="46" t="e">
        <f t="shared" si="1028"/>
        <v>#DIV/0!</v>
      </c>
      <c r="AU742" s="46">
        <f t="shared" si="1029"/>
        <v>3856.7400000000002</v>
      </c>
      <c r="AV742" s="46" t="e">
        <f t="shared" si="1030"/>
        <v>#DIV/0!</v>
      </c>
      <c r="AW742" s="46" t="e">
        <f t="shared" si="1031"/>
        <v>#DIV/0!</v>
      </c>
      <c r="AX742" s="46" t="e">
        <f t="shared" si="1032"/>
        <v>#DIV/0!</v>
      </c>
      <c r="AY742" s="52">
        <f t="shared" si="1033"/>
        <v>0</v>
      </c>
      <c r="AZ742" s="46">
        <v>823.21</v>
      </c>
      <c r="BA742" s="46">
        <v>2105.13</v>
      </c>
      <c r="BB742" s="46">
        <v>2608.0100000000002</v>
      </c>
      <c r="BC742" s="46">
        <v>902.03</v>
      </c>
      <c r="BD742" s="46">
        <v>1781.42</v>
      </c>
      <c r="BE742" s="46">
        <v>1188.47</v>
      </c>
      <c r="BF742" s="46">
        <v>2445034.0299999998</v>
      </c>
      <c r="BG742" s="46">
        <f t="shared" si="1034"/>
        <v>4866.91</v>
      </c>
      <c r="BH742" s="46">
        <v>1206.3800000000001</v>
      </c>
      <c r="BI742" s="46">
        <v>3444.44</v>
      </c>
      <c r="BJ742" s="46">
        <v>7006.73</v>
      </c>
      <c r="BK742" s="46">
        <f t="shared" si="1022"/>
        <v>1689105.94</v>
      </c>
      <c r="BL742" s="46" t="str">
        <f t="shared" si="1035"/>
        <v xml:space="preserve"> </v>
      </c>
      <c r="BM742" s="46" t="e">
        <f t="shared" si="1036"/>
        <v>#DIV/0!</v>
      </c>
      <c r="BN742" s="46" t="e">
        <f t="shared" si="1037"/>
        <v>#DIV/0!</v>
      </c>
      <c r="BO742" s="46" t="e">
        <f t="shared" si="1038"/>
        <v>#DIV/0!</v>
      </c>
      <c r="BP742" s="46" t="e">
        <f t="shared" si="1039"/>
        <v>#DIV/0!</v>
      </c>
      <c r="BQ742" s="46" t="e">
        <f t="shared" si="1040"/>
        <v>#DIV/0!</v>
      </c>
      <c r="BR742" s="46" t="e">
        <f t="shared" si="1041"/>
        <v>#DIV/0!</v>
      </c>
      <c r="BS742" s="46" t="str">
        <f t="shared" si="1042"/>
        <v xml:space="preserve"> </v>
      </c>
      <c r="BT742" s="46" t="e">
        <f t="shared" si="1043"/>
        <v>#DIV/0!</v>
      </c>
      <c r="BU742" s="46" t="e">
        <f t="shared" si="1044"/>
        <v>#DIV/0!</v>
      </c>
      <c r="BV742" s="46" t="e">
        <f t="shared" si="1045"/>
        <v>#DIV/0!</v>
      </c>
      <c r="BW742" s="46" t="str">
        <f t="shared" si="1046"/>
        <v xml:space="preserve"> </v>
      </c>
      <c r="BY742" s="52"/>
      <c r="BZ742" s="293"/>
      <c r="CA742" s="46">
        <f t="shared" si="1047"/>
        <v>4038.4712035398229</v>
      </c>
      <c r="CB742" s="46">
        <f t="shared" si="1048"/>
        <v>5085.92</v>
      </c>
      <c r="CC742" s="46">
        <f t="shared" si="1049"/>
        <v>-1047.4487964601772</v>
      </c>
    </row>
    <row r="743" spans="1:82" s="45" customFormat="1" ht="12" customHeight="1">
      <c r="A743" s="284">
        <v>93</v>
      </c>
      <c r="B743" s="170" t="s">
        <v>493</v>
      </c>
      <c r="C743" s="295"/>
      <c r="D743" s="295"/>
      <c r="E743" s="296"/>
      <c r="F743" s="296"/>
      <c r="G743" s="286">
        <f>ROUND(H743+U743+X743+Z743+AB743+AD743+AF743+AH743+AI743+AJ743+AK743+AL743,2)</f>
        <v>7144055.5599999996</v>
      </c>
      <c r="H743" s="280">
        <f>I743+K743+M743+O743+Q743+S743</f>
        <v>0</v>
      </c>
      <c r="I743" s="289">
        <v>0</v>
      </c>
      <c r="J743" s="289">
        <v>0</v>
      </c>
      <c r="K743" s="289">
        <v>0</v>
      </c>
      <c r="L743" s="289">
        <v>0</v>
      </c>
      <c r="M743" s="289">
        <v>0</v>
      </c>
      <c r="N743" s="280">
        <v>0</v>
      </c>
      <c r="O743" s="280">
        <v>0</v>
      </c>
      <c r="P743" s="280">
        <v>0</v>
      </c>
      <c r="Q743" s="280">
        <v>0</v>
      </c>
      <c r="R743" s="280">
        <v>0</v>
      </c>
      <c r="S743" s="280">
        <v>0</v>
      </c>
      <c r="T743" s="290">
        <v>0</v>
      </c>
      <c r="U743" s="280">
        <v>0</v>
      </c>
      <c r="V743" s="296" t="s">
        <v>106</v>
      </c>
      <c r="W743" s="57">
        <v>1769</v>
      </c>
      <c r="X743" s="280">
        <f>ROUND(IF(V743="СК",3856.74,3886.86)*W743,2)</f>
        <v>6822573.0599999996</v>
      </c>
      <c r="Y743" s="57">
        <v>0</v>
      </c>
      <c r="Z743" s="57">
        <v>0</v>
      </c>
      <c r="AA743" s="57">
        <v>0</v>
      </c>
      <c r="AB743" s="57">
        <v>0</v>
      </c>
      <c r="AC743" s="57">
        <v>0</v>
      </c>
      <c r="AD743" s="57">
        <v>0</v>
      </c>
      <c r="AE743" s="57">
        <v>0</v>
      </c>
      <c r="AF743" s="57">
        <v>0</v>
      </c>
      <c r="AG743" s="57">
        <v>0</v>
      </c>
      <c r="AH743" s="57">
        <v>0</v>
      </c>
      <c r="AI743" s="57">
        <v>0</v>
      </c>
      <c r="AJ743" s="57">
        <f>ROUND(X743/95.5*3,2)</f>
        <v>214321.67</v>
      </c>
      <c r="AK743" s="57">
        <f>ROUND(X743/95.5*1.5,2)</f>
        <v>107160.83</v>
      </c>
      <c r="AL743" s="57">
        <v>0</v>
      </c>
      <c r="AN743" s="46">
        <f>I743/'Приложение 1'!I741</f>
        <v>0</v>
      </c>
      <c r="AO743" s="46" t="e">
        <f t="shared" si="1023"/>
        <v>#DIV/0!</v>
      </c>
      <c r="AP743" s="46" t="e">
        <f t="shared" si="1024"/>
        <v>#DIV/0!</v>
      </c>
      <c r="AQ743" s="46" t="e">
        <f t="shared" si="1025"/>
        <v>#DIV/0!</v>
      </c>
      <c r="AR743" s="46" t="e">
        <f t="shared" si="1026"/>
        <v>#DIV/0!</v>
      </c>
      <c r="AS743" s="46" t="e">
        <f t="shared" si="1027"/>
        <v>#DIV/0!</v>
      </c>
      <c r="AT743" s="46" t="e">
        <f t="shared" si="1028"/>
        <v>#DIV/0!</v>
      </c>
      <c r="AU743" s="46">
        <f t="shared" si="1029"/>
        <v>3856.74</v>
      </c>
      <c r="AV743" s="46" t="e">
        <f t="shared" si="1030"/>
        <v>#DIV/0!</v>
      </c>
      <c r="AW743" s="46" t="e">
        <f t="shared" si="1031"/>
        <v>#DIV/0!</v>
      </c>
      <c r="AX743" s="46" t="e">
        <f t="shared" si="1032"/>
        <v>#DIV/0!</v>
      </c>
      <c r="AY743" s="52">
        <f t="shared" si="1033"/>
        <v>0</v>
      </c>
      <c r="AZ743" s="46">
        <v>823.21</v>
      </c>
      <c r="BA743" s="46">
        <v>2105.13</v>
      </c>
      <c r="BB743" s="46">
        <v>2608.0100000000002</v>
      </c>
      <c r="BC743" s="46">
        <v>902.03</v>
      </c>
      <c r="BD743" s="46">
        <v>1781.42</v>
      </c>
      <c r="BE743" s="46">
        <v>1188.47</v>
      </c>
      <c r="BF743" s="46">
        <v>2445034.0299999998</v>
      </c>
      <c r="BG743" s="46">
        <f t="shared" si="1034"/>
        <v>4866.91</v>
      </c>
      <c r="BH743" s="46">
        <v>1206.3800000000001</v>
      </c>
      <c r="BI743" s="46">
        <v>3444.44</v>
      </c>
      <c r="BJ743" s="46">
        <v>7006.73</v>
      </c>
      <c r="BK743" s="46">
        <f t="shared" si="1022"/>
        <v>1689105.94</v>
      </c>
      <c r="BL743" s="46" t="str">
        <f t="shared" si="1035"/>
        <v xml:space="preserve"> </v>
      </c>
      <c r="BM743" s="46" t="e">
        <f t="shared" si="1036"/>
        <v>#DIV/0!</v>
      </c>
      <c r="BN743" s="46" t="e">
        <f t="shared" si="1037"/>
        <v>#DIV/0!</v>
      </c>
      <c r="BO743" s="46" t="e">
        <f t="shared" si="1038"/>
        <v>#DIV/0!</v>
      </c>
      <c r="BP743" s="46" t="e">
        <f t="shared" si="1039"/>
        <v>#DIV/0!</v>
      </c>
      <c r="BQ743" s="46" t="e">
        <f t="shared" si="1040"/>
        <v>#DIV/0!</v>
      </c>
      <c r="BR743" s="46" t="e">
        <f t="shared" si="1041"/>
        <v>#DIV/0!</v>
      </c>
      <c r="BS743" s="46" t="str">
        <f t="shared" si="1042"/>
        <v xml:space="preserve"> </v>
      </c>
      <c r="BT743" s="46" t="e">
        <f t="shared" si="1043"/>
        <v>#DIV/0!</v>
      </c>
      <c r="BU743" s="46" t="e">
        <f t="shared" si="1044"/>
        <v>#DIV/0!</v>
      </c>
      <c r="BV743" s="46" t="e">
        <f t="shared" si="1045"/>
        <v>#DIV/0!</v>
      </c>
      <c r="BW743" s="46" t="str">
        <f t="shared" si="1046"/>
        <v xml:space="preserve"> </v>
      </c>
      <c r="BY743" s="52"/>
      <c r="BZ743" s="293"/>
      <c r="CA743" s="46">
        <f t="shared" si="1047"/>
        <v>4038.4712040700961</v>
      </c>
      <c r="CB743" s="46">
        <f t="shared" si="1048"/>
        <v>5085.92</v>
      </c>
      <c r="CC743" s="46">
        <f t="shared" si="1049"/>
        <v>-1047.448795929904</v>
      </c>
      <c r="CD743" s="297"/>
    </row>
    <row r="744" spans="1:82" s="45" customFormat="1" ht="12" customHeight="1">
      <c r="A744" s="284">
        <v>94</v>
      </c>
      <c r="B744" s="170" t="s">
        <v>584</v>
      </c>
      <c r="C744" s="295"/>
      <c r="D744" s="295"/>
      <c r="E744" s="296"/>
      <c r="F744" s="296"/>
      <c r="G744" s="286">
        <f t="shared" si="1017"/>
        <v>2285774.7000000002</v>
      </c>
      <c r="H744" s="280">
        <f t="shared" si="1018"/>
        <v>0</v>
      </c>
      <c r="I744" s="289">
        <v>0</v>
      </c>
      <c r="J744" s="289">
        <v>0</v>
      </c>
      <c r="K744" s="289">
        <v>0</v>
      </c>
      <c r="L744" s="289">
        <v>0</v>
      </c>
      <c r="M744" s="289">
        <v>0</v>
      </c>
      <c r="N744" s="280">
        <v>0</v>
      </c>
      <c r="O744" s="280">
        <v>0</v>
      </c>
      <c r="P744" s="280">
        <v>0</v>
      </c>
      <c r="Q744" s="280">
        <v>0</v>
      </c>
      <c r="R744" s="280">
        <v>0</v>
      </c>
      <c r="S744" s="280">
        <v>0</v>
      </c>
      <c r="T744" s="290">
        <v>0</v>
      </c>
      <c r="U744" s="280">
        <v>0</v>
      </c>
      <c r="V744" s="296" t="s">
        <v>106</v>
      </c>
      <c r="W744" s="57">
        <v>566</v>
      </c>
      <c r="X744" s="280">
        <f t="shared" si="1019"/>
        <v>2182914.84</v>
      </c>
      <c r="Y744" s="57">
        <v>0</v>
      </c>
      <c r="Z744" s="57">
        <v>0</v>
      </c>
      <c r="AA744" s="57">
        <v>0</v>
      </c>
      <c r="AB744" s="57">
        <v>0</v>
      </c>
      <c r="AC744" s="57">
        <v>0</v>
      </c>
      <c r="AD744" s="57">
        <v>0</v>
      </c>
      <c r="AE744" s="57">
        <v>0</v>
      </c>
      <c r="AF744" s="57">
        <v>0</v>
      </c>
      <c r="AG744" s="57">
        <v>0</v>
      </c>
      <c r="AH744" s="57">
        <v>0</v>
      </c>
      <c r="AI744" s="57">
        <v>0</v>
      </c>
      <c r="AJ744" s="57">
        <f t="shared" si="1020"/>
        <v>68573.240000000005</v>
      </c>
      <c r="AK744" s="57">
        <f t="shared" si="1021"/>
        <v>34286.620000000003</v>
      </c>
      <c r="AL744" s="57">
        <v>0</v>
      </c>
      <c r="AN744" s="46">
        <f>I744/'Приложение 1'!I742</f>
        <v>0</v>
      </c>
      <c r="AO744" s="46" t="e">
        <f t="shared" si="1023"/>
        <v>#DIV/0!</v>
      </c>
      <c r="AP744" s="46" t="e">
        <f t="shared" si="1024"/>
        <v>#DIV/0!</v>
      </c>
      <c r="AQ744" s="46" t="e">
        <f t="shared" si="1025"/>
        <v>#DIV/0!</v>
      </c>
      <c r="AR744" s="46" t="e">
        <f t="shared" si="1026"/>
        <v>#DIV/0!</v>
      </c>
      <c r="AS744" s="46" t="e">
        <f t="shared" si="1027"/>
        <v>#DIV/0!</v>
      </c>
      <c r="AT744" s="46" t="e">
        <f t="shared" si="1028"/>
        <v>#DIV/0!</v>
      </c>
      <c r="AU744" s="46">
        <f t="shared" si="1029"/>
        <v>3856.74</v>
      </c>
      <c r="AV744" s="46" t="e">
        <f t="shared" si="1030"/>
        <v>#DIV/0!</v>
      </c>
      <c r="AW744" s="46" t="e">
        <f t="shared" si="1031"/>
        <v>#DIV/0!</v>
      </c>
      <c r="AX744" s="46" t="e">
        <f t="shared" si="1032"/>
        <v>#DIV/0!</v>
      </c>
      <c r="AY744" s="52">
        <f t="shared" si="1033"/>
        <v>0</v>
      </c>
      <c r="AZ744" s="46">
        <v>823.21</v>
      </c>
      <c r="BA744" s="46">
        <v>2105.13</v>
      </c>
      <c r="BB744" s="46">
        <v>2608.0100000000002</v>
      </c>
      <c r="BC744" s="46">
        <v>902.03</v>
      </c>
      <c r="BD744" s="46">
        <v>1781.42</v>
      </c>
      <c r="BE744" s="46">
        <v>1188.47</v>
      </c>
      <c r="BF744" s="46">
        <v>2445034.0299999998</v>
      </c>
      <c r="BG744" s="46">
        <f t="shared" si="1034"/>
        <v>4866.91</v>
      </c>
      <c r="BH744" s="46">
        <v>1206.3800000000001</v>
      </c>
      <c r="BI744" s="46">
        <v>3444.44</v>
      </c>
      <c r="BJ744" s="46">
        <v>7006.73</v>
      </c>
      <c r="BK744" s="46">
        <f t="shared" si="1022"/>
        <v>1689105.94</v>
      </c>
      <c r="BL744" s="46" t="str">
        <f t="shared" si="1035"/>
        <v xml:space="preserve"> </v>
      </c>
      <c r="BM744" s="46" t="e">
        <f t="shared" si="1036"/>
        <v>#DIV/0!</v>
      </c>
      <c r="BN744" s="46" t="e">
        <f t="shared" si="1037"/>
        <v>#DIV/0!</v>
      </c>
      <c r="BO744" s="46" t="e">
        <f t="shared" si="1038"/>
        <v>#DIV/0!</v>
      </c>
      <c r="BP744" s="46" t="e">
        <f t="shared" si="1039"/>
        <v>#DIV/0!</v>
      </c>
      <c r="BQ744" s="46" t="e">
        <f t="shared" si="1040"/>
        <v>#DIV/0!</v>
      </c>
      <c r="BR744" s="46" t="e">
        <f t="shared" si="1041"/>
        <v>#DIV/0!</v>
      </c>
      <c r="BS744" s="46" t="str">
        <f t="shared" si="1042"/>
        <v xml:space="preserve"> </v>
      </c>
      <c r="BT744" s="46" t="e">
        <f t="shared" si="1043"/>
        <v>#DIV/0!</v>
      </c>
      <c r="BU744" s="46" t="e">
        <f t="shared" si="1044"/>
        <v>#DIV/0!</v>
      </c>
      <c r="BV744" s="46" t="e">
        <f t="shared" si="1045"/>
        <v>#DIV/0!</v>
      </c>
      <c r="BW744" s="46" t="str">
        <f t="shared" si="1046"/>
        <v xml:space="preserve"> </v>
      </c>
      <c r="BY744" s="52"/>
      <c r="BZ744" s="293"/>
      <c r="CA744" s="46">
        <f t="shared" si="1047"/>
        <v>4038.4712014134279</v>
      </c>
      <c r="CB744" s="46">
        <f t="shared" si="1048"/>
        <v>5085.92</v>
      </c>
      <c r="CC744" s="46">
        <f t="shared" si="1049"/>
        <v>-1047.4487985865721</v>
      </c>
    </row>
    <row r="745" spans="1:82" s="45" customFormat="1" ht="12" customHeight="1">
      <c r="A745" s="284">
        <v>95</v>
      </c>
      <c r="B745" s="170" t="s">
        <v>585</v>
      </c>
      <c r="C745" s="295"/>
      <c r="D745" s="295"/>
      <c r="E745" s="296"/>
      <c r="F745" s="296"/>
      <c r="G745" s="286">
        <f t="shared" si="1017"/>
        <v>3992680.27</v>
      </c>
      <c r="H745" s="280">
        <f t="shared" si="1018"/>
        <v>0</v>
      </c>
      <c r="I745" s="289">
        <v>0</v>
      </c>
      <c r="J745" s="289">
        <v>0</v>
      </c>
      <c r="K745" s="289">
        <v>0</v>
      </c>
      <c r="L745" s="289">
        <v>0</v>
      </c>
      <c r="M745" s="289">
        <v>0</v>
      </c>
      <c r="N745" s="280">
        <v>0</v>
      </c>
      <c r="O745" s="280">
        <v>0</v>
      </c>
      <c r="P745" s="280">
        <v>0</v>
      </c>
      <c r="Q745" s="280">
        <v>0</v>
      </c>
      <c r="R745" s="280">
        <v>0</v>
      </c>
      <c r="S745" s="280">
        <v>0</v>
      </c>
      <c r="T745" s="290">
        <v>0</v>
      </c>
      <c r="U745" s="280">
        <v>0</v>
      </c>
      <c r="V745" s="296" t="s">
        <v>105</v>
      </c>
      <c r="W745" s="57">
        <v>981</v>
      </c>
      <c r="X745" s="280">
        <f t="shared" si="1019"/>
        <v>3813009.66</v>
      </c>
      <c r="Y745" s="57">
        <v>0</v>
      </c>
      <c r="Z745" s="57">
        <v>0</v>
      </c>
      <c r="AA745" s="57">
        <v>0</v>
      </c>
      <c r="AB745" s="57">
        <v>0</v>
      </c>
      <c r="AC745" s="57">
        <v>0</v>
      </c>
      <c r="AD745" s="57">
        <v>0</v>
      </c>
      <c r="AE745" s="57">
        <v>0</v>
      </c>
      <c r="AF745" s="57">
        <v>0</v>
      </c>
      <c r="AG745" s="57">
        <v>0</v>
      </c>
      <c r="AH745" s="57">
        <v>0</v>
      </c>
      <c r="AI745" s="57">
        <v>0</v>
      </c>
      <c r="AJ745" s="57">
        <f t="shared" si="1020"/>
        <v>119780.41</v>
      </c>
      <c r="AK745" s="57">
        <f t="shared" si="1021"/>
        <v>59890.2</v>
      </c>
      <c r="AL745" s="57">
        <v>0</v>
      </c>
      <c r="AN745" s="46">
        <f>I745/'Приложение 1'!I743</f>
        <v>0</v>
      </c>
      <c r="AO745" s="46" t="e">
        <f t="shared" si="1023"/>
        <v>#DIV/0!</v>
      </c>
      <c r="AP745" s="46" t="e">
        <f t="shared" si="1024"/>
        <v>#DIV/0!</v>
      </c>
      <c r="AQ745" s="46" t="e">
        <f t="shared" si="1025"/>
        <v>#DIV/0!</v>
      </c>
      <c r="AR745" s="46" t="e">
        <f t="shared" si="1026"/>
        <v>#DIV/0!</v>
      </c>
      <c r="AS745" s="46" t="e">
        <f t="shared" si="1027"/>
        <v>#DIV/0!</v>
      </c>
      <c r="AT745" s="46" t="e">
        <f t="shared" si="1028"/>
        <v>#DIV/0!</v>
      </c>
      <c r="AU745" s="46">
        <f t="shared" si="1029"/>
        <v>3886.86</v>
      </c>
      <c r="AV745" s="46" t="e">
        <f t="shared" si="1030"/>
        <v>#DIV/0!</v>
      </c>
      <c r="AW745" s="46" t="e">
        <f t="shared" si="1031"/>
        <v>#DIV/0!</v>
      </c>
      <c r="AX745" s="46" t="e">
        <f t="shared" si="1032"/>
        <v>#DIV/0!</v>
      </c>
      <c r="AY745" s="52">
        <f t="shared" si="1033"/>
        <v>0</v>
      </c>
      <c r="AZ745" s="46">
        <v>823.21</v>
      </c>
      <c r="BA745" s="46">
        <v>2105.13</v>
      </c>
      <c r="BB745" s="46">
        <v>2608.0100000000002</v>
      </c>
      <c r="BC745" s="46">
        <v>902.03</v>
      </c>
      <c r="BD745" s="46">
        <v>1781.42</v>
      </c>
      <c r="BE745" s="46">
        <v>1188.47</v>
      </c>
      <c r="BF745" s="46">
        <v>2445034.0299999998</v>
      </c>
      <c r="BG745" s="46">
        <f t="shared" si="1034"/>
        <v>5070.2</v>
      </c>
      <c r="BH745" s="46">
        <v>1206.3800000000001</v>
      </c>
      <c r="BI745" s="46">
        <v>3444.44</v>
      </c>
      <c r="BJ745" s="46">
        <v>7006.73</v>
      </c>
      <c r="BK745" s="46">
        <f t="shared" si="1022"/>
        <v>1689105.94</v>
      </c>
      <c r="BL745" s="46" t="str">
        <f t="shared" si="1035"/>
        <v xml:space="preserve"> </v>
      </c>
      <c r="BM745" s="46" t="e">
        <f t="shared" si="1036"/>
        <v>#DIV/0!</v>
      </c>
      <c r="BN745" s="46" t="e">
        <f t="shared" si="1037"/>
        <v>#DIV/0!</v>
      </c>
      <c r="BO745" s="46" t="e">
        <f t="shared" si="1038"/>
        <v>#DIV/0!</v>
      </c>
      <c r="BP745" s="46" t="e">
        <f t="shared" si="1039"/>
        <v>#DIV/0!</v>
      </c>
      <c r="BQ745" s="46" t="e">
        <f t="shared" si="1040"/>
        <v>#DIV/0!</v>
      </c>
      <c r="BR745" s="46" t="e">
        <f t="shared" si="1041"/>
        <v>#DIV/0!</v>
      </c>
      <c r="BS745" s="46" t="str">
        <f t="shared" si="1042"/>
        <v xml:space="preserve"> </v>
      </c>
      <c r="BT745" s="46" t="e">
        <f t="shared" si="1043"/>
        <v>#DIV/0!</v>
      </c>
      <c r="BU745" s="46" t="e">
        <f t="shared" si="1044"/>
        <v>#DIV/0!</v>
      </c>
      <c r="BV745" s="46" t="e">
        <f t="shared" si="1045"/>
        <v>#DIV/0!</v>
      </c>
      <c r="BW745" s="46" t="str">
        <f t="shared" si="1046"/>
        <v xml:space="preserve"> </v>
      </c>
      <c r="BY745" s="52"/>
      <c r="BZ745" s="293"/>
      <c r="CA745" s="46">
        <f t="shared" si="1047"/>
        <v>4070.0104689092764</v>
      </c>
      <c r="CB745" s="46">
        <f t="shared" si="1048"/>
        <v>5298.36</v>
      </c>
      <c r="CC745" s="46">
        <f t="shared" si="1049"/>
        <v>-1228.3495310907233</v>
      </c>
    </row>
    <row r="746" spans="1:82" s="45" customFormat="1" ht="12" customHeight="1">
      <c r="A746" s="284">
        <v>96</v>
      </c>
      <c r="B746" s="170" t="s">
        <v>596</v>
      </c>
      <c r="C746" s="295"/>
      <c r="D746" s="295"/>
      <c r="E746" s="296"/>
      <c r="F746" s="296"/>
      <c r="G746" s="286">
        <f t="shared" si="1017"/>
        <v>1816038.67</v>
      </c>
      <c r="H746" s="280">
        <f t="shared" si="1018"/>
        <v>0</v>
      </c>
      <c r="I746" s="289">
        <v>0</v>
      </c>
      <c r="J746" s="289">
        <v>0</v>
      </c>
      <c r="K746" s="289">
        <v>0</v>
      </c>
      <c r="L746" s="289">
        <v>0</v>
      </c>
      <c r="M746" s="289">
        <v>0</v>
      </c>
      <c r="N746" s="280">
        <v>0</v>
      </c>
      <c r="O746" s="280">
        <v>0</v>
      </c>
      <c r="P746" s="280">
        <v>0</v>
      </c>
      <c r="Q746" s="280">
        <v>0</v>
      </c>
      <c r="R746" s="280">
        <v>0</v>
      </c>
      <c r="S746" s="280">
        <v>0</v>
      </c>
      <c r="T746" s="290">
        <v>0</v>
      </c>
      <c r="U746" s="280">
        <v>0</v>
      </c>
      <c r="V746" s="296" t="s">
        <v>105</v>
      </c>
      <c r="W746" s="57">
        <v>446.2</v>
      </c>
      <c r="X746" s="280">
        <f t="shared" si="1019"/>
        <v>1734316.93</v>
      </c>
      <c r="Y746" s="57">
        <v>0</v>
      </c>
      <c r="Z746" s="57">
        <v>0</v>
      </c>
      <c r="AA746" s="57">
        <v>0</v>
      </c>
      <c r="AB746" s="57">
        <v>0</v>
      </c>
      <c r="AC746" s="57">
        <v>0</v>
      </c>
      <c r="AD746" s="57">
        <v>0</v>
      </c>
      <c r="AE746" s="57">
        <v>0</v>
      </c>
      <c r="AF746" s="57">
        <v>0</v>
      </c>
      <c r="AG746" s="57">
        <v>0</v>
      </c>
      <c r="AH746" s="57">
        <v>0</v>
      </c>
      <c r="AI746" s="57">
        <v>0</v>
      </c>
      <c r="AJ746" s="57">
        <f t="shared" si="1020"/>
        <v>54481.16</v>
      </c>
      <c r="AK746" s="57">
        <f t="shared" si="1021"/>
        <v>27240.58</v>
      </c>
      <c r="AL746" s="57">
        <v>0</v>
      </c>
      <c r="AN746" s="46">
        <f>I746/'Приложение 1'!I744</f>
        <v>0</v>
      </c>
      <c r="AO746" s="46" t="e">
        <f t="shared" si="1023"/>
        <v>#DIV/0!</v>
      </c>
      <c r="AP746" s="46" t="e">
        <f t="shared" si="1024"/>
        <v>#DIV/0!</v>
      </c>
      <c r="AQ746" s="46" t="e">
        <f t="shared" si="1025"/>
        <v>#DIV/0!</v>
      </c>
      <c r="AR746" s="46" t="e">
        <f t="shared" si="1026"/>
        <v>#DIV/0!</v>
      </c>
      <c r="AS746" s="46" t="e">
        <f t="shared" si="1027"/>
        <v>#DIV/0!</v>
      </c>
      <c r="AT746" s="46" t="e">
        <f t="shared" si="1028"/>
        <v>#DIV/0!</v>
      </c>
      <c r="AU746" s="46">
        <f t="shared" si="1029"/>
        <v>3886.8599955177051</v>
      </c>
      <c r="AV746" s="46" t="e">
        <f t="shared" si="1030"/>
        <v>#DIV/0!</v>
      </c>
      <c r="AW746" s="46" t="e">
        <f t="shared" si="1031"/>
        <v>#DIV/0!</v>
      </c>
      <c r="AX746" s="46" t="e">
        <f t="shared" si="1032"/>
        <v>#DIV/0!</v>
      </c>
      <c r="AY746" s="52">
        <f t="shared" si="1033"/>
        <v>0</v>
      </c>
      <c r="AZ746" s="46">
        <v>823.21</v>
      </c>
      <c r="BA746" s="46">
        <v>2105.13</v>
      </c>
      <c r="BB746" s="46">
        <v>2608.0100000000002</v>
      </c>
      <c r="BC746" s="46">
        <v>902.03</v>
      </c>
      <c r="BD746" s="46">
        <v>1781.42</v>
      </c>
      <c r="BE746" s="46">
        <v>1188.47</v>
      </c>
      <c r="BF746" s="46">
        <v>2445034.0299999998</v>
      </c>
      <c r="BG746" s="46">
        <f t="shared" si="1034"/>
        <v>5070.2</v>
      </c>
      <c r="BH746" s="46">
        <v>1206.3800000000001</v>
      </c>
      <c r="BI746" s="46">
        <v>3444.44</v>
      </c>
      <c r="BJ746" s="46">
        <v>7006.73</v>
      </c>
      <c r="BK746" s="46">
        <f t="shared" si="1022"/>
        <v>1689105.94</v>
      </c>
      <c r="BL746" s="46" t="str">
        <f t="shared" si="1035"/>
        <v xml:space="preserve"> </v>
      </c>
      <c r="BM746" s="46" t="e">
        <f t="shared" si="1036"/>
        <v>#DIV/0!</v>
      </c>
      <c r="BN746" s="46" t="e">
        <f t="shared" si="1037"/>
        <v>#DIV/0!</v>
      </c>
      <c r="BO746" s="46" t="e">
        <f t="shared" si="1038"/>
        <v>#DIV/0!</v>
      </c>
      <c r="BP746" s="46" t="e">
        <f t="shared" si="1039"/>
        <v>#DIV/0!</v>
      </c>
      <c r="BQ746" s="46" t="e">
        <f t="shared" si="1040"/>
        <v>#DIV/0!</v>
      </c>
      <c r="BR746" s="46" t="e">
        <f t="shared" si="1041"/>
        <v>#DIV/0!</v>
      </c>
      <c r="BS746" s="46" t="str">
        <f t="shared" si="1042"/>
        <v xml:space="preserve"> </v>
      </c>
      <c r="BT746" s="46" t="e">
        <f t="shared" si="1043"/>
        <v>#DIV/0!</v>
      </c>
      <c r="BU746" s="46" t="e">
        <f t="shared" si="1044"/>
        <v>#DIV/0!</v>
      </c>
      <c r="BV746" s="46" t="e">
        <f t="shared" si="1045"/>
        <v>#DIV/0!</v>
      </c>
      <c r="BW746" s="46" t="str">
        <f t="shared" si="1046"/>
        <v xml:space="preserve"> </v>
      </c>
      <c r="BY746" s="52"/>
      <c r="BZ746" s="293"/>
      <c r="CA746" s="46">
        <f t="shared" si="1047"/>
        <v>4070.0104661586734</v>
      </c>
      <c r="CB746" s="46">
        <f t="shared" si="1048"/>
        <v>5298.36</v>
      </c>
      <c r="CC746" s="46">
        <f t="shared" si="1049"/>
        <v>-1228.3495338413263</v>
      </c>
    </row>
    <row r="747" spans="1:82" s="45" customFormat="1" ht="12" customHeight="1">
      <c r="A747" s="284">
        <v>97</v>
      </c>
      <c r="B747" s="170" t="s">
        <v>597</v>
      </c>
      <c r="C747" s="295"/>
      <c r="D747" s="295"/>
      <c r="E747" s="296"/>
      <c r="F747" s="296"/>
      <c r="G747" s="286">
        <f t="shared" si="1017"/>
        <v>3230776.96</v>
      </c>
      <c r="H747" s="280">
        <f t="shared" si="1018"/>
        <v>0</v>
      </c>
      <c r="I747" s="289">
        <v>0</v>
      </c>
      <c r="J747" s="289">
        <v>0</v>
      </c>
      <c r="K747" s="289">
        <v>0</v>
      </c>
      <c r="L747" s="289">
        <v>0</v>
      </c>
      <c r="M747" s="289">
        <v>0</v>
      </c>
      <c r="N747" s="280">
        <v>0</v>
      </c>
      <c r="O747" s="280">
        <v>0</v>
      </c>
      <c r="P747" s="280">
        <v>0</v>
      </c>
      <c r="Q747" s="280">
        <v>0</v>
      </c>
      <c r="R747" s="280">
        <v>0</v>
      </c>
      <c r="S747" s="280">
        <v>0</v>
      </c>
      <c r="T747" s="290">
        <v>0</v>
      </c>
      <c r="U747" s="280">
        <v>0</v>
      </c>
      <c r="V747" s="296" t="s">
        <v>106</v>
      </c>
      <c r="W747" s="57">
        <v>800</v>
      </c>
      <c r="X747" s="280">
        <f t="shared" si="1019"/>
        <v>3085392</v>
      </c>
      <c r="Y747" s="57">
        <v>0</v>
      </c>
      <c r="Z747" s="57">
        <v>0</v>
      </c>
      <c r="AA747" s="57">
        <v>0</v>
      </c>
      <c r="AB747" s="57">
        <v>0</v>
      </c>
      <c r="AC747" s="57">
        <v>0</v>
      </c>
      <c r="AD747" s="57">
        <v>0</v>
      </c>
      <c r="AE747" s="57">
        <v>0</v>
      </c>
      <c r="AF747" s="57">
        <v>0</v>
      </c>
      <c r="AG747" s="57">
        <v>0</v>
      </c>
      <c r="AH747" s="57">
        <v>0</v>
      </c>
      <c r="AI747" s="57">
        <v>0</v>
      </c>
      <c r="AJ747" s="57">
        <f t="shared" si="1020"/>
        <v>96923.31</v>
      </c>
      <c r="AK747" s="57">
        <f t="shared" si="1021"/>
        <v>48461.65</v>
      </c>
      <c r="AL747" s="57">
        <v>0</v>
      </c>
      <c r="AN747" s="46">
        <f>I747/'Приложение 1'!I745</f>
        <v>0</v>
      </c>
      <c r="AO747" s="46" t="e">
        <f t="shared" si="1023"/>
        <v>#DIV/0!</v>
      </c>
      <c r="AP747" s="46" t="e">
        <f t="shared" si="1024"/>
        <v>#DIV/0!</v>
      </c>
      <c r="AQ747" s="46" t="e">
        <f t="shared" si="1025"/>
        <v>#DIV/0!</v>
      </c>
      <c r="AR747" s="46" t="e">
        <f t="shared" si="1026"/>
        <v>#DIV/0!</v>
      </c>
      <c r="AS747" s="46" t="e">
        <f t="shared" si="1027"/>
        <v>#DIV/0!</v>
      </c>
      <c r="AT747" s="46" t="e">
        <f t="shared" si="1028"/>
        <v>#DIV/0!</v>
      </c>
      <c r="AU747" s="46">
        <f t="shared" si="1029"/>
        <v>3856.74</v>
      </c>
      <c r="AV747" s="46" t="e">
        <f t="shared" si="1030"/>
        <v>#DIV/0!</v>
      </c>
      <c r="AW747" s="46" t="e">
        <f t="shared" si="1031"/>
        <v>#DIV/0!</v>
      </c>
      <c r="AX747" s="46" t="e">
        <f t="shared" si="1032"/>
        <v>#DIV/0!</v>
      </c>
      <c r="AY747" s="52">
        <f t="shared" si="1033"/>
        <v>0</v>
      </c>
      <c r="AZ747" s="46">
        <v>823.21</v>
      </c>
      <c r="BA747" s="46">
        <v>2105.13</v>
      </c>
      <c r="BB747" s="46">
        <v>2608.0100000000002</v>
      </c>
      <c r="BC747" s="46">
        <v>902.03</v>
      </c>
      <c r="BD747" s="46">
        <v>1781.42</v>
      </c>
      <c r="BE747" s="46">
        <v>1188.47</v>
      </c>
      <c r="BF747" s="46">
        <v>2445034.0299999998</v>
      </c>
      <c r="BG747" s="46">
        <f t="shared" si="1034"/>
        <v>4866.91</v>
      </c>
      <c r="BH747" s="46">
        <v>1206.3800000000001</v>
      </c>
      <c r="BI747" s="46">
        <v>3444.44</v>
      </c>
      <c r="BJ747" s="46">
        <v>7006.73</v>
      </c>
      <c r="BK747" s="46">
        <f t="shared" si="1022"/>
        <v>1689105.94</v>
      </c>
      <c r="BL747" s="46" t="str">
        <f t="shared" si="1035"/>
        <v xml:space="preserve"> </v>
      </c>
      <c r="BM747" s="46" t="e">
        <f t="shared" si="1036"/>
        <v>#DIV/0!</v>
      </c>
      <c r="BN747" s="46" t="e">
        <f t="shared" si="1037"/>
        <v>#DIV/0!</v>
      </c>
      <c r="BO747" s="46" t="e">
        <f t="shared" si="1038"/>
        <v>#DIV/0!</v>
      </c>
      <c r="BP747" s="46" t="e">
        <f t="shared" si="1039"/>
        <v>#DIV/0!</v>
      </c>
      <c r="BQ747" s="46" t="e">
        <f t="shared" si="1040"/>
        <v>#DIV/0!</v>
      </c>
      <c r="BR747" s="46" t="e">
        <f t="shared" si="1041"/>
        <v>#DIV/0!</v>
      </c>
      <c r="BS747" s="46" t="str">
        <f t="shared" si="1042"/>
        <v xml:space="preserve"> </v>
      </c>
      <c r="BT747" s="46" t="e">
        <f t="shared" si="1043"/>
        <v>#DIV/0!</v>
      </c>
      <c r="BU747" s="46" t="e">
        <f t="shared" si="1044"/>
        <v>#DIV/0!</v>
      </c>
      <c r="BV747" s="46" t="e">
        <f t="shared" si="1045"/>
        <v>#DIV/0!</v>
      </c>
      <c r="BW747" s="46" t="str">
        <f t="shared" si="1046"/>
        <v xml:space="preserve"> </v>
      </c>
      <c r="BY747" s="52"/>
      <c r="BZ747" s="293"/>
      <c r="CA747" s="46">
        <f t="shared" si="1047"/>
        <v>4038.4712</v>
      </c>
      <c r="CB747" s="46">
        <f t="shared" si="1048"/>
        <v>5085.92</v>
      </c>
      <c r="CC747" s="46">
        <f t="shared" si="1049"/>
        <v>-1047.4488000000001</v>
      </c>
    </row>
    <row r="748" spans="1:82" s="45" customFormat="1" ht="12" customHeight="1">
      <c r="A748" s="284">
        <v>98</v>
      </c>
      <c r="B748" s="170" t="s">
        <v>257</v>
      </c>
      <c r="C748" s="295"/>
      <c r="D748" s="295"/>
      <c r="E748" s="296"/>
      <c r="F748" s="296"/>
      <c r="G748" s="286">
        <f t="shared" si="1017"/>
        <v>3988610.26</v>
      </c>
      <c r="H748" s="280">
        <f t="shared" si="1018"/>
        <v>0</v>
      </c>
      <c r="I748" s="289">
        <v>0</v>
      </c>
      <c r="J748" s="289">
        <v>0</v>
      </c>
      <c r="K748" s="289">
        <v>0</v>
      </c>
      <c r="L748" s="289">
        <v>0</v>
      </c>
      <c r="M748" s="289">
        <v>0</v>
      </c>
      <c r="N748" s="280">
        <v>0</v>
      </c>
      <c r="O748" s="280">
        <v>0</v>
      </c>
      <c r="P748" s="280">
        <v>0</v>
      </c>
      <c r="Q748" s="280">
        <v>0</v>
      </c>
      <c r="R748" s="280">
        <v>0</v>
      </c>
      <c r="S748" s="280">
        <v>0</v>
      </c>
      <c r="T748" s="290">
        <v>0</v>
      </c>
      <c r="U748" s="280">
        <v>0</v>
      </c>
      <c r="V748" s="296" t="s">
        <v>105</v>
      </c>
      <c r="W748" s="57">
        <v>980</v>
      </c>
      <c r="X748" s="280">
        <f t="shared" si="1019"/>
        <v>3809122.8</v>
      </c>
      <c r="Y748" s="57">
        <v>0</v>
      </c>
      <c r="Z748" s="57">
        <v>0</v>
      </c>
      <c r="AA748" s="57">
        <v>0</v>
      </c>
      <c r="AB748" s="57">
        <v>0</v>
      </c>
      <c r="AC748" s="57">
        <v>0</v>
      </c>
      <c r="AD748" s="57">
        <v>0</v>
      </c>
      <c r="AE748" s="57">
        <v>0</v>
      </c>
      <c r="AF748" s="57">
        <v>0</v>
      </c>
      <c r="AG748" s="57">
        <v>0</v>
      </c>
      <c r="AH748" s="57">
        <v>0</v>
      </c>
      <c r="AI748" s="57">
        <v>0</v>
      </c>
      <c r="AJ748" s="57">
        <f t="shared" si="1020"/>
        <v>119658.31</v>
      </c>
      <c r="AK748" s="57">
        <f t="shared" si="1021"/>
        <v>59829.15</v>
      </c>
      <c r="AL748" s="57">
        <v>0</v>
      </c>
      <c r="AN748" s="46">
        <f>I748/'Приложение 1'!I746</f>
        <v>0</v>
      </c>
      <c r="AO748" s="46" t="e">
        <f t="shared" si="1023"/>
        <v>#DIV/0!</v>
      </c>
      <c r="AP748" s="46" t="e">
        <f t="shared" si="1024"/>
        <v>#DIV/0!</v>
      </c>
      <c r="AQ748" s="46" t="e">
        <f t="shared" si="1025"/>
        <v>#DIV/0!</v>
      </c>
      <c r="AR748" s="46" t="e">
        <f t="shared" si="1026"/>
        <v>#DIV/0!</v>
      </c>
      <c r="AS748" s="46" t="e">
        <f t="shared" si="1027"/>
        <v>#DIV/0!</v>
      </c>
      <c r="AT748" s="46" t="e">
        <f t="shared" si="1028"/>
        <v>#DIV/0!</v>
      </c>
      <c r="AU748" s="46">
        <f t="shared" si="1029"/>
        <v>3886.8599999999997</v>
      </c>
      <c r="AV748" s="46" t="e">
        <f t="shared" si="1030"/>
        <v>#DIV/0!</v>
      </c>
      <c r="AW748" s="46" t="e">
        <f t="shared" si="1031"/>
        <v>#DIV/0!</v>
      </c>
      <c r="AX748" s="46" t="e">
        <f t="shared" si="1032"/>
        <v>#DIV/0!</v>
      </c>
      <c r="AY748" s="52">
        <f t="shared" si="1033"/>
        <v>0</v>
      </c>
      <c r="AZ748" s="46">
        <v>823.21</v>
      </c>
      <c r="BA748" s="46">
        <v>2105.13</v>
      </c>
      <c r="BB748" s="46">
        <v>2608.0100000000002</v>
      </c>
      <c r="BC748" s="46">
        <v>902.03</v>
      </c>
      <c r="BD748" s="46">
        <v>1781.42</v>
      </c>
      <c r="BE748" s="46">
        <v>1188.47</v>
      </c>
      <c r="BF748" s="46">
        <v>2445034.0299999998</v>
      </c>
      <c r="BG748" s="46">
        <f t="shared" si="1034"/>
        <v>5070.2</v>
      </c>
      <c r="BH748" s="46">
        <v>1206.3800000000001</v>
      </c>
      <c r="BI748" s="46">
        <v>3444.44</v>
      </c>
      <c r="BJ748" s="46">
        <v>7006.73</v>
      </c>
      <c r="BK748" s="46">
        <f t="shared" si="1022"/>
        <v>1689105.94</v>
      </c>
      <c r="BL748" s="46" t="str">
        <f t="shared" si="1035"/>
        <v xml:space="preserve"> </v>
      </c>
      <c r="BM748" s="46" t="e">
        <f t="shared" si="1036"/>
        <v>#DIV/0!</v>
      </c>
      <c r="BN748" s="46" t="e">
        <f t="shared" si="1037"/>
        <v>#DIV/0!</v>
      </c>
      <c r="BO748" s="46" t="e">
        <f t="shared" si="1038"/>
        <v>#DIV/0!</v>
      </c>
      <c r="BP748" s="46" t="e">
        <f t="shared" si="1039"/>
        <v>#DIV/0!</v>
      </c>
      <c r="BQ748" s="46" t="e">
        <f t="shared" si="1040"/>
        <v>#DIV/0!</v>
      </c>
      <c r="BR748" s="46" t="e">
        <f t="shared" si="1041"/>
        <v>#DIV/0!</v>
      </c>
      <c r="BS748" s="46" t="str">
        <f t="shared" si="1042"/>
        <v xml:space="preserve"> </v>
      </c>
      <c r="BT748" s="46" t="e">
        <f t="shared" si="1043"/>
        <v>#DIV/0!</v>
      </c>
      <c r="BU748" s="46" t="e">
        <f t="shared" si="1044"/>
        <v>#DIV/0!</v>
      </c>
      <c r="BV748" s="46" t="e">
        <f t="shared" si="1045"/>
        <v>#DIV/0!</v>
      </c>
      <c r="BW748" s="46" t="str">
        <f t="shared" si="1046"/>
        <v xml:space="preserve"> </v>
      </c>
      <c r="BY748" s="52"/>
      <c r="BZ748" s="293"/>
      <c r="CA748" s="46">
        <f t="shared" si="1047"/>
        <v>4070.0104693877547</v>
      </c>
      <c r="CB748" s="46">
        <f t="shared" si="1048"/>
        <v>5298.36</v>
      </c>
      <c r="CC748" s="46">
        <f t="shared" si="1049"/>
        <v>-1228.349530612245</v>
      </c>
    </row>
    <row r="749" spans="1:82" s="45" customFormat="1" ht="12" customHeight="1">
      <c r="A749" s="284">
        <v>99</v>
      </c>
      <c r="B749" s="170" t="s">
        <v>600</v>
      </c>
      <c r="C749" s="295"/>
      <c r="D749" s="295"/>
      <c r="E749" s="296"/>
      <c r="F749" s="296"/>
      <c r="G749" s="286">
        <f>ROUND(H749+U749+X749+Z749+AB749+AD749+AF749+AH749+AI749+AJ749+AK749+AL749,2)</f>
        <v>9131718.5800000001</v>
      </c>
      <c r="H749" s="280">
        <f t="shared" si="1018"/>
        <v>0</v>
      </c>
      <c r="I749" s="289">
        <v>0</v>
      </c>
      <c r="J749" s="289">
        <v>0</v>
      </c>
      <c r="K749" s="289">
        <v>0</v>
      </c>
      <c r="L749" s="289">
        <v>0</v>
      </c>
      <c r="M749" s="289">
        <v>0</v>
      </c>
      <c r="N749" s="280">
        <v>0</v>
      </c>
      <c r="O749" s="280">
        <v>0</v>
      </c>
      <c r="P749" s="280">
        <v>0</v>
      </c>
      <c r="Q749" s="280">
        <v>0</v>
      </c>
      <c r="R749" s="280">
        <v>0</v>
      </c>
      <c r="S749" s="280">
        <v>0</v>
      </c>
      <c r="T749" s="284">
        <v>4</v>
      </c>
      <c r="U749" s="280">
        <f>ROUND(T749*2180197.81,2)</f>
        <v>8720791.2400000002</v>
      </c>
      <c r="V749" s="296"/>
      <c r="W749" s="57">
        <v>0</v>
      </c>
      <c r="X749" s="280">
        <f t="shared" si="1019"/>
        <v>0</v>
      </c>
      <c r="Y749" s="57">
        <v>0</v>
      </c>
      <c r="Z749" s="57">
        <v>0</v>
      </c>
      <c r="AA749" s="57">
        <v>0</v>
      </c>
      <c r="AB749" s="57">
        <v>0</v>
      </c>
      <c r="AC749" s="57">
        <v>0</v>
      </c>
      <c r="AD749" s="57">
        <v>0</v>
      </c>
      <c r="AE749" s="57">
        <v>0</v>
      </c>
      <c r="AF749" s="57">
        <v>0</v>
      </c>
      <c r="AG749" s="57">
        <v>0</v>
      </c>
      <c r="AH749" s="57">
        <v>0</v>
      </c>
      <c r="AI749" s="57">
        <v>0</v>
      </c>
      <c r="AJ749" s="57">
        <f>ROUND(U749/95.5*3,2)</f>
        <v>273951.56</v>
      </c>
      <c r="AK749" s="57">
        <f>ROUND(U749/95.5*1.5,2)</f>
        <v>136975.78</v>
      </c>
      <c r="AL749" s="57">
        <v>0</v>
      </c>
      <c r="AN749" s="46">
        <f>I749/'Приложение 1'!I747</f>
        <v>0</v>
      </c>
      <c r="AO749" s="46" t="e">
        <f t="shared" si="1023"/>
        <v>#DIV/0!</v>
      </c>
      <c r="AP749" s="46" t="e">
        <f t="shared" si="1024"/>
        <v>#DIV/0!</v>
      </c>
      <c r="AQ749" s="46" t="e">
        <f t="shared" si="1025"/>
        <v>#DIV/0!</v>
      </c>
      <c r="AR749" s="46" t="e">
        <f t="shared" si="1026"/>
        <v>#DIV/0!</v>
      </c>
      <c r="AS749" s="46" t="e">
        <f t="shared" si="1027"/>
        <v>#DIV/0!</v>
      </c>
      <c r="AT749" s="46">
        <f t="shared" si="1028"/>
        <v>2180197.81</v>
      </c>
      <c r="AU749" s="46" t="e">
        <f t="shared" si="1029"/>
        <v>#DIV/0!</v>
      </c>
      <c r="AV749" s="46" t="e">
        <f t="shared" si="1030"/>
        <v>#DIV/0!</v>
      </c>
      <c r="AW749" s="46" t="e">
        <f t="shared" si="1031"/>
        <v>#DIV/0!</v>
      </c>
      <c r="AX749" s="46" t="e">
        <f t="shared" si="1032"/>
        <v>#DIV/0!</v>
      </c>
      <c r="AY749" s="52">
        <f t="shared" si="1033"/>
        <v>0</v>
      </c>
      <c r="AZ749" s="46">
        <v>823.21</v>
      </c>
      <c r="BA749" s="46">
        <v>2105.13</v>
      </c>
      <c r="BB749" s="46">
        <v>2608.0100000000002</v>
      </c>
      <c r="BC749" s="46">
        <v>902.03</v>
      </c>
      <c r="BD749" s="46">
        <v>1781.42</v>
      </c>
      <c r="BE749" s="46">
        <v>1188.47</v>
      </c>
      <c r="BF749" s="46">
        <v>2445034.0299999998</v>
      </c>
      <c r="BG749" s="46">
        <f t="shared" si="1034"/>
        <v>4866.91</v>
      </c>
      <c r="BH749" s="46">
        <v>1206.3800000000001</v>
      </c>
      <c r="BI749" s="46">
        <v>3444.44</v>
      </c>
      <c r="BJ749" s="46">
        <v>7006.73</v>
      </c>
      <c r="BK749" s="46">
        <f t="shared" si="1022"/>
        <v>1689105.94</v>
      </c>
      <c r="BL749" s="46" t="str">
        <f t="shared" si="1035"/>
        <v xml:space="preserve"> </v>
      </c>
      <c r="BM749" s="46" t="e">
        <f t="shared" si="1036"/>
        <v>#DIV/0!</v>
      </c>
      <c r="BN749" s="46" t="e">
        <f t="shared" si="1037"/>
        <v>#DIV/0!</v>
      </c>
      <c r="BO749" s="46" t="e">
        <f t="shared" si="1038"/>
        <v>#DIV/0!</v>
      </c>
      <c r="BP749" s="46" t="e">
        <f t="shared" si="1039"/>
        <v>#DIV/0!</v>
      </c>
      <c r="BQ749" s="46" t="e">
        <f t="shared" si="1040"/>
        <v>#DIV/0!</v>
      </c>
      <c r="BR749" s="46" t="str">
        <f t="shared" si="1041"/>
        <v xml:space="preserve"> </v>
      </c>
      <c r="BS749" s="46" t="e">
        <f t="shared" si="1042"/>
        <v>#DIV/0!</v>
      </c>
      <c r="BT749" s="46" t="e">
        <f t="shared" si="1043"/>
        <v>#DIV/0!</v>
      </c>
      <c r="BU749" s="46" t="e">
        <f t="shared" si="1044"/>
        <v>#DIV/0!</v>
      </c>
      <c r="BV749" s="46" t="e">
        <f t="shared" si="1045"/>
        <v>#DIV/0!</v>
      </c>
      <c r="BW749" s="46" t="str">
        <f t="shared" si="1046"/>
        <v xml:space="preserve"> </v>
      </c>
      <c r="BY749" s="52"/>
      <c r="BZ749" s="293"/>
      <c r="CA749" s="46" t="e">
        <f t="shared" si="1047"/>
        <v>#DIV/0!</v>
      </c>
      <c r="CB749" s="46">
        <f t="shared" si="1048"/>
        <v>5085.92</v>
      </c>
      <c r="CC749" s="46" t="e">
        <f t="shared" si="1049"/>
        <v>#DIV/0!</v>
      </c>
    </row>
    <row r="750" spans="1:82" s="45" customFormat="1" ht="12" customHeight="1">
      <c r="A750" s="284">
        <v>100</v>
      </c>
      <c r="B750" s="170" t="s">
        <v>258</v>
      </c>
      <c r="C750" s="295"/>
      <c r="D750" s="295"/>
      <c r="E750" s="296"/>
      <c r="F750" s="296"/>
      <c r="G750" s="286">
        <f t="shared" si="1017"/>
        <v>3272288.42</v>
      </c>
      <c r="H750" s="280">
        <f t="shared" si="1018"/>
        <v>0</v>
      </c>
      <c r="I750" s="289">
        <v>0</v>
      </c>
      <c r="J750" s="289">
        <v>0</v>
      </c>
      <c r="K750" s="289">
        <v>0</v>
      </c>
      <c r="L750" s="289">
        <v>0</v>
      </c>
      <c r="M750" s="289">
        <v>0</v>
      </c>
      <c r="N750" s="280">
        <v>0</v>
      </c>
      <c r="O750" s="280">
        <v>0</v>
      </c>
      <c r="P750" s="280">
        <v>0</v>
      </c>
      <c r="Q750" s="280">
        <v>0</v>
      </c>
      <c r="R750" s="280">
        <v>0</v>
      </c>
      <c r="S750" s="280">
        <v>0</v>
      </c>
      <c r="T750" s="290">
        <v>0</v>
      </c>
      <c r="U750" s="280">
        <v>0</v>
      </c>
      <c r="V750" s="296" t="s">
        <v>105</v>
      </c>
      <c r="W750" s="57">
        <v>804</v>
      </c>
      <c r="X750" s="280">
        <f t="shared" si="1019"/>
        <v>3125035.44</v>
      </c>
      <c r="Y750" s="57">
        <v>0</v>
      </c>
      <c r="Z750" s="57">
        <v>0</v>
      </c>
      <c r="AA750" s="57">
        <v>0</v>
      </c>
      <c r="AB750" s="57">
        <v>0</v>
      </c>
      <c r="AC750" s="57">
        <v>0</v>
      </c>
      <c r="AD750" s="57">
        <v>0</v>
      </c>
      <c r="AE750" s="57">
        <v>0</v>
      </c>
      <c r="AF750" s="57">
        <v>0</v>
      </c>
      <c r="AG750" s="57">
        <v>0</v>
      </c>
      <c r="AH750" s="57">
        <v>0</v>
      </c>
      <c r="AI750" s="57">
        <v>0</v>
      </c>
      <c r="AJ750" s="57">
        <f t="shared" si="1020"/>
        <v>98168.65</v>
      </c>
      <c r="AK750" s="57">
        <f t="shared" si="1021"/>
        <v>49084.33</v>
      </c>
      <c r="AL750" s="57">
        <v>0</v>
      </c>
      <c r="AN750" s="46">
        <f>I750/'Приложение 1'!I748</f>
        <v>0</v>
      </c>
      <c r="AO750" s="46" t="e">
        <f t="shared" si="1023"/>
        <v>#DIV/0!</v>
      </c>
      <c r="AP750" s="46" t="e">
        <f t="shared" si="1024"/>
        <v>#DIV/0!</v>
      </c>
      <c r="AQ750" s="46" t="e">
        <f t="shared" si="1025"/>
        <v>#DIV/0!</v>
      </c>
      <c r="AR750" s="46" t="e">
        <f t="shared" si="1026"/>
        <v>#DIV/0!</v>
      </c>
      <c r="AS750" s="46" t="e">
        <f t="shared" si="1027"/>
        <v>#DIV/0!</v>
      </c>
      <c r="AT750" s="46" t="e">
        <f t="shared" si="1028"/>
        <v>#DIV/0!</v>
      </c>
      <c r="AU750" s="46">
        <f t="shared" si="1029"/>
        <v>3886.86</v>
      </c>
      <c r="AV750" s="46" t="e">
        <f t="shared" si="1030"/>
        <v>#DIV/0!</v>
      </c>
      <c r="AW750" s="46" t="e">
        <f t="shared" si="1031"/>
        <v>#DIV/0!</v>
      </c>
      <c r="AX750" s="46" t="e">
        <f t="shared" si="1032"/>
        <v>#DIV/0!</v>
      </c>
      <c r="AY750" s="52">
        <f t="shared" si="1033"/>
        <v>0</v>
      </c>
      <c r="AZ750" s="46">
        <v>823.21</v>
      </c>
      <c r="BA750" s="46">
        <v>2105.13</v>
      </c>
      <c r="BB750" s="46">
        <v>2608.0100000000002</v>
      </c>
      <c r="BC750" s="46">
        <v>902.03</v>
      </c>
      <c r="BD750" s="46">
        <v>1781.42</v>
      </c>
      <c r="BE750" s="46">
        <v>1188.47</v>
      </c>
      <c r="BF750" s="46">
        <v>2445034.0299999998</v>
      </c>
      <c r="BG750" s="46">
        <f t="shared" si="1034"/>
        <v>5070.2</v>
      </c>
      <c r="BH750" s="46">
        <v>1206.3800000000001</v>
      </c>
      <c r="BI750" s="46">
        <v>3444.44</v>
      </c>
      <c r="BJ750" s="46">
        <v>7006.73</v>
      </c>
      <c r="BK750" s="46">
        <f t="shared" si="1022"/>
        <v>1689105.94</v>
      </c>
      <c r="BL750" s="46" t="str">
        <f t="shared" si="1035"/>
        <v xml:space="preserve"> </v>
      </c>
      <c r="BM750" s="46" t="e">
        <f t="shared" si="1036"/>
        <v>#DIV/0!</v>
      </c>
      <c r="BN750" s="46" t="e">
        <f t="shared" si="1037"/>
        <v>#DIV/0!</v>
      </c>
      <c r="BO750" s="46" t="e">
        <f t="shared" si="1038"/>
        <v>#DIV/0!</v>
      </c>
      <c r="BP750" s="46" t="e">
        <f t="shared" si="1039"/>
        <v>#DIV/0!</v>
      </c>
      <c r="BQ750" s="46" t="e">
        <f t="shared" si="1040"/>
        <v>#DIV/0!</v>
      </c>
      <c r="BR750" s="46" t="e">
        <f t="shared" si="1041"/>
        <v>#DIV/0!</v>
      </c>
      <c r="BS750" s="46" t="str">
        <f t="shared" si="1042"/>
        <v xml:space="preserve"> </v>
      </c>
      <c r="BT750" s="46" t="e">
        <f t="shared" si="1043"/>
        <v>#DIV/0!</v>
      </c>
      <c r="BU750" s="46" t="e">
        <f t="shared" si="1044"/>
        <v>#DIV/0!</v>
      </c>
      <c r="BV750" s="46" t="e">
        <f t="shared" si="1045"/>
        <v>#DIV/0!</v>
      </c>
      <c r="BW750" s="46" t="str">
        <f t="shared" si="1046"/>
        <v xml:space="preserve"> </v>
      </c>
      <c r="BY750" s="52"/>
      <c r="BZ750" s="293"/>
      <c r="CA750" s="46">
        <f t="shared" si="1047"/>
        <v>4070.0104726368158</v>
      </c>
      <c r="CB750" s="46">
        <f t="shared" si="1048"/>
        <v>5298.36</v>
      </c>
      <c r="CC750" s="46">
        <f t="shared" si="1049"/>
        <v>-1228.3495273631838</v>
      </c>
    </row>
    <row r="751" spans="1:82" s="45" customFormat="1" ht="12" customHeight="1">
      <c r="A751" s="284">
        <v>101</v>
      </c>
      <c r="B751" s="170" t="s">
        <v>598</v>
      </c>
      <c r="C751" s="295"/>
      <c r="D751" s="295"/>
      <c r="E751" s="296"/>
      <c r="F751" s="296"/>
      <c r="G751" s="286">
        <f t="shared" si="1017"/>
        <v>3747701.28</v>
      </c>
      <c r="H751" s="280">
        <f t="shared" si="1018"/>
        <v>0</v>
      </c>
      <c r="I751" s="289">
        <v>0</v>
      </c>
      <c r="J751" s="289">
        <v>0</v>
      </c>
      <c r="K751" s="289">
        <v>0</v>
      </c>
      <c r="L751" s="289">
        <v>0</v>
      </c>
      <c r="M751" s="289">
        <v>0</v>
      </c>
      <c r="N751" s="280">
        <v>0</v>
      </c>
      <c r="O751" s="280">
        <v>0</v>
      </c>
      <c r="P751" s="280">
        <v>0</v>
      </c>
      <c r="Q751" s="280">
        <v>0</v>
      </c>
      <c r="R751" s="280">
        <v>0</v>
      </c>
      <c r="S751" s="280">
        <v>0</v>
      </c>
      <c r="T751" s="290">
        <v>0</v>
      </c>
      <c r="U751" s="280">
        <v>0</v>
      </c>
      <c r="V751" s="296" t="s">
        <v>106</v>
      </c>
      <c r="W751" s="57">
        <v>928</v>
      </c>
      <c r="X751" s="280">
        <f t="shared" si="1019"/>
        <v>3579054.72</v>
      </c>
      <c r="Y751" s="57">
        <v>0</v>
      </c>
      <c r="Z751" s="57">
        <v>0</v>
      </c>
      <c r="AA751" s="57">
        <v>0</v>
      </c>
      <c r="AB751" s="57">
        <v>0</v>
      </c>
      <c r="AC751" s="57">
        <v>0</v>
      </c>
      <c r="AD751" s="57">
        <v>0</v>
      </c>
      <c r="AE751" s="57">
        <v>0</v>
      </c>
      <c r="AF751" s="57">
        <v>0</v>
      </c>
      <c r="AG751" s="57">
        <v>0</v>
      </c>
      <c r="AH751" s="57">
        <v>0</v>
      </c>
      <c r="AI751" s="57">
        <v>0</v>
      </c>
      <c r="AJ751" s="57">
        <f t="shared" si="1020"/>
        <v>112431.03999999999</v>
      </c>
      <c r="AK751" s="57">
        <f t="shared" si="1021"/>
        <v>56215.519999999997</v>
      </c>
      <c r="AL751" s="57">
        <v>0</v>
      </c>
      <c r="AN751" s="46">
        <f>I751/'Приложение 1'!I749</f>
        <v>0</v>
      </c>
      <c r="AO751" s="46" t="e">
        <f t="shared" si="1023"/>
        <v>#DIV/0!</v>
      </c>
      <c r="AP751" s="46" t="e">
        <f t="shared" si="1024"/>
        <v>#DIV/0!</v>
      </c>
      <c r="AQ751" s="46" t="e">
        <f t="shared" si="1025"/>
        <v>#DIV/0!</v>
      </c>
      <c r="AR751" s="46" t="e">
        <f t="shared" si="1026"/>
        <v>#DIV/0!</v>
      </c>
      <c r="AS751" s="46" t="e">
        <f t="shared" si="1027"/>
        <v>#DIV/0!</v>
      </c>
      <c r="AT751" s="46" t="e">
        <f t="shared" si="1028"/>
        <v>#DIV/0!</v>
      </c>
      <c r="AU751" s="46">
        <f t="shared" si="1029"/>
        <v>3856.7400000000002</v>
      </c>
      <c r="AV751" s="46" t="e">
        <f t="shared" si="1030"/>
        <v>#DIV/0!</v>
      </c>
      <c r="AW751" s="46" t="e">
        <f t="shared" si="1031"/>
        <v>#DIV/0!</v>
      </c>
      <c r="AX751" s="46" t="e">
        <f t="shared" si="1032"/>
        <v>#DIV/0!</v>
      </c>
      <c r="AY751" s="52">
        <f t="shared" si="1033"/>
        <v>0</v>
      </c>
      <c r="AZ751" s="46">
        <v>823.21</v>
      </c>
      <c r="BA751" s="46">
        <v>2105.13</v>
      </c>
      <c r="BB751" s="46">
        <v>2608.0100000000002</v>
      </c>
      <c r="BC751" s="46">
        <v>902.03</v>
      </c>
      <c r="BD751" s="46">
        <v>1781.42</v>
      </c>
      <c r="BE751" s="46">
        <v>1188.47</v>
      </c>
      <c r="BF751" s="46">
        <v>2445034.0299999998</v>
      </c>
      <c r="BG751" s="46">
        <f t="shared" si="1034"/>
        <v>4866.91</v>
      </c>
      <c r="BH751" s="46">
        <v>1206.3800000000001</v>
      </c>
      <c r="BI751" s="46">
        <v>3444.44</v>
      </c>
      <c r="BJ751" s="46">
        <v>7006.73</v>
      </c>
      <c r="BK751" s="46">
        <f t="shared" si="1022"/>
        <v>1689105.94</v>
      </c>
      <c r="BL751" s="46" t="str">
        <f t="shared" si="1035"/>
        <v xml:space="preserve"> </v>
      </c>
      <c r="BM751" s="46" t="e">
        <f t="shared" si="1036"/>
        <v>#DIV/0!</v>
      </c>
      <c r="BN751" s="46" t="e">
        <f t="shared" si="1037"/>
        <v>#DIV/0!</v>
      </c>
      <c r="BO751" s="46" t="e">
        <f t="shared" si="1038"/>
        <v>#DIV/0!</v>
      </c>
      <c r="BP751" s="46" t="e">
        <f t="shared" si="1039"/>
        <v>#DIV/0!</v>
      </c>
      <c r="BQ751" s="46" t="e">
        <f t="shared" si="1040"/>
        <v>#DIV/0!</v>
      </c>
      <c r="BR751" s="46" t="e">
        <f t="shared" si="1041"/>
        <v>#DIV/0!</v>
      </c>
      <c r="BS751" s="46" t="str">
        <f t="shared" si="1042"/>
        <v xml:space="preserve"> </v>
      </c>
      <c r="BT751" s="46" t="e">
        <f t="shared" si="1043"/>
        <v>#DIV/0!</v>
      </c>
      <c r="BU751" s="46" t="e">
        <f t="shared" si="1044"/>
        <v>#DIV/0!</v>
      </c>
      <c r="BV751" s="46" t="e">
        <f t="shared" si="1045"/>
        <v>#DIV/0!</v>
      </c>
      <c r="BW751" s="46" t="str">
        <f t="shared" si="1046"/>
        <v xml:space="preserve"> </v>
      </c>
      <c r="BY751" s="52"/>
      <c r="BZ751" s="293"/>
      <c r="CA751" s="46">
        <f t="shared" si="1047"/>
        <v>4038.4712068965514</v>
      </c>
      <c r="CB751" s="46">
        <f t="shared" si="1048"/>
        <v>5085.92</v>
      </c>
      <c r="CC751" s="46">
        <f t="shared" si="1049"/>
        <v>-1047.4487931034487</v>
      </c>
    </row>
    <row r="752" spans="1:82" s="45" customFormat="1" ht="12" customHeight="1">
      <c r="A752" s="284">
        <v>102</v>
      </c>
      <c r="B752" s="170" t="s">
        <v>599</v>
      </c>
      <c r="C752" s="295"/>
      <c r="D752" s="295"/>
      <c r="E752" s="296"/>
      <c r="F752" s="296"/>
      <c r="G752" s="286">
        <f t="shared" si="1017"/>
        <v>2350390.2400000002</v>
      </c>
      <c r="H752" s="280">
        <f t="shared" si="1018"/>
        <v>0</v>
      </c>
      <c r="I752" s="289">
        <v>0</v>
      </c>
      <c r="J752" s="289">
        <v>0</v>
      </c>
      <c r="K752" s="289">
        <v>0</v>
      </c>
      <c r="L752" s="289">
        <v>0</v>
      </c>
      <c r="M752" s="289">
        <v>0</v>
      </c>
      <c r="N752" s="280">
        <v>0</v>
      </c>
      <c r="O752" s="280">
        <v>0</v>
      </c>
      <c r="P752" s="280">
        <v>0</v>
      </c>
      <c r="Q752" s="280">
        <v>0</v>
      </c>
      <c r="R752" s="280">
        <v>0</v>
      </c>
      <c r="S752" s="280">
        <v>0</v>
      </c>
      <c r="T752" s="290">
        <v>0</v>
      </c>
      <c r="U752" s="280">
        <v>0</v>
      </c>
      <c r="V752" s="296" t="s">
        <v>106</v>
      </c>
      <c r="W752" s="57">
        <v>582</v>
      </c>
      <c r="X752" s="280">
        <f t="shared" si="1019"/>
        <v>2244622.6800000002</v>
      </c>
      <c r="Y752" s="57">
        <v>0</v>
      </c>
      <c r="Z752" s="57">
        <v>0</v>
      </c>
      <c r="AA752" s="57">
        <v>0</v>
      </c>
      <c r="AB752" s="57">
        <v>0</v>
      </c>
      <c r="AC752" s="57">
        <v>0</v>
      </c>
      <c r="AD752" s="57">
        <v>0</v>
      </c>
      <c r="AE752" s="57">
        <v>0</v>
      </c>
      <c r="AF752" s="57">
        <v>0</v>
      </c>
      <c r="AG752" s="57">
        <v>0</v>
      </c>
      <c r="AH752" s="57">
        <v>0</v>
      </c>
      <c r="AI752" s="57">
        <v>0</v>
      </c>
      <c r="AJ752" s="57">
        <f t="shared" si="1020"/>
        <v>70511.710000000006</v>
      </c>
      <c r="AK752" s="57">
        <f t="shared" si="1021"/>
        <v>35255.85</v>
      </c>
      <c r="AL752" s="57">
        <v>0</v>
      </c>
      <c r="AN752" s="46">
        <f>I752/'Приложение 1'!I750</f>
        <v>0</v>
      </c>
      <c r="AO752" s="46" t="e">
        <f t="shared" si="1023"/>
        <v>#DIV/0!</v>
      </c>
      <c r="AP752" s="46" t="e">
        <f t="shared" si="1024"/>
        <v>#DIV/0!</v>
      </c>
      <c r="AQ752" s="46" t="e">
        <f t="shared" si="1025"/>
        <v>#DIV/0!</v>
      </c>
      <c r="AR752" s="46" t="e">
        <f t="shared" si="1026"/>
        <v>#DIV/0!</v>
      </c>
      <c r="AS752" s="46" t="e">
        <f t="shared" si="1027"/>
        <v>#DIV/0!</v>
      </c>
      <c r="AT752" s="46" t="e">
        <f t="shared" si="1028"/>
        <v>#DIV/0!</v>
      </c>
      <c r="AU752" s="46">
        <f t="shared" si="1029"/>
        <v>3856.7400000000002</v>
      </c>
      <c r="AV752" s="46" t="e">
        <f t="shared" si="1030"/>
        <v>#DIV/0!</v>
      </c>
      <c r="AW752" s="46" t="e">
        <f t="shared" si="1031"/>
        <v>#DIV/0!</v>
      </c>
      <c r="AX752" s="46" t="e">
        <f t="shared" si="1032"/>
        <v>#DIV/0!</v>
      </c>
      <c r="AY752" s="52">
        <f t="shared" si="1033"/>
        <v>0</v>
      </c>
      <c r="AZ752" s="46">
        <v>823.21</v>
      </c>
      <c r="BA752" s="46">
        <v>2105.13</v>
      </c>
      <c r="BB752" s="46">
        <v>2608.0100000000002</v>
      </c>
      <c r="BC752" s="46">
        <v>902.03</v>
      </c>
      <c r="BD752" s="46">
        <v>1781.42</v>
      </c>
      <c r="BE752" s="46">
        <v>1188.47</v>
      </c>
      <c r="BF752" s="46">
        <v>2445034.0299999998</v>
      </c>
      <c r="BG752" s="46">
        <f t="shared" si="1034"/>
        <v>4866.91</v>
      </c>
      <c r="BH752" s="46">
        <v>1206.3800000000001</v>
      </c>
      <c r="BI752" s="46">
        <v>3444.44</v>
      </c>
      <c r="BJ752" s="46">
        <v>7006.73</v>
      </c>
      <c r="BK752" s="46">
        <f t="shared" si="1022"/>
        <v>1689105.94</v>
      </c>
      <c r="BL752" s="46" t="str">
        <f t="shared" si="1035"/>
        <v xml:space="preserve"> </v>
      </c>
      <c r="BM752" s="46" t="e">
        <f t="shared" si="1036"/>
        <v>#DIV/0!</v>
      </c>
      <c r="BN752" s="46" t="e">
        <f t="shared" si="1037"/>
        <v>#DIV/0!</v>
      </c>
      <c r="BO752" s="46" t="e">
        <f t="shared" si="1038"/>
        <v>#DIV/0!</v>
      </c>
      <c r="BP752" s="46" t="e">
        <f t="shared" si="1039"/>
        <v>#DIV/0!</v>
      </c>
      <c r="BQ752" s="46" t="e">
        <f t="shared" si="1040"/>
        <v>#DIV/0!</v>
      </c>
      <c r="BR752" s="46" t="e">
        <f t="shared" si="1041"/>
        <v>#DIV/0!</v>
      </c>
      <c r="BS752" s="46" t="str">
        <f t="shared" si="1042"/>
        <v xml:space="preserve"> </v>
      </c>
      <c r="BT752" s="46" t="e">
        <f t="shared" si="1043"/>
        <v>#DIV/0!</v>
      </c>
      <c r="BU752" s="46" t="e">
        <f t="shared" si="1044"/>
        <v>#DIV/0!</v>
      </c>
      <c r="BV752" s="46" t="e">
        <f t="shared" si="1045"/>
        <v>#DIV/0!</v>
      </c>
      <c r="BW752" s="46" t="str">
        <f t="shared" si="1046"/>
        <v xml:space="preserve"> </v>
      </c>
      <c r="BY752" s="52"/>
      <c r="BZ752" s="293"/>
      <c r="CA752" s="46">
        <f t="shared" si="1047"/>
        <v>4038.4712027491414</v>
      </c>
      <c r="CB752" s="46">
        <f t="shared" si="1048"/>
        <v>5085.92</v>
      </c>
      <c r="CC752" s="46">
        <f t="shared" si="1049"/>
        <v>-1047.4487972508587</v>
      </c>
    </row>
    <row r="753" spans="1:81" s="45" customFormat="1" ht="12" customHeight="1">
      <c r="A753" s="284">
        <v>103</v>
      </c>
      <c r="B753" s="170" t="s">
        <v>601</v>
      </c>
      <c r="C753" s="295"/>
      <c r="D753" s="295"/>
      <c r="E753" s="296"/>
      <c r="F753" s="296"/>
      <c r="G753" s="286">
        <f t="shared" si="1017"/>
        <v>977310.03</v>
      </c>
      <c r="H753" s="280">
        <f t="shared" si="1018"/>
        <v>0</v>
      </c>
      <c r="I753" s="289">
        <v>0</v>
      </c>
      <c r="J753" s="289">
        <v>0</v>
      </c>
      <c r="K753" s="289">
        <v>0</v>
      </c>
      <c r="L753" s="289">
        <v>0</v>
      </c>
      <c r="M753" s="289">
        <v>0</v>
      </c>
      <c r="N753" s="280">
        <v>0</v>
      </c>
      <c r="O753" s="280">
        <v>0</v>
      </c>
      <c r="P753" s="280">
        <v>0</v>
      </c>
      <c r="Q753" s="280">
        <v>0</v>
      </c>
      <c r="R753" s="280">
        <v>0</v>
      </c>
      <c r="S753" s="280">
        <v>0</v>
      </c>
      <c r="T753" s="290">
        <v>0</v>
      </c>
      <c r="U753" s="280">
        <v>0</v>
      </c>
      <c r="V753" s="296" t="s">
        <v>106</v>
      </c>
      <c r="W753" s="57">
        <v>242</v>
      </c>
      <c r="X753" s="280">
        <f t="shared" si="1019"/>
        <v>933331.08</v>
      </c>
      <c r="Y753" s="57">
        <v>0</v>
      </c>
      <c r="Z753" s="57">
        <v>0</v>
      </c>
      <c r="AA753" s="57">
        <v>0</v>
      </c>
      <c r="AB753" s="57">
        <v>0</v>
      </c>
      <c r="AC753" s="57">
        <v>0</v>
      </c>
      <c r="AD753" s="57">
        <v>0</v>
      </c>
      <c r="AE753" s="57">
        <v>0</v>
      </c>
      <c r="AF753" s="57">
        <v>0</v>
      </c>
      <c r="AG753" s="57">
        <v>0</v>
      </c>
      <c r="AH753" s="57">
        <v>0</v>
      </c>
      <c r="AI753" s="57">
        <v>0</v>
      </c>
      <c r="AJ753" s="57">
        <f t="shared" si="1020"/>
        <v>29319.3</v>
      </c>
      <c r="AK753" s="57">
        <f t="shared" si="1021"/>
        <v>14659.65</v>
      </c>
      <c r="AL753" s="57">
        <v>0</v>
      </c>
      <c r="AN753" s="46">
        <f>I753/'Приложение 1'!I751</f>
        <v>0</v>
      </c>
      <c r="AO753" s="46" t="e">
        <f t="shared" si="1023"/>
        <v>#DIV/0!</v>
      </c>
      <c r="AP753" s="46" t="e">
        <f t="shared" si="1024"/>
        <v>#DIV/0!</v>
      </c>
      <c r="AQ753" s="46" t="e">
        <f t="shared" si="1025"/>
        <v>#DIV/0!</v>
      </c>
      <c r="AR753" s="46" t="e">
        <f t="shared" si="1026"/>
        <v>#DIV/0!</v>
      </c>
      <c r="AS753" s="46" t="e">
        <f t="shared" si="1027"/>
        <v>#DIV/0!</v>
      </c>
      <c r="AT753" s="46" t="e">
        <f t="shared" si="1028"/>
        <v>#DIV/0!</v>
      </c>
      <c r="AU753" s="46">
        <f t="shared" si="1029"/>
        <v>3856.74</v>
      </c>
      <c r="AV753" s="46" t="e">
        <f t="shared" si="1030"/>
        <v>#DIV/0!</v>
      </c>
      <c r="AW753" s="46" t="e">
        <f t="shared" si="1031"/>
        <v>#DIV/0!</v>
      </c>
      <c r="AX753" s="46" t="e">
        <f t="shared" si="1032"/>
        <v>#DIV/0!</v>
      </c>
      <c r="AY753" s="52">
        <f t="shared" si="1033"/>
        <v>0</v>
      </c>
      <c r="AZ753" s="46">
        <v>823.21</v>
      </c>
      <c r="BA753" s="46">
        <v>2105.13</v>
      </c>
      <c r="BB753" s="46">
        <v>2608.0100000000002</v>
      </c>
      <c r="BC753" s="46">
        <v>902.03</v>
      </c>
      <c r="BD753" s="46">
        <v>1781.42</v>
      </c>
      <c r="BE753" s="46">
        <v>1188.47</v>
      </c>
      <c r="BF753" s="46">
        <v>2445034.0299999998</v>
      </c>
      <c r="BG753" s="46">
        <f t="shared" si="1034"/>
        <v>4866.91</v>
      </c>
      <c r="BH753" s="46">
        <v>1206.3800000000001</v>
      </c>
      <c r="BI753" s="46">
        <v>3444.44</v>
      </c>
      <c r="BJ753" s="46">
        <v>7006.73</v>
      </c>
      <c r="BK753" s="46">
        <f t="shared" si="1022"/>
        <v>1689105.94</v>
      </c>
      <c r="BL753" s="46" t="str">
        <f t="shared" si="1035"/>
        <v xml:space="preserve"> </v>
      </c>
      <c r="BM753" s="46" t="e">
        <f t="shared" si="1036"/>
        <v>#DIV/0!</v>
      </c>
      <c r="BN753" s="46" t="e">
        <f t="shared" si="1037"/>
        <v>#DIV/0!</v>
      </c>
      <c r="BO753" s="46" t="e">
        <f t="shared" si="1038"/>
        <v>#DIV/0!</v>
      </c>
      <c r="BP753" s="46" t="e">
        <f t="shared" si="1039"/>
        <v>#DIV/0!</v>
      </c>
      <c r="BQ753" s="46" t="e">
        <f t="shared" si="1040"/>
        <v>#DIV/0!</v>
      </c>
      <c r="BR753" s="46" t="e">
        <f t="shared" si="1041"/>
        <v>#DIV/0!</v>
      </c>
      <c r="BS753" s="46" t="str">
        <f t="shared" si="1042"/>
        <v xml:space="preserve"> </v>
      </c>
      <c r="BT753" s="46" t="e">
        <f t="shared" si="1043"/>
        <v>#DIV/0!</v>
      </c>
      <c r="BU753" s="46" t="e">
        <f t="shared" si="1044"/>
        <v>#DIV/0!</v>
      </c>
      <c r="BV753" s="46" t="e">
        <f t="shared" si="1045"/>
        <v>#DIV/0!</v>
      </c>
      <c r="BW753" s="46" t="str">
        <f t="shared" si="1046"/>
        <v xml:space="preserve"> </v>
      </c>
      <c r="BY753" s="52"/>
      <c r="BZ753" s="293"/>
      <c r="CA753" s="46">
        <f t="shared" si="1047"/>
        <v>4038.4711983471075</v>
      </c>
      <c r="CB753" s="46">
        <f t="shared" si="1048"/>
        <v>5085.92</v>
      </c>
      <c r="CC753" s="46">
        <f t="shared" si="1049"/>
        <v>-1047.4488016528926</v>
      </c>
    </row>
    <row r="754" spans="1:81" s="45" customFormat="1" ht="12" customHeight="1">
      <c r="A754" s="284">
        <v>104</v>
      </c>
      <c r="B754" s="170" t="s">
        <v>604</v>
      </c>
      <c r="C754" s="295"/>
      <c r="D754" s="295"/>
      <c r="E754" s="296"/>
      <c r="F754" s="296"/>
      <c r="G754" s="286">
        <f t="shared" si="1017"/>
        <v>2192889.87</v>
      </c>
      <c r="H754" s="280">
        <f t="shared" si="1018"/>
        <v>0</v>
      </c>
      <c r="I754" s="289">
        <v>0</v>
      </c>
      <c r="J754" s="289">
        <v>0</v>
      </c>
      <c r="K754" s="289">
        <v>0</v>
      </c>
      <c r="L754" s="289">
        <v>0</v>
      </c>
      <c r="M754" s="289">
        <v>0</v>
      </c>
      <c r="N754" s="280">
        <v>0</v>
      </c>
      <c r="O754" s="280">
        <v>0</v>
      </c>
      <c r="P754" s="280">
        <v>0</v>
      </c>
      <c r="Q754" s="280">
        <v>0</v>
      </c>
      <c r="R754" s="280">
        <v>0</v>
      </c>
      <c r="S754" s="280">
        <v>0</v>
      </c>
      <c r="T754" s="290">
        <v>0</v>
      </c>
      <c r="U754" s="280">
        <v>0</v>
      </c>
      <c r="V754" s="296" t="s">
        <v>106</v>
      </c>
      <c r="W754" s="57">
        <v>543</v>
      </c>
      <c r="X754" s="280">
        <f t="shared" si="1019"/>
        <v>2094209.82</v>
      </c>
      <c r="Y754" s="57">
        <v>0</v>
      </c>
      <c r="Z754" s="57">
        <v>0</v>
      </c>
      <c r="AA754" s="57">
        <v>0</v>
      </c>
      <c r="AB754" s="57">
        <v>0</v>
      </c>
      <c r="AC754" s="57">
        <v>0</v>
      </c>
      <c r="AD754" s="57">
        <v>0</v>
      </c>
      <c r="AE754" s="57">
        <v>0</v>
      </c>
      <c r="AF754" s="57">
        <v>0</v>
      </c>
      <c r="AG754" s="57">
        <v>0</v>
      </c>
      <c r="AH754" s="57">
        <v>0</v>
      </c>
      <c r="AI754" s="57">
        <v>0</v>
      </c>
      <c r="AJ754" s="57">
        <f t="shared" si="1020"/>
        <v>65786.7</v>
      </c>
      <c r="AK754" s="57">
        <f t="shared" si="1021"/>
        <v>32893.35</v>
      </c>
      <c r="AL754" s="57">
        <v>0</v>
      </c>
      <c r="AN754" s="46">
        <f>I754/'Приложение 1'!I752</f>
        <v>0</v>
      </c>
      <c r="AO754" s="46" t="e">
        <f t="shared" si="1023"/>
        <v>#DIV/0!</v>
      </c>
      <c r="AP754" s="46" t="e">
        <f t="shared" si="1024"/>
        <v>#DIV/0!</v>
      </c>
      <c r="AQ754" s="46" t="e">
        <f t="shared" si="1025"/>
        <v>#DIV/0!</v>
      </c>
      <c r="AR754" s="46" t="e">
        <f t="shared" si="1026"/>
        <v>#DIV/0!</v>
      </c>
      <c r="AS754" s="46" t="e">
        <f t="shared" si="1027"/>
        <v>#DIV/0!</v>
      </c>
      <c r="AT754" s="46" t="e">
        <f t="shared" si="1028"/>
        <v>#DIV/0!</v>
      </c>
      <c r="AU754" s="46">
        <f t="shared" si="1029"/>
        <v>3856.7400000000002</v>
      </c>
      <c r="AV754" s="46" t="e">
        <f t="shared" si="1030"/>
        <v>#DIV/0!</v>
      </c>
      <c r="AW754" s="46" t="e">
        <f t="shared" si="1031"/>
        <v>#DIV/0!</v>
      </c>
      <c r="AX754" s="46" t="e">
        <f t="shared" si="1032"/>
        <v>#DIV/0!</v>
      </c>
      <c r="AY754" s="52">
        <f t="shared" si="1033"/>
        <v>0</v>
      </c>
      <c r="AZ754" s="46">
        <v>823.21</v>
      </c>
      <c r="BA754" s="46">
        <v>2105.13</v>
      </c>
      <c r="BB754" s="46">
        <v>2608.0100000000002</v>
      </c>
      <c r="BC754" s="46">
        <v>902.03</v>
      </c>
      <c r="BD754" s="46">
        <v>1781.42</v>
      </c>
      <c r="BE754" s="46">
        <v>1188.47</v>
      </c>
      <c r="BF754" s="46">
        <v>2445034.0299999998</v>
      </c>
      <c r="BG754" s="46">
        <f t="shared" si="1034"/>
        <v>4866.91</v>
      </c>
      <c r="BH754" s="46">
        <v>1206.3800000000001</v>
      </c>
      <c r="BI754" s="46">
        <v>3444.44</v>
      </c>
      <c r="BJ754" s="46">
        <v>7006.73</v>
      </c>
      <c r="BK754" s="46">
        <f t="shared" si="1022"/>
        <v>1689105.94</v>
      </c>
      <c r="BL754" s="46" t="str">
        <f t="shared" si="1035"/>
        <v xml:space="preserve"> </v>
      </c>
      <c r="BM754" s="46" t="e">
        <f t="shared" si="1036"/>
        <v>#DIV/0!</v>
      </c>
      <c r="BN754" s="46" t="e">
        <f t="shared" si="1037"/>
        <v>#DIV/0!</v>
      </c>
      <c r="BO754" s="46" t="e">
        <f t="shared" si="1038"/>
        <v>#DIV/0!</v>
      </c>
      <c r="BP754" s="46" t="e">
        <f t="shared" si="1039"/>
        <v>#DIV/0!</v>
      </c>
      <c r="BQ754" s="46" t="e">
        <f t="shared" si="1040"/>
        <v>#DIV/0!</v>
      </c>
      <c r="BR754" s="46" t="e">
        <f t="shared" si="1041"/>
        <v>#DIV/0!</v>
      </c>
      <c r="BS754" s="46" t="str">
        <f t="shared" si="1042"/>
        <v xml:space="preserve"> </v>
      </c>
      <c r="BT754" s="46" t="e">
        <f t="shared" si="1043"/>
        <v>#DIV/0!</v>
      </c>
      <c r="BU754" s="46" t="e">
        <f t="shared" si="1044"/>
        <v>#DIV/0!</v>
      </c>
      <c r="BV754" s="46" t="e">
        <f t="shared" si="1045"/>
        <v>#DIV/0!</v>
      </c>
      <c r="BW754" s="46" t="str">
        <f t="shared" si="1046"/>
        <v xml:space="preserve"> </v>
      </c>
      <c r="BY754" s="52"/>
      <c r="BZ754" s="293"/>
      <c r="CA754" s="46">
        <f t="shared" si="1047"/>
        <v>4038.4712154696135</v>
      </c>
      <c r="CB754" s="46">
        <f t="shared" si="1048"/>
        <v>5085.92</v>
      </c>
      <c r="CC754" s="46">
        <f t="shared" si="1049"/>
        <v>-1047.4487845303865</v>
      </c>
    </row>
    <row r="755" spans="1:81" s="45" customFormat="1" ht="12" customHeight="1">
      <c r="A755" s="284">
        <v>105</v>
      </c>
      <c r="B755" s="170" t="s">
        <v>605</v>
      </c>
      <c r="C755" s="295"/>
      <c r="D755" s="295"/>
      <c r="E755" s="296"/>
      <c r="F755" s="296"/>
      <c r="G755" s="286">
        <f t="shared" si="1017"/>
        <v>3057122.7</v>
      </c>
      <c r="H755" s="280">
        <f t="shared" si="1018"/>
        <v>0</v>
      </c>
      <c r="I755" s="289">
        <v>0</v>
      </c>
      <c r="J755" s="289">
        <v>0</v>
      </c>
      <c r="K755" s="289">
        <v>0</v>
      </c>
      <c r="L755" s="289">
        <v>0</v>
      </c>
      <c r="M755" s="289">
        <v>0</v>
      </c>
      <c r="N755" s="280">
        <v>0</v>
      </c>
      <c r="O755" s="280">
        <v>0</v>
      </c>
      <c r="P755" s="280">
        <v>0</v>
      </c>
      <c r="Q755" s="280">
        <v>0</v>
      </c>
      <c r="R755" s="280">
        <v>0</v>
      </c>
      <c r="S755" s="280">
        <v>0</v>
      </c>
      <c r="T755" s="290">
        <v>0</v>
      </c>
      <c r="U755" s="280">
        <v>0</v>
      </c>
      <c r="V755" s="296" t="s">
        <v>106</v>
      </c>
      <c r="W755" s="57">
        <v>757</v>
      </c>
      <c r="X755" s="280">
        <f t="shared" si="1019"/>
        <v>2919552.18</v>
      </c>
      <c r="Y755" s="57">
        <v>0</v>
      </c>
      <c r="Z755" s="57">
        <v>0</v>
      </c>
      <c r="AA755" s="57">
        <v>0</v>
      </c>
      <c r="AB755" s="57">
        <v>0</v>
      </c>
      <c r="AC755" s="57">
        <v>0</v>
      </c>
      <c r="AD755" s="57">
        <v>0</v>
      </c>
      <c r="AE755" s="57">
        <v>0</v>
      </c>
      <c r="AF755" s="57">
        <v>0</v>
      </c>
      <c r="AG755" s="57">
        <v>0</v>
      </c>
      <c r="AH755" s="57">
        <v>0</v>
      </c>
      <c r="AI755" s="57">
        <v>0</v>
      </c>
      <c r="AJ755" s="57">
        <f t="shared" si="1020"/>
        <v>91713.68</v>
      </c>
      <c r="AK755" s="57">
        <f t="shared" si="1021"/>
        <v>45856.84</v>
      </c>
      <c r="AL755" s="57">
        <v>0</v>
      </c>
      <c r="AN755" s="46">
        <f>I755/'Приложение 1'!I753</f>
        <v>0</v>
      </c>
      <c r="AO755" s="46" t="e">
        <f t="shared" si="1023"/>
        <v>#DIV/0!</v>
      </c>
      <c r="AP755" s="46" t="e">
        <f t="shared" si="1024"/>
        <v>#DIV/0!</v>
      </c>
      <c r="AQ755" s="46" t="e">
        <f t="shared" si="1025"/>
        <v>#DIV/0!</v>
      </c>
      <c r="AR755" s="46" t="e">
        <f t="shared" si="1026"/>
        <v>#DIV/0!</v>
      </c>
      <c r="AS755" s="46" t="e">
        <f t="shared" si="1027"/>
        <v>#DIV/0!</v>
      </c>
      <c r="AT755" s="46" t="e">
        <f t="shared" si="1028"/>
        <v>#DIV/0!</v>
      </c>
      <c r="AU755" s="46">
        <f t="shared" si="1029"/>
        <v>3856.7400000000002</v>
      </c>
      <c r="AV755" s="46" t="e">
        <f t="shared" si="1030"/>
        <v>#DIV/0!</v>
      </c>
      <c r="AW755" s="46" t="e">
        <f t="shared" si="1031"/>
        <v>#DIV/0!</v>
      </c>
      <c r="AX755" s="46" t="e">
        <f t="shared" si="1032"/>
        <v>#DIV/0!</v>
      </c>
      <c r="AY755" s="52">
        <f t="shared" si="1033"/>
        <v>0</v>
      </c>
      <c r="AZ755" s="46">
        <v>823.21</v>
      </c>
      <c r="BA755" s="46">
        <v>2105.13</v>
      </c>
      <c r="BB755" s="46">
        <v>2608.0100000000002</v>
      </c>
      <c r="BC755" s="46">
        <v>902.03</v>
      </c>
      <c r="BD755" s="46">
        <v>1781.42</v>
      </c>
      <c r="BE755" s="46">
        <v>1188.47</v>
      </c>
      <c r="BF755" s="46">
        <v>2445034.0299999998</v>
      </c>
      <c r="BG755" s="46">
        <f t="shared" si="1034"/>
        <v>4866.91</v>
      </c>
      <c r="BH755" s="46">
        <v>1206.3800000000001</v>
      </c>
      <c r="BI755" s="46">
        <v>3444.44</v>
      </c>
      <c r="BJ755" s="46">
        <v>7006.73</v>
      </c>
      <c r="BK755" s="46">
        <f t="shared" si="1022"/>
        <v>1689105.94</v>
      </c>
      <c r="BL755" s="46" t="str">
        <f t="shared" si="1035"/>
        <v xml:space="preserve"> </v>
      </c>
      <c r="BM755" s="46" t="e">
        <f t="shared" si="1036"/>
        <v>#DIV/0!</v>
      </c>
      <c r="BN755" s="46" t="e">
        <f t="shared" si="1037"/>
        <v>#DIV/0!</v>
      </c>
      <c r="BO755" s="46" t="e">
        <f t="shared" si="1038"/>
        <v>#DIV/0!</v>
      </c>
      <c r="BP755" s="46" t="e">
        <f t="shared" si="1039"/>
        <v>#DIV/0!</v>
      </c>
      <c r="BQ755" s="46" t="e">
        <f t="shared" si="1040"/>
        <v>#DIV/0!</v>
      </c>
      <c r="BR755" s="46" t="e">
        <f t="shared" si="1041"/>
        <v>#DIV/0!</v>
      </c>
      <c r="BS755" s="46" t="str">
        <f t="shared" si="1042"/>
        <v xml:space="preserve"> </v>
      </c>
      <c r="BT755" s="46" t="e">
        <f t="shared" si="1043"/>
        <v>#DIV/0!</v>
      </c>
      <c r="BU755" s="46" t="e">
        <f t="shared" si="1044"/>
        <v>#DIV/0!</v>
      </c>
      <c r="BV755" s="46" t="e">
        <f t="shared" si="1045"/>
        <v>#DIV/0!</v>
      </c>
      <c r="BW755" s="46" t="str">
        <f t="shared" si="1046"/>
        <v xml:space="preserve"> </v>
      </c>
      <c r="BY755" s="52"/>
      <c r="BZ755" s="293"/>
      <c r="CA755" s="46">
        <f t="shared" si="1047"/>
        <v>4038.4712021136065</v>
      </c>
      <c r="CB755" s="46">
        <f t="shared" si="1048"/>
        <v>5085.92</v>
      </c>
      <c r="CC755" s="46">
        <f t="shared" si="1049"/>
        <v>-1047.4487978863935</v>
      </c>
    </row>
    <row r="756" spans="1:81" s="45" customFormat="1" ht="12" customHeight="1">
      <c r="A756" s="284">
        <v>106</v>
      </c>
      <c r="B756" s="170" t="s">
        <v>606</v>
      </c>
      <c r="C756" s="295"/>
      <c r="D756" s="295"/>
      <c r="E756" s="296"/>
      <c r="F756" s="296"/>
      <c r="G756" s="286">
        <f t="shared" si="1017"/>
        <v>1833465.93</v>
      </c>
      <c r="H756" s="280">
        <f t="shared" si="1018"/>
        <v>0</v>
      </c>
      <c r="I756" s="289">
        <v>0</v>
      </c>
      <c r="J756" s="289">
        <v>0</v>
      </c>
      <c r="K756" s="289">
        <v>0</v>
      </c>
      <c r="L756" s="289">
        <v>0</v>
      </c>
      <c r="M756" s="289">
        <v>0</v>
      </c>
      <c r="N756" s="280">
        <v>0</v>
      </c>
      <c r="O756" s="280">
        <v>0</v>
      </c>
      <c r="P756" s="280">
        <v>0</v>
      </c>
      <c r="Q756" s="280">
        <v>0</v>
      </c>
      <c r="R756" s="280">
        <v>0</v>
      </c>
      <c r="S756" s="280">
        <v>0</v>
      </c>
      <c r="T756" s="290">
        <v>0</v>
      </c>
      <c r="U756" s="280">
        <v>0</v>
      </c>
      <c r="V756" s="296" t="s">
        <v>106</v>
      </c>
      <c r="W756" s="57">
        <v>454</v>
      </c>
      <c r="X756" s="280">
        <f t="shared" si="1019"/>
        <v>1750959.96</v>
      </c>
      <c r="Y756" s="57">
        <v>0</v>
      </c>
      <c r="Z756" s="57">
        <v>0</v>
      </c>
      <c r="AA756" s="57">
        <v>0</v>
      </c>
      <c r="AB756" s="57">
        <v>0</v>
      </c>
      <c r="AC756" s="57">
        <v>0</v>
      </c>
      <c r="AD756" s="57">
        <v>0</v>
      </c>
      <c r="AE756" s="57">
        <v>0</v>
      </c>
      <c r="AF756" s="57">
        <v>0</v>
      </c>
      <c r="AG756" s="57">
        <v>0</v>
      </c>
      <c r="AH756" s="57">
        <v>0</v>
      </c>
      <c r="AI756" s="57">
        <v>0</v>
      </c>
      <c r="AJ756" s="57">
        <f t="shared" si="1020"/>
        <v>55003.98</v>
      </c>
      <c r="AK756" s="57">
        <f t="shared" si="1021"/>
        <v>27501.99</v>
      </c>
      <c r="AL756" s="57">
        <v>0</v>
      </c>
      <c r="AN756" s="46">
        <f>I756/'Приложение 1'!I754</f>
        <v>0</v>
      </c>
      <c r="AO756" s="46" t="e">
        <f t="shared" si="1023"/>
        <v>#DIV/0!</v>
      </c>
      <c r="AP756" s="46" t="e">
        <f t="shared" si="1024"/>
        <v>#DIV/0!</v>
      </c>
      <c r="AQ756" s="46" t="e">
        <f t="shared" si="1025"/>
        <v>#DIV/0!</v>
      </c>
      <c r="AR756" s="46" t="e">
        <f t="shared" si="1026"/>
        <v>#DIV/0!</v>
      </c>
      <c r="AS756" s="46" t="e">
        <f t="shared" si="1027"/>
        <v>#DIV/0!</v>
      </c>
      <c r="AT756" s="46" t="e">
        <f t="shared" si="1028"/>
        <v>#DIV/0!</v>
      </c>
      <c r="AU756" s="46">
        <f t="shared" si="1029"/>
        <v>3856.74</v>
      </c>
      <c r="AV756" s="46" t="e">
        <f t="shared" si="1030"/>
        <v>#DIV/0!</v>
      </c>
      <c r="AW756" s="46" t="e">
        <f t="shared" si="1031"/>
        <v>#DIV/0!</v>
      </c>
      <c r="AX756" s="46" t="e">
        <f t="shared" si="1032"/>
        <v>#DIV/0!</v>
      </c>
      <c r="AY756" s="52">
        <f t="shared" si="1033"/>
        <v>0</v>
      </c>
      <c r="AZ756" s="46">
        <v>823.21</v>
      </c>
      <c r="BA756" s="46">
        <v>2105.13</v>
      </c>
      <c r="BB756" s="46">
        <v>2608.0100000000002</v>
      </c>
      <c r="BC756" s="46">
        <v>902.03</v>
      </c>
      <c r="BD756" s="46">
        <v>1781.42</v>
      </c>
      <c r="BE756" s="46">
        <v>1188.47</v>
      </c>
      <c r="BF756" s="46">
        <v>2445034.0299999998</v>
      </c>
      <c r="BG756" s="46">
        <f t="shared" si="1034"/>
        <v>4866.91</v>
      </c>
      <c r="BH756" s="46">
        <v>1206.3800000000001</v>
      </c>
      <c r="BI756" s="46">
        <v>3444.44</v>
      </c>
      <c r="BJ756" s="46">
        <v>7006.73</v>
      </c>
      <c r="BK756" s="46">
        <f t="shared" si="1022"/>
        <v>1689105.94</v>
      </c>
      <c r="BL756" s="46" t="str">
        <f t="shared" si="1035"/>
        <v xml:space="preserve"> </v>
      </c>
      <c r="BM756" s="46" t="e">
        <f t="shared" si="1036"/>
        <v>#DIV/0!</v>
      </c>
      <c r="BN756" s="46" t="e">
        <f t="shared" si="1037"/>
        <v>#DIV/0!</v>
      </c>
      <c r="BO756" s="46" t="e">
        <f t="shared" si="1038"/>
        <v>#DIV/0!</v>
      </c>
      <c r="BP756" s="46" t="e">
        <f t="shared" si="1039"/>
        <v>#DIV/0!</v>
      </c>
      <c r="BQ756" s="46" t="e">
        <f t="shared" si="1040"/>
        <v>#DIV/0!</v>
      </c>
      <c r="BR756" s="46" t="e">
        <f t="shared" si="1041"/>
        <v>#DIV/0!</v>
      </c>
      <c r="BS756" s="46" t="str">
        <f t="shared" si="1042"/>
        <v xml:space="preserve"> </v>
      </c>
      <c r="BT756" s="46" t="e">
        <f t="shared" si="1043"/>
        <v>#DIV/0!</v>
      </c>
      <c r="BU756" s="46" t="e">
        <f t="shared" si="1044"/>
        <v>#DIV/0!</v>
      </c>
      <c r="BV756" s="46" t="e">
        <f t="shared" si="1045"/>
        <v>#DIV/0!</v>
      </c>
      <c r="BW756" s="46" t="str">
        <f t="shared" si="1046"/>
        <v xml:space="preserve"> </v>
      </c>
      <c r="BY756" s="52"/>
      <c r="BZ756" s="293"/>
      <c r="CA756" s="46">
        <f t="shared" si="1047"/>
        <v>4038.4712114537442</v>
      </c>
      <c r="CB756" s="46">
        <f t="shared" si="1048"/>
        <v>5085.92</v>
      </c>
      <c r="CC756" s="46">
        <f t="shared" si="1049"/>
        <v>-1047.4487885462559</v>
      </c>
    </row>
    <row r="757" spans="1:81" s="45" customFormat="1" ht="12" customHeight="1">
      <c r="A757" s="284">
        <v>107</v>
      </c>
      <c r="B757" s="170" t="s">
        <v>609</v>
      </c>
      <c r="C757" s="295"/>
      <c r="D757" s="295"/>
      <c r="E757" s="296"/>
      <c r="F757" s="296"/>
      <c r="G757" s="286">
        <f t="shared" si="1017"/>
        <v>4510972.34</v>
      </c>
      <c r="H757" s="280">
        <f t="shared" si="1018"/>
        <v>0</v>
      </c>
      <c r="I757" s="289">
        <v>0</v>
      </c>
      <c r="J757" s="289">
        <v>0</v>
      </c>
      <c r="K757" s="289">
        <v>0</v>
      </c>
      <c r="L757" s="289">
        <v>0</v>
      </c>
      <c r="M757" s="289">
        <v>0</v>
      </c>
      <c r="N757" s="280">
        <v>0</v>
      </c>
      <c r="O757" s="280">
        <v>0</v>
      </c>
      <c r="P757" s="280">
        <v>0</v>
      </c>
      <c r="Q757" s="280">
        <v>0</v>
      </c>
      <c r="R757" s="280">
        <v>0</v>
      </c>
      <c r="S757" s="280">
        <v>0</v>
      </c>
      <c r="T757" s="290">
        <v>0</v>
      </c>
      <c r="U757" s="280">
        <v>0</v>
      </c>
      <c r="V757" s="296" t="s">
        <v>106</v>
      </c>
      <c r="W757" s="57">
        <v>1117</v>
      </c>
      <c r="X757" s="280">
        <f t="shared" si="1019"/>
        <v>4307978.58</v>
      </c>
      <c r="Y757" s="57">
        <v>0</v>
      </c>
      <c r="Z757" s="57">
        <v>0</v>
      </c>
      <c r="AA757" s="57">
        <v>0</v>
      </c>
      <c r="AB757" s="57">
        <v>0</v>
      </c>
      <c r="AC757" s="57">
        <v>0</v>
      </c>
      <c r="AD757" s="57">
        <v>0</v>
      </c>
      <c r="AE757" s="57">
        <v>0</v>
      </c>
      <c r="AF757" s="57">
        <v>0</v>
      </c>
      <c r="AG757" s="57">
        <v>0</v>
      </c>
      <c r="AH757" s="57">
        <v>0</v>
      </c>
      <c r="AI757" s="57">
        <v>0</v>
      </c>
      <c r="AJ757" s="57">
        <f t="shared" si="1020"/>
        <v>135329.17000000001</v>
      </c>
      <c r="AK757" s="57">
        <f t="shared" si="1021"/>
        <v>67664.59</v>
      </c>
      <c r="AL757" s="57">
        <v>0</v>
      </c>
      <c r="AN757" s="46">
        <f>I757/'Приложение 1'!I755</f>
        <v>0</v>
      </c>
      <c r="AO757" s="46" t="e">
        <f t="shared" si="1023"/>
        <v>#DIV/0!</v>
      </c>
      <c r="AP757" s="46" t="e">
        <f t="shared" si="1024"/>
        <v>#DIV/0!</v>
      </c>
      <c r="AQ757" s="46" t="e">
        <f t="shared" si="1025"/>
        <v>#DIV/0!</v>
      </c>
      <c r="AR757" s="46" t="e">
        <f t="shared" si="1026"/>
        <v>#DIV/0!</v>
      </c>
      <c r="AS757" s="46" t="e">
        <f t="shared" si="1027"/>
        <v>#DIV/0!</v>
      </c>
      <c r="AT757" s="46" t="e">
        <f t="shared" si="1028"/>
        <v>#DIV/0!</v>
      </c>
      <c r="AU757" s="46">
        <f t="shared" si="1029"/>
        <v>3856.7400000000002</v>
      </c>
      <c r="AV757" s="46" t="e">
        <f t="shared" si="1030"/>
        <v>#DIV/0!</v>
      </c>
      <c r="AW757" s="46" t="e">
        <f t="shared" si="1031"/>
        <v>#DIV/0!</v>
      </c>
      <c r="AX757" s="46" t="e">
        <f t="shared" si="1032"/>
        <v>#DIV/0!</v>
      </c>
      <c r="AY757" s="52">
        <f t="shared" si="1033"/>
        <v>0</v>
      </c>
      <c r="AZ757" s="46">
        <v>823.21</v>
      </c>
      <c r="BA757" s="46">
        <v>2105.13</v>
      </c>
      <c r="BB757" s="46">
        <v>2608.0100000000002</v>
      </c>
      <c r="BC757" s="46">
        <v>902.03</v>
      </c>
      <c r="BD757" s="46">
        <v>1781.42</v>
      </c>
      <c r="BE757" s="46">
        <v>1188.47</v>
      </c>
      <c r="BF757" s="46">
        <v>2445034.0299999998</v>
      </c>
      <c r="BG757" s="46">
        <f t="shared" si="1034"/>
        <v>4866.91</v>
      </c>
      <c r="BH757" s="46">
        <v>1206.3800000000001</v>
      </c>
      <c r="BI757" s="46">
        <v>3444.44</v>
      </c>
      <c r="BJ757" s="46">
        <v>7006.73</v>
      </c>
      <c r="BK757" s="46">
        <f t="shared" si="1022"/>
        <v>1689105.94</v>
      </c>
      <c r="BL757" s="46" t="str">
        <f t="shared" si="1035"/>
        <v xml:space="preserve"> </v>
      </c>
      <c r="BM757" s="46" t="e">
        <f t="shared" si="1036"/>
        <v>#DIV/0!</v>
      </c>
      <c r="BN757" s="46" t="e">
        <f t="shared" si="1037"/>
        <v>#DIV/0!</v>
      </c>
      <c r="BO757" s="46" t="e">
        <f t="shared" si="1038"/>
        <v>#DIV/0!</v>
      </c>
      <c r="BP757" s="46" t="e">
        <f t="shared" si="1039"/>
        <v>#DIV/0!</v>
      </c>
      <c r="BQ757" s="46" t="e">
        <f t="shared" si="1040"/>
        <v>#DIV/0!</v>
      </c>
      <c r="BR757" s="46" t="e">
        <f t="shared" si="1041"/>
        <v>#DIV/0!</v>
      </c>
      <c r="BS757" s="46" t="str">
        <f t="shared" si="1042"/>
        <v xml:space="preserve"> </v>
      </c>
      <c r="BT757" s="46" t="e">
        <f t="shared" si="1043"/>
        <v>#DIV/0!</v>
      </c>
      <c r="BU757" s="46" t="e">
        <f t="shared" si="1044"/>
        <v>#DIV/0!</v>
      </c>
      <c r="BV757" s="46" t="e">
        <f t="shared" si="1045"/>
        <v>#DIV/0!</v>
      </c>
      <c r="BW757" s="46" t="str">
        <f t="shared" si="1046"/>
        <v xml:space="preserve"> </v>
      </c>
      <c r="BY757" s="52"/>
      <c r="BZ757" s="293"/>
      <c r="CA757" s="46">
        <f t="shared" si="1047"/>
        <v>4038.4712085944493</v>
      </c>
      <c r="CB757" s="46">
        <f t="shared" si="1048"/>
        <v>5085.92</v>
      </c>
      <c r="CC757" s="46">
        <f t="shared" si="1049"/>
        <v>-1047.4487914055508</v>
      </c>
    </row>
    <row r="758" spans="1:81" s="45" customFormat="1" ht="12" customHeight="1">
      <c r="A758" s="284">
        <v>108</v>
      </c>
      <c r="B758" s="170" t="s">
        <v>610</v>
      </c>
      <c r="C758" s="295"/>
      <c r="D758" s="295"/>
      <c r="E758" s="296"/>
      <c r="F758" s="296"/>
      <c r="G758" s="286">
        <f t="shared" si="1017"/>
        <v>1575811.46</v>
      </c>
      <c r="H758" s="280">
        <f t="shared" si="1018"/>
        <v>0</v>
      </c>
      <c r="I758" s="289">
        <v>0</v>
      </c>
      <c r="J758" s="289">
        <v>0</v>
      </c>
      <c r="K758" s="289">
        <v>0</v>
      </c>
      <c r="L758" s="289">
        <v>0</v>
      </c>
      <c r="M758" s="289">
        <v>0</v>
      </c>
      <c r="N758" s="280">
        <v>0</v>
      </c>
      <c r="O758" s="280">
        <v>0</v>
      </c>
      <c r="P758" s="280">
        <v>0</v>
      </c>
      <c r="Q758" s="280">
        <v>0</v>
      </c>
      <c r="R758" s="280">
        <v>0</v>
      </c>
      <c r="S758" s="280">
        <v>0</v>
      </c>
      <c r="T758" s="290">
        <v>0</v>
      </c>
      <c r="U758" s="280">
        <v>0</v>
      </c>
      <c r="V758" s="296" t="s">
        <v>106</v>
      </c>
      <c r="W758" s="57">
        <v>390.2</v>
      </c>
      <c r="X758" s="280">
        <f t="shared" si="1019"/>
        <v>1504899.95</v>
      </c>
      <c r="Y758" s="57">
        <v>0</v>
      </c>
      <c r="Z758" s="57">
        <v>0</v>
      </c>
      <c r="AA758" s="57">
        <v>0</v>
      </c>
      <c r="AB758" s="57">
        <v>0</v>
      </c>
      <c r="AC758" s="57">
        <v>0</v>
      </c>
      <c r="AD758" s="57">
        <v>0</v>
      </c>
      <c r="AE758" s="57">
        <v>0</v>
      </c>
      <c r="AF758" s="57">
        <v>0</v>
      </c>
      <c r="AG758" s="57">
        <v>0</v>
      </c>
      <c r="AH758" s="57">
        <v>0</v>
      </c>
      <c r="AI758" s="57">
        <v>0</v>
      </c>
      <c r="AJ758" s="57">
        <f t="shared" si="1020"/>
        <v>47274.34</v>
      </c>
      <c r="AK758" s="57">
        <f t="shared" si="1021"/>
        <v>23637.17</v>
      </c>
      <c r="AL758" s="57">
        <v>0</v>
      </c>
      <c r="AN758" s="46">
        <f>I758/'Приложение 1'!I756</f>
        <v>0</v>
      </c>
      <c r="AO758" s="46" t="e">
        <f t="shared" si="1023"/>
        <v>#DIV/0!</v>
      </c>
      <c r="AP758" s="46" t="e">
        <f t="shared" si="1024"/>
        <v>#DIV/0!</v>
      </c>
      <c r="AQ758" s="46" t="e">
        <f t="shared" si="1025"/>
        <v>#DIV/0!</v>
      </c>
      <c r="AR758" s="46" t="e">
        <f t="shared" si="1026"/>
        <v>#DIV/0!</v>
      </c>
      <c r="AS758" s="46" t="e">
        <f t="shared" si="1027"/>
        <v>#DIV/0!</v>
      </c>
      <c r="AT758" s="46" t="e">
        <f t="shared" si="1028"/>
        <v>#DIV/0!</v>
      </c>
      <c r="AU758" s="46">
        <f t="shared" si="1029"/>
        <v>3856.7400051255768</v>
      </c>
      <c r="AV758" s="46" t="e">
        <f t="shared" si="1030"/>
        <v>#DIV/0!</v>
      </c>
      <c r="AW758" s="46" t="e">
        <f t="shared" si="1031"/>
        <v>#DIV/0!</v>
      </c>
      <c r="AX758" s="46" t="e">
        <f t="shared" si="1032"/>
        <v>#DIV/0!</v>
      </c>
      <c r="AY758" s="52">
        <f t="shared" si="1033"/>
        <v>0</v>
      </c>
      <c r="AZ758" s="46">
        <v>823.21</v>
      </c>
      <c r="BA758" s="46">
        <v>2105.13</v>
      </c>
      <c r="BB758" s="46">
        <v>2608.0100000000002</v>
      </c>
      <c r="BC758" s="46">
        <v>902.03</v>
      </c>
      <c r="BD758" s="46">
        <v>1781.42</v>
      </c>
      <c r="BE758" s="46">
        <v>1188.47</v>
      </c>
      <c r="BF758" s="46">
        <v>2445034.0299999998</v>
      </c>
      <c r="BG758" s="46">
        <f t="shared" si="1034"/>
        <v>4866.91</v>
      </c>
      <c r="BH758" s="46">
        <v>1206.3800000000001</v>
      </c>
      <c r="BI758" s="46">
        <v>3444.44</v>
      </c>
      <c r="BJ758" s="46">
        <v>7006.73</v>
      </c>
      <c r="BK758" s="46">
        <f t="shared" si="1022"/>
        <v>1689105.94</v>
      </c>
      <c r="BL758" s="46" t="str">
        <f t="shared" si="1035"/>
        <v xml:space="preserve"> </v>
      </c>
      <c r="BM758" s="46" t="e">
        <f t="shared" si="1036"/>
        <v>#DIV/0!</v>
      </c>
      <c r="BN758" s="46" t="e">
        <f t="shared" si="1037"/>
        <v>#DIV/0!</v>
      </c>
      <c r="BO758" s="46" t="e">
        <f t="shared" si="1038"/>
        <v>#DIV/0!</v>
      </c>
      <c r="BP758" s="46" t="e">
        <f t="shared" si="1039"/>
        <v>#DIV/0!</v>
      </c>
      <c r="BQ758" s="46" t="e">
        <f t="shared" si="1040"/>
        <v>#DIV/0!</v>
      </c>
      <c r="BR758" s="46" t="e">
        <f t="shared" si="1041"/>
        <v>#DIV/0!</v>
      </c>
      <c r="BS758" s="46" t="str">
        <f t="shared" si="1042"/>
        <v xml:space="preserve"> </v>
      </c>
      <c r="BT758" s="46" t="e">
        <f t="shared" si="1043"/>
        <v>#DIV/0!</v>
      </c>
      <c r="BU758" s="46" t="e">
        <f t="shared" si="1044"/>
        <v>#DIV/0!</v>
      </c>
      <c r="BV758" s="46" t="e">
        <f t="shared" si="1045"/>
        <v>#DIV/0!</v>
      </c>
      <c r="BW758" s="46" t="str">
        <f t="shared" si="1046"/>
        <v xml:space="preserve"> </v>
      </c>
      <c r="BY758" s="52"/>
      <c r="BZ758" s="293"/>
      <c r="CA758" s="46">
        <f t="shared" si="1047"/>
        <v>4038.471194259354</v>
      </c>
      <c r="CB758" s="46">
        <f t="shared" si="1048"/>
        <v>5085.92</v>
      </c>
      <c r="CC758" s="46">
        <f t="shared" si="1049"/>
        <v>-1047.4488057406461</v>
      </c>
    </row>
    <row r="759" spans="1:81" s="45" customFormat="1" ht="12" customHeight="1">
      <c r="A759" s="284">
        <v>109</v>
      </c>
      <c r="B759" s="170" t="s">
        <v>611</v>
      </c>
      <c r="C759" s="295"/>
      <c r="D759" s="295"/>
      <c r="E759" s="296"/>
      <c r="F759" s="296"/>
      <c r="G759" s="286">
        <f t="shared" si="1017"/>
        <v>4452591.45</v>
      </c>
      <c r="H759" s="280">
        <f t="shared" si="1018"/>
        <v>0</v>
      </c>
      <c r="I759" s="289">
        <v>0</v>
      </c>
      <c r="J759" s="289">
        <v>0</v>
      </c>
      <c r="K759" s="289">
        <v>0</v>
      </c>
      <c r="L759" s="289">
        <v>0</v>
      </c>
      <c r="M759" s="289">
        <v>0</v>
      </c>
      <c r="N759" s="280">
        <v>0</v>
      </c>
      <c r="O759" s="280">
        <v>0</v>
      </c>
      <c r="P759" s="280">
        <v>0</v>
      </c>
      <c r="Q759" s="280">
        <v>0</v>
      </c>
      <c r="R759" s="280">
        <v>0</v>
      </c>
      <c r="S759" s="280">
        <v>0</v>
      </c>
      <c r="T759" s="290">
        <v>0</v>
      </c>
      <c r="U759" s="280">
        <v>0</v>
      </c>
      <c r="V759" s="296" t="s">
        <v>105</v>
      </c>
      <c r="W759" s="57">
        <v>1094</v>
      </c>
      <c r="X759" s="280">
        <f t="shared" si="1019"/>
        <v>4252224.84</v>
      </c>
      <c r="Y759" s="57">
        <v>0</v>
      </c>
      <c r="Z759" s="57">
        <v>0</v>
      </c>
      <c r="AA759" s="57">
        <v>0</v>
      </c>
      <c r="AB759" s="57">
        <v>0</v>
      </c>
      <c r="AC759" s="57">
        <v>0</v>
      </c>
      <c r="AD759" s="57">
        <v>0</v>
      </c>
      <c r="AE759" s="57">
        <v>0</v>
      </c>
      <c r="AF759" s="57">
        <v>0</v>
      </c>
      <c r="AG759" s="57">
        <v>0</v>
      </c>
      <c r="AH759" s="57">
        <v>0</v>
      </c>
      <c r="AI759" s="57">
        <v>0</v>
      </c>
      <c r="AJ759" s="57">
        <f t="shared" si="1020"/>
        <v>133577.74</v>
      </c>
      <c r="AK759" s="57">
        <f t="shared" si="1021"/>
        <v>66788.87</v>
      </c>
      <c r="AL759" s="57">
        <v>0</v>
      </c>
      <c r="AN759" s="46">
        <f>I759/'Приложение 1'!I757</f>
        <v>0</v>
      </c>
      <c r="AO759" s="46" t="e">
        <f t="shared" si="1023"/>
        <v>#DIV/0!</v>
      </c>
      <c r="AP759" s="46" t="e">
        <f t="shared" si="1024"/>
        <v>#DIV/0!</v>
      </c>
      <c r="AQ759" s="46" t="e">
        <f t="shared" si="1025"/>
        <v>#DIV/0!</v>
      </c>
      <c r="AR759" s="46" t="e">
        <f t="shared" si="1026"/>
        <v>#DIV/0!</v>
      </c>
      <c r="AS759" s="46" t="e">
        <f t="shared" si="1027"/>
        <v>#DIV/0!</v>
      </c>
      <c r="AT759" s="46" t="e">
        <f t="shared" si="1028"/>
        <v>#DIV/0!</v>
      </c>
      <c r="AU759" s="46">
        <f t="shared" si="1029"/>
        <v>3886.8599999999997</v>
      </c>
      <c r="AV759" s="46" t="e">
        <f t="shared" si="1030"/>
        <v>#DIV/0!</v>
      </c>
      <c r="AW759" s="46" t="e">
        <f t="shared" si="1031"/>
        <v>#DIV/0!</v>
      </c>
      <c r="AX759" s="46" t="e">
        <f t="shared" si="1032"/>
        <v>#DIV/0!</v>
      </c>
      <c r="AY759" s="52">
        <f t="shared" si="1033"/>
        <v>0</v>
      </c>
      <c r="AZ759" s="46">
        <v>823.21</v>
      </c>
      <c r="BA759" s="46">
        <v>2105.13</v>
      </c>
      <c r="BB759" s="46">
        <v>2608.0100000000002</v>
      </c>
      <c r="BC759" s="46">
        <v>902.03</v>
      </c>
      <c r="BD759" s="46">
        <v>1781.42</v>
      </c>
      <c r="BE759" s="46">
        <v>1188.47</v>
      </c>
      <c r="BF759" s="46">
        <v>2445034.0299999998</v>
      </c>
      <c r="BG759" s="46">
        <f t="shared" si="1034"/>
        <v>5070.2</v>
      </c>
      <c r="BH759" s="46">
        <v>1206.3800000000001</v>
      </c>
      <c r="BI759" s="46">
        <v>3444.44</v>
      </c>
      <c r="BJ759" s="46">
        <v>7006.73</v>
      </c>
      <c r="BK759" s="46">
        <f t="shared" si="1022"/>
        <v>1689105.94</v>
      </c>
      <c r="BL759" s="46" t="str">
        <f t="shared" si="1035"/>
        <v xml:space="preserve"> </v>
      </c>
      <c r="BM759" s="46" t="e">
        <f t="shared" si="1036"/>
        <v>#DIV/0!</v>
      </c>
      <c r="BN759" s="46" t="e">
        <f t="shared" si="1037"/>
        <v>#DIV/0!</v>
      </c>
      <c r="BO759" s="46" t="e">
        <f t="shared" si="1038"/>
        <v>#DIV/0!</v>
      </c>
      <c r="BP759" s="46" t="e">
        <f t="shared" si="1039"/>
        <v>#DIV/0!</v>
      </c>
      <c r="BQ759" s="46" t="e">
        <f t="shared" si="1040"/>
        <v>#DIV/0!</v>
      </c>
      <c r="BR759" s="46" t="e">
        <f t="shared" si="1041"/>
        <v>#DIV/0!</v>
      </c>
      <c r="BS759" s="46" t="str">
        <f t="shared" si="1042"/>
        <v xml:space="preserve"> </v>
      </c>
      <c r="BT759" s="46" t="e">
        <f t="shared" si="1043"/>
        <v>#DIV/0!</v>
      </c>
      <c r="BU759" s="46" t="e">
        <f t="shared" si="1044"/>
        <v>#DIV/0!</v>
      </c>
      <c r="BV759" s="46" t="e">
        <f t="shared" si="1045"/>
        <v>#DIV/0!</v>
      </c>
      <c r="BW759" s="46" t="str">
        <f t="shared" si="1046"/>
        <v xml:space="preserve"> </v>
      </c>
      <c r="BY759" s="52"/>
      <c r="BZ759" s="293"/>
      <c r="CA759" s="46">
        <f t="shared" si="1047"/>
        <v>4070.0104661791593</v>
      </c>
      <c r="CB759" s="46">
        <f t="shared" si="1048"/>
        <v>5298.36</v>
      </c>
      <c r="CC759" s="46">
        <f t="shared" si="1049"/>
        <v>-1228.3495338208404</v>
      </c>
    </row>
    <row r="760" spans="1:81" s="45" customFormat="1" ht="12" customHeight="1">
      <c r="A760" s="284">
        <v>110</v>
      </c>
      <c r="B760" s="170" t="s">
        <v>612</v>
      </c>
      <c r="C760" s="295"/>
      <c r="D760" s="295"/>
      <c r="E760" s="296"/>
      <c r="F760" s="296"/>
      <c r="G760" s="286">
        <f t="shared" si="1017"/>
        <v>2927891.62</v>
      </c>
      <c r="H760" s="280">
        <f t="shared" si="1018"/>
        <v>0</v>
      </c>
      <c r="I760" s="289">
        <v>0</v>
      </c>
      <c r="J760" s="289">
        <v>0</v>
      </c>
      <c r="K760" s="289">
        <v>0</v>
      </c>
      <c r="L760" s="289">
        <v>0</v>
      </c>
      <c r="M760" s="289">
        <v>0</v>
      </c>
      <c r="N760" s="280">
        <v>0</v>
      </c>
      <c r="O760" s="280">
        <v>0</v>
      </c>
      <c r="P760" s="280">
        <v>0</v>
      </c>
      <c r="Q760" s="280">
        <v>0</v>
      </c>
      <c r="R760" s="280">
        <v>0</v>
      </c>
      <c r="S760" s="280">
        <v>0</v>
      </c>
      <c r="T760" s="290">
        <v>0</v>
      </c>
      <c r="U760" s="280">
        <v>0</v>
      </c>
      <c r="V760" s="296" t="s">
        <v>106</v>
      </c>
      <c r="W760" s="57">
        <v>725</v>
      </c>
      <c r="X760" s="280">
        <f t="shared" si="1019"/>
        <v>2796136.5</v>
      </c>
      <c r="Y760" s="57">
        <v>0</v>
      </c>
      <c r="Z760" s="57">
        <v>0</v>
      </c>
      <c r="AA760" s="57">
        <v>0</v>
      </c>
      <c r="AB760" s="57">
        <v>0</v>
      </c>
      <c r="AC760" s="57">
        <v>0</v>
      </c>
      <c r="AD760" s="57">
        <v>0</v>
      </c>
      <c r="AE760" s="57">
        <v>0</v>
      </c>
      <c r="AF760" s="57">
        <v>0</v>
      </c>
      <c r="AG760" s="57">
        <v>0</v>
      </c>
      <c r="AH760" s="57">
        <v>0</v>
      </c>
      <c r="AI760" s="57">
        <v>0</v>
      </c>
      <c r="AJ760" s="57">
        <f t="shared" si="1020"/>
        <v>87836.75</v>
      </c>
      <c r="AK760" s="57">
        <f t="shared" si="1021"/>
        <v>43918.37</v>
      </c>
      <c r="AL760" s="57">
        <v>0</v>
      </c>
      <c r="AN760" s="46">
        <f>I760/'Приложение 1'!I758</f>
        <v>0</v>
      </c>
      <c r="AO760" s="46" t="e">
        <f t="shared" si="1023"/>
        <v>#DIV/0!</v>
      </c>
      <c r="AP760" s="46" t="e">
        <f t="shared" si="1024"/>
        <v>#DIV/0!</v>
      </c>
      <c r="AQ760" s="46" t="e">
        <f t="shared" si="1025"/>
        <v>#DIV/0!</v>
      </c>
      <c r="AR760" s="46" t="e">
        <f t="shared" si="1026"/>
        <v>#DIV/0!</v>
      </c>
      <c r="AS760" s="46" t="e">
        <f t="shared" si="1027"/>
        <v>#DIV/0!</v>
      </c>
      <c r="AT760" s="46" t="e">
        <f t="shared" si="1028"/>
        <v>#DIV/0!</v>
      </c>
      <c r="AU760" s="46">
        <f t="shared" si="1029"/>
        <v>3856.74</v>
      </c>
      <c r="AV760" s="46" t="e">
        <f t="shared" si="1030"/>
        <v>#DIV/0!</v>
      </c>
      <c r="AW760" s="46" t="e">
        <f t="shared" si="1031"/>
        <v>#DIV/0!</v>
      </c>
      <c r="AX760" s="46" t="e">
        <f t="shared" si="1032"/>
        <v>#DIV/0!</v>
      </c>
      <c r="AY760" s="52">
        <f t="shared" si="1033"/>
        <v>0</v>
      </c>
      <c r="AZ760" s="46">
        <v>823.21</v>
      </c>
      <c r="BA760" s="46">
        <v>2105.13</v>
      </c>
      <c r="BB760" s="46">
        <v>2608.0100000000002</v>
      </c>
      <c r="BC760" s="46">
        <v>902.03</v>
      </c>
      <c r="BD760" s="46">
        <v>1781.42</v>
      </c>
      <c r="BE760" s="46">
        <v>1188.47</v>
      </c>
      <c r="BF760" s="46">
        <v>2445034.0299999998</v>
      </c>
      <c r="BG760" s="46">
        <f t="shared" si="1034"/>
        <v>4866.91</v>
      </c>
      <c r="BH760" s="46">
        <v>1206.3800000000001</v>
      </c>
      <c r="BI760" s="46">
        <v>3444.44</v>
      </c>
      <c r="BJ760" s="46">
        <v>7006.73</v>
      </c>
      <c r="BK760" s="46">
        <f t="shared" si="1022"/>
        <v>1689105.94</v>
      </c>
      <c r="BL760" s="46" t="str">
        <f t="shared" si="1035"/>
        <v xml:space="preserve"> </v>
      </c>
      <c r="BM760" s="46" t="e">
        <f t="shared" si="1036"/>
        <v>#DIV/0!</v>
      </c>
      <c r="BN760" s="46" t="e">
        <f t="shared" si="1037"/>
        <v>#DIV/0!</v>
      </c>
      <c r="BO760" s="46" t="e">
        <f t="shared" si="1038"/>
        <v>#DIV/0!</v>
      </c>
      <c r="BP760" s="46" t="e">
        <f t="shared" si="1039"/>
        <v>#DIV/0!</v>
      </c>
      <c r="BQ760" s="46" t="e">
        <f t="shared" si="1040"/>
        <v>#DIV/0!</v>
      </c>
      <c r="BR760" s="46" t="e">
        <f t="shared" si="1041"/>
        <v>#DIV/0!</v>
      </c>
      <c r="BS760" s="46" t="str">
        <f t="shared" si="1042"/>
        <v xml:space="preserve"> </v>
      </c>
      <c r="BT760" s="46" t="e">
        <f t="shared" si="1043"/>
        <v>#DIV/0!</v>
      </c>
      <c r="BU760" s="46" t="e">
        <f t="shared" si="1044"/>
        <v>#DIV/0!</v>
      </c>
      <c r="BV760" s="46" t="e">
        <f t="shared" si="1045"/>
        <v>#DIV/0!</v>
      </c>
      <c r="BW760" s="46" t="str">
        <f t="shared" si="1046"/>
        <v xml:space="preserve"> </v>
      </c>
      <c r="BY760" s="52"/>
      <c r="BZ760" s="293"/>
      <c r="CA760" s="46">
        <f t="shared" si="1047"/>
        <v>4038.4712</v>
      </c>
      <c r="CB760" s="46">
        <f t="shared" si="1048"/>
        <v>5085.92</v>
      </c>
      <c r="CC760" s="46">
        <f t="shared" si="1049"/>
        <v>-1047.4488000000001</v>
      </c>
    </row>
    <row r="761" spans="1:81" s="45" customFormat="1" ht="12" customHeight="1">
      <c r="A761" s="284">
        <v>111</v>
      </c>
      <c r="B761" s="170" t="s">
        <v>614</v>
      </c>
      <c r="C761" s="295"/>
      <c r="D761" s="295"/>
      <c r="E761" s="296"/>
      <c r="F761" s="296"/>
      <c r="G761" s="286">
        <f t="shared" si="1017"/>
        <v>1566926.82</v>
      </c>
      <c r="H761" s="280">
        <f t="shared" si="1018"/>
        <v>0</v>
      </c>
      <c r="I761" s="289">
        <v>0</v>
      </c>
      <c r="J761" s="289">
        <v>0</v>
      </c>
      <c r="K761" s="289">
        <v>0</v>
      </c>
      <c r="L761" s="289">
        <v>0</v>
      </c>
      <c r="M761" s="289">
        <v>0</v>
      </c>
      <c r="N761" s="280">
        <v>0</v>
      </c>
      <c r="O761" s="280">
        <v>0</v>
      </c>
      <c r="P761" s="280">
        <v>0</v>
      </c>
      <c r="Q761" s="280">
        <v>0</v>
      </c>
      <c r="R761" s="280">
        <v>0</v>
      </c>
      <c r="S761" s="280">
        <v>0</v>
      </c>
      <c r="T761" s="290">
        <v>0</v>
      </c>
      <c r="U761" s="280">
        <v>0</v>
      </c>
      <c r="V761" s="296" t="s">
        <v>106</v>
      </c>
      <c r="W761" s="57">
        <v>388</v>
      </c>
      <c r="X761" s="280">
        <f t="shared" si="1019"/>
        <v>1496415.12</v>
      </c>
      <c r="Y761" s="57">
        <v>0</v>
      </c>
      <c r="Z761" s="57">
        <v>0</v>
      </c>
      <c r="AA761" s="57">
        <v>0</v>
      </c>
      <c r="AB761" s="57">
        <v>0</v>
      </c>
      <c r="AC761" s="57">
        <v>0</v>
      </c>
      <c r="AD761" s="57">
        <v>0</v>
      </c>
      <c r="AE761" s="57">
        <v>0</v>
      </c>
      <c r="AF761" s="57">
        <v>0</v>
      </c>
      <c r="AG761" s="57">
        <v>0</v>
      </c>
      <c r="AH761" s="57">
        <v>0</v>
      </c>
      <c r="AI761" s="57">
        <v>0</v>
      </c>
      <c r="AJ761" s="57">
        <f t="shared" si="1020"/>
        <v>47007.8</v>
      </c>
      <c r="AK761" s="57">
        <f t="shared" si="1021"/>
        <v>23503.9</v>
      </c>
      <c r="AL761" s="57">
        <v>0</v>
      </c>
      <c r="AN761" s="46">
        <f>I761/'Приложение 1'!I759</f>
        <v>0</v>
      </c>
      <c r="AO761" s="46" t="e">
        <f t="shared" si="1023"/>
        <v>#DIV/0!</v>
      </c>
      <c r="AP761" s="46" t="e">
        <f t="shared" si="1024"/>
        <v>#DIV/0!</v>
      </c>
      <c r="AQ761" s="46" t="e">
        <f t="shared" si="1025"/>
        <v>#DIV/0!</v>
      </c>
      <c r="AR761" s="46" t="e">
        <f t="shared" si="1026"/>
        <v>#DIV/0!</v>
      </c>
      <c r="AS761" s="46" t="e">
        <f t="shared" si="1027"/>
        <v>#DIV/0!</v>
      </c>
      <c r="AT761" s="46" t="e">
        <f t="shared" si="1028"/>
        <v>#DIV/0!</v>
      </c>
      <c r="AU761" s="46">
        <f t="shared" si="1029"/>
        <v>3856.7400000000002</v>
      </c>
      <c r="AV761" s="46" t="e">
        <f t="shared" si="1030"/>
        <v>#DIV/0!</v>
      </c>
      <c r="AW761" s="46" t="e">
        <f t="shared" si="1031"/>
        <v>#DIV/0!</v>
      </c>
      <c r="AX761" s="46" t="e">
        <f t="shared" si="1032"/>
        <v>#DIV/0!</v>
      </c>
      <c r="AY761" s="52">
        <f t="shared" si="1033"/>
        <v>0</v>
      </c>
      <c r="AZ761" s="46">
        <v>823.21</v>
      </c>
      <c r="BA761" s="46">
        <v>2105.13</v>
      </c>
      <c r="BB761" s="46">
        <v>2608.0100000000002</v>
      </c>
      <c r="BC761" s="46">
        <v>902.03</v>
      </c>
      <c r="BD761" s="46">
        <v>1781.42</v>
      </c>
      <c r="BE761" s="46">
        <v>1188.47</v>
      </c>
      <c r="BF761" s="46">
        <v>2445034.0299999998</v>
      </c>
      <c r="BG761" s="46">
        <f t="shared" si="1034"/>
        <v>4866.91</v>
      </c>
      <c r="BH761" s="46">
        <v>1206.3800000000001</v>
      </c>
      <c r="BI761" s="46">
        <v>3444.44</v>
      </c>
      <c r="BJ761" s="46">
        <v>7006.73</v>
      </c>
      <c r="BK761" s="46">
        <f t="shared" si="1022"/>
        <v>1689105.94</v>
      </c>
      <c r="BL761" s="46" t="str">
        <f t="shared" si="1035"/>
        <v xml:space="preserve"> </v>
      </c>
      <c r="BM761" s="46" t="e">
        <f t="shared" si="1036"/>
        <v>#DIV/0!</v>
      </c>
      <c r="BN761" s="46" t="e">
        <f t="shared" si="1037"/>
        <v>#DIV/0!</v>
      </c>
      <c r="BO761" s="46" t="e">
        <f t="shared" si="1038"/>
        <v>#DIV/0!</v>
      </c>
      <c r="BP761" s="46" t="e">
        <f t="shared" si="1039"/>
        <v>#DIV/0!</v>
      </c>
      <c r="BQ761" s="46" t="e">
        <f t="shared" si="1040"/>
        <v>#DIV/0!</v>
      </c>
      <c r="BR761" s="46" t="e">
        <f t="shared" si="1041"/>
        <v>#DIV/0!</v>
      </c>
      <c r="BS761" s="46" t="str">
        <f t="shared" si="1042"/>
        <v xml:space="preserve"> </v>
      </c>
      <c r="BT761" s="46" t="e">
        <f t="shared" si="1043"/>
        <v>#DIV/0!</v>
      </c>
      <c r="BU761" s="46" t="e">
        <f t="shared" si="1044"/>
        <v>#DIV/0!</v>
      </c>
      <c r="BV761" s="46" t="e">
        <f t="shared" si="1045"/>
        <v>#DIV/0!</v>
      </c>
      <c r="BW761" s="46" t="str">
        <f t="shared" si="1046"/>
        <v xml:space="preserve"> </v>
      </c>
      <c r="BY761" s="52"/>
      <c r="BZ761" s="293"/>
      <c r="CA761" s="46">
        <f t="shared" si="1047"/>
        <v>4038.4711855670103</v>
      </c>
      <c r="CB761" s="46">
        <f t="shared" si="1048"/>
        <v>5085.92</v>
      </c>
      <c r="CC761" s="46">
        <f t="shared" si="1049"/>
        <v>-1047.4488144329898</v>
      </c>
    </row>
    <row r="762" spans="1:81" s="45" customFormat="1" ht="12" customHeight="1">
      <c r="A762" s="284">
        <v>112</v>
      </c>
      <c r="B762" s="170" t="s">
        <v>613</v>
      </c>
      <c r="C762" s="295"/>
      <c r="D762" s="295"/>
      <c r="E762" s="296"/>
      <c r="F762" s="296"/>
      <c r="G762" s="286">
        <f t="shared" si="1017"/>
        <v>1532599.82</v>
      </c>
      <c r="H762" s="280">
        <f t="shared" si="1018"/>
        <v>0</v>
      </c>
      <c r="I762" s="289">
        <v>0</v>
      </c>
      <c r="J762" s="289">
        <v>0</v>
      </c>
      <c r="K762" s="289">
        <v>0</v>
      </c>
      <c r="L762" s="289">
        <v>0</v>
      </c>
      <c r="M762" s="289">
        <v>0</v>
      </c>
      <c r="N762" s="280">
        <v>0</v>
      </c>
      <c r="O762" s="280">
        <v>0</v>
      </c>
      <c r="P762" s="280">
        <v>0</v>
      </c>
      <c r="Q762" s="280">
        <v>0</v>
      </c>
      <c r="R762" s="280">
        <v>0</v>
      </c>
      <c r="S762" s="280">
        <v>0</v>
      </c>
      <c r="T762" s="290">
        <v>0</v>
      </c>
      <c r="U762" s="280">
        <v>0</v>
      </c>
      <c r="V762" s="296" t="s">
        <v>106</v>
      </c>
      <c r="W762" s="57">
        <v>379.5</v>
      </c>
      <c r="X762" s="280">
        <f t="shared" si="1019"/>
        <v>1463632.83</v>
      </c>
      <c r="Y762" s="57">
        <v>0</v>
      </c>
      <c r="Z762" s="57">
        <v>0</v>
      </c>
      <c r="AA762" s="57">
        <v>0</v>
      </c>
      <c r="AB762" s="57">
        <v>0</v>
      </c>
      <c r="AC762" s="57">
        <v>0</v>
      </c>
      <c r="AD762" s="57">
        <v>0</v>
      </c>
      <c r="AE762" s="57">
        <v>0</v>
      </c>
      <c r="AF762" s="57">
        <v>0</v>
      </c>
      <c r="AG762" s="57">
        <v>0</v>
      </c>
      <c r="AH762" s="57">
        <v>0</v>
      </c>
      <c r="AI762" s="57">
        <v>0</v>
      </c>
      <c r="AJ762" s="57">
        <f t="shared" si="1020"/>
        <v>45977.99</v>
      </c>
      <c r="AK762" s="57">
        <f t="shared" si="1021"/>
        <v>22989</v>
      </c>
      <c r="AL762" s="57">
        <v>0</v>
      </c>
      <c r="AN762" s="46">
        <f>I762/'Приложение 1'!I760</f>
        <v>0</v>
      </c>
      <c r="AO762" s="46" t="e">
        <f t="shared" si="1023"/>
        <v>#DIV/0!</v>
      </c>
      <c r="AP762" s="46" t="e">
        <f t="shared" si="1024"/>
        <v>#DIV/0!</v>
      </c>
      <c r="AQ762" s="46" t="e">
        <f t="shared" si="1025"/>
        <v>#DIV/0!</v>
      </c>
      <c r="AR762" s="46" t="e">
        <f t="shared" si="1026"/>
        <v>#DIV/0!</v>
      </c>
      <c r="AS762" s="46" t="e">
        <f t="shared" si="1027"/>
        <v>#DIV/0!</v>
      </c>
      <c r="AT762" s="46" t="e">
        <f t="shared" si="1028"/>
        <v>#DIV/0!</v>
      </c>
      <c r="AU762" s="46">
        <f t="shared" si="1029"/>
        <v>3856.7400000000002</v>
      </c>
      <c r="AV762" s="46" t="e">
        <f t="shared" si="1030"/>
        <v>#DIV/0!</v>
      </c>
      <c r="AW762" s="46" t="e">
        <f t="shared" si="1031"/>
        <v>#DIV/0!</v>
      </c>
      <c r="AX762" s="46" t="e">
        <f t="shared" si="1032"/>
        <v>#DIV/0!</v>
      </c>
      <c r="AY762" s="52">
        <f t="shared" si="1033"/>
        <v>0</v>
      </c>
      <c r="AZ762" s="46">
        <v>823.21</v>
      </c>
      <c r="BA762" s="46">
        <v>2105.13</v>
      </c>
      <c r="BB762" s="46">
        <v>2608.0100000000002</v>
      </c>
      <c r="BC762" s="46">
        <v>902.03</v>
      </c>
      <c r="BD762" s="46">
        <v>1781.42</v>
      </c>
      <c r="BE762" s="46">
        <v>1188.47</v>
      </c>
      <c r="BF762" s="46">
        <v>2445034.0299999998</v>
      </c>
      <c r="BG762" s="46">
        <f t="shared" si="1034"/>
        <v>4866.91</v>
      </c>
      <c r="BH762" s="46">
        <v>1206.3800000000001</v>
      </c>
      <c r="BI762" s="46">
        <v>3444.44</v>
      </c>
      <c r="BJ762" s="46">
        <v>7006.73</v>
      </c>
      <c r="BK762" s="46">
        <f t="shared" si="1022"/>
        <v>1689105.94</v>
      </c>
      <c r="BL762" s="46" t="str">
        <f t="shared" si="1035"/>
        <v xml:space="preserve"> </v>
      </c>
      <c r="BM762" s="46" t="e">
        <f t="shared" si="1036"/>
        <v>#DIV/0!</v>
      </c>
      <c r="BN762" s="46" t="e">
        <f t="shared" si="1037"/>
        <v>#DIV/0!</v>
      </c>
      <c r="BO762" s="46" t="e">
        <f t="shared" si="1038"/>
        <v>#DIV/0!</v>
      </c>
      <c r="BP762" s="46" t="e">
        <f t="shared" si="1039"/>
        <v>#DIV/0!</v>
      </c>
      <c r="BQ762" s="46" t="e">
        <f t="shared" si="1040"/>
        <v>#DIV/0!</v>
      </c>
      <c r="BR762" s="46" t="e">
        <f t="shared" si="1041"/>
        <v>#DIV/0!</v>
      </c>
      <c r="BS762" s="46" t="str">
        <f t="shared" si="1042"/>
        <v xml:space="preserve"> </v>
      </c>
      <c r="BT762" s="46" t="e">
        <f t="shared" si="1043"/>
        <v>#DIV/0!</v>
      </c>
      <c r="BU762" s="46" t="e">
        <f t="shared" si="1044"/>
        <v>#DIV/0!</v>
      </c>
      <c r="BV762" s="46" t="e">
        <f t="shared" si="1045"/>
        <v>#DIV/0!</v>
      </c>
      <c r="BW762" s="46" t="str">
        <f t="shared" si="1046"/>
        <v xml:space="preserve"> </v>
      </c>
      <c r="BY762" s="52"/>
      <c r="BZ762" s="293"/>
      <c r="CA762" s="46">
        <f t="shared" si="1047"/>
        <v>4038.4711989459815</v>
      </c>
      <c r="CB762" s="46">
        <f t="shared" si="1048"/>
        <v>5085.92</v>
      </c>
      <c r="CC762" s="46">
        <f t="shared" si="1049"/>
        <v>-1047.4488010540185</v>
      </c>
    </row>
    <row r="763" spans="1:81" s="45" customFormat="1" ht="12" customHeight="1">
      <c r="A763" s="284">
        <v>113</v>
      </c>
      <c r="B763" s="170" t="s">
        <v>615</v>
      </c>
      <c r="C763" s="295"/>
      <c r="D763" s="295"/>
      <c r="E763" s="296"/>
      <c r="F763" s="296"/>
      <c r="G763" s="286">
        <f t="shared" si="1017"/>
        <v>1627503.9</v>
      </c>
      <c r="H763" s="280">
        <f t="shared" si="1018"/>
        <v>0</v>
      </c>
      <c r="I763" s="289">
        <v>0</v>
      </c>
      <c r="J763" s="289">
        <v>0</v>
      </c>
      <c r="K763" s="289">
        <v>0</v>
      </c>
      <c r="L763" s="289">
        <v>0</v>
      </c>
      <c r="M763" s="289">
        <v>0</v>
      </c>
      <c r="N763" s="280">
        <v>0</v>
      </c>
      <c r="O763" s="280">
        <v>0</v>
      </c>
      <c r="P763" s="280">
        <v>0</v>
      </c>
      <c r="Q763" s="280">
        <v>0</v>
      </c>
      <c r="R763" s="280">
        <v>0</v>
      </c>
      <c r="S763" s="280">
        <v>0</v>
      </c>
      <c r="T763" s="290">
        <v>0</v>
      </c>
      <c r="U763" s="280">
        <v>0</v>
      </c>
      <c r="V763" s="296" t="s">
        <v>106</v>
      </c>
      <c r="W763" s="57">
        <v>403</v>
      </c>
      <c r="X763" s="280">
        <f t="shared" si="1019"/>
        <v>1554266.22</v>
      </c>
      <c r="Y763" s="57">
        <v>0</v>
      </c>
      <c r="Z763" s="57">
        <v>0</v>
      </c>
      <c r="AA763" s="57">
        <v>0</v>
      </c>
      <c r="AB763" s="57">
        <v>0</v>
      </c>
      <c r="AC763" s="57">
        <v>0</v>
      </c>
      <c r="AD763" s="57">
        <v>0</v>
      </c>
      <c r="AE763" s="57">
        <v>0</v>
      </c>
      <c r="AF763" s="57">
        <v>0</v>
      </c>
      <c r="AG763" s="57">
        <v>0</v>
      </c>
      <c r="AH763" s="57">
        <v>0</v>
      </c>
      <c r="AI763" s="57">
        <v>0</v>
      </c>
      <c r="AJ763" s="57">
        <f t="shared" si="1020"/>
        <v>48825.120000000003</v>
      </c>
      <c r="AK763" s="57">
        <f t="shared" si="1021"/>
        <v>24412.560000000001</v>
      </c>
      <c r="AL763" s="57">
        <v>0</v>
      </c>
      <c r="AN763" s="46">
        <f>I763/'Приложение 1'!I761</f>
        <v>0</v>
      </c>
      <c r="AO763" s="46" t="e">
        <f t="shared" si="1023"/>
        <v>#DIV/0!</v>
      </c>
      <c r="AP763" s="46" t="e">
        <f t="shared" si="1024"/>
        <v>#DIV/0!</v>
      </c>
      <c r="AQ763" s="46" t="e">
        <f t="shared" si="1025"/>
        <v>#DIV/0!</v>
      </c>
      <c r="AR763" s="46" t="e">
        <f t="shared" si="1026"/>
        <v>#DIV/0!</v>
      </c>
      <c r="AS763" s="46" t="e">
        <f t="shared" si="1027"/>
        <v>#DIV/0!</v>
      </c>
      <c r="AT763" s="46" t="e">
        <f t="shared" si="1028"/>
        <v>#DIV/0!</v>
      </c>
      <c r="AU763" s="46">
        <f t="shared" si="1029"/>
        <v>3856.74</v>
      </c>
      <c r="AV763" s="46" t="e">
        <f t="shared" si="1030"/>
        <v>#DIV/0!</v>
      </c>
      <c r="AW763" s="46" t="e">
        <f t="shared" si="1031"/>
        <v>#DIV/0!</v>
      </c>
      <c r="AX763" s="46" t="e">
        <f t="shared" si="1032"/>
        <v>#DIV/0!</v>
      </c>
      <c r="AY763" s="52">
        <f t="shared" si="1033"/>
        <v>0</v>
      </c>
      <c r="AZ763" s="46">
        <v>823.21</v>
      </c>
      <c r="BA763" s="46">
        <v>2105.13</v>
      </c>
      <c r="BB763" s="46">
        <v>2608.0100000000002</v>
      </c>
      <c r="BC763" s="46">
        <v>902.03</v>
      </c>
      <c r="BD763" s="46">
        <v>1781.42</v>
      </c>
      <c r="BE763" s="46">
        <v>1188.47</v>
      </c>
      <c r="BF763" s="46">
        <v>2445034.0299999998</v>
      </c>
      <c r="BG763" s="46">
        <f t="shared" si="1034"/>
        <v>4866.91</v>
      </c>
      <c r="BH763" s="46">
        <v>1206.3800000000001</v>
      </c>
      <c r="BI763" s="46">
        <v>3444.44</v>
      </c>
      <c r="BJ763" s="46">
        <v>7006.73</v>
      </c>
      <c r="BK763" s="46">
        <f t="shared" si="1022"/>
        <v>1689105.94</v>
      </c>
      <c r="BL763" s="46" t="str">
        <f t="shared" si="1035"/>
        <v xml:space="preserve"> </v>
      </c>
      <c r="BM763" s="46" t="e">
        <f t="shared" si="1036"/>
        <v>#DIV/0!</v>
      </c>
      <c r="BN763" s="46" t="e">
        <f t="shared" si="1037"/>
        <v>#DIV/0!</v>
      </c>
      <c r="BO763" s="46" t="e">
        <f t="shared" si="1038"/>
        <v>#DIV/0!</v>
      </c>
      <c r="BP763" s="46" t="e">
        <f t="shared" si="1039"/>
        <v>#DIV/0!</v>
      </c>
      <c r="BQ763" s="46" t="e">
        <f t="shared" si="1040"/>
        <v>#DIV/0!</v>
      </c>
      <c r="BR763" s="46" t="e">
        <f t="shared" si="1041"/>
        <v>#DIV/0!</v>
      </c>
      <c r="BS763" s="46" t="str">
        <f t="shared" si="1042"/>
        <v xml:space="preserve"> </v>
      </c>
      <c r="BT763" s="46" t="e">
        <f t="shared" si="1043"/>
        <v>#DIV/0!</v>
      </c>
      <c r="BU763" s="46" t="e">
        <f t="shared" si="1044"/>
        <v>#DIV/0!</v>
      </c>
      <c r="BV763" s="46" t="e">
        <f t="shared" si="1045"/>
        <v>#DIV/0!</v>
      </c>
      <c r="BW763" s="46" t="str">
        <f t="shared" si="1046"/>
        <v xml:space="preserve"> </v>
      </c>
      <c r="BY763" s="52"/>
      <c r="BZ763" s="293"/>
      <c r="CA763" s="46">
        <f t="shared" si="1047"/>
        <v>4038.4712158808929</v>
      </c>
      <c r="CB763" s="46">
        <f t="shared" si="1048"/>
        <v>5085.92</v>
      </c>
      <c r="CC763" s="46">
        <f t="shared" si="1049"/>
        <v>-1047.4487841191071</v>
      </c>
    </row>
    <row r="764" spans="1:81" s="45" customFormat="1" ht="12" customHeight="1">
      <c r="A764" s="284">
        <v>114</v>
      </c>
      <c r="B764" s="170" t="s">
        <v>616</v>
      </c>
      <c r="C764" s="295"/>
      <c r="D764" s="295"/>
      <c r="E764" s="296"/>
      <c r="F764" s="296"/>
      <c r="G764" s="286">
        <f t="shared" si="1017"/>
        <v>1768850.39</v>
      </c>
      <c r="H764" s="280">
        <f t="shared" si="1018"/>
        <v>0</v>
      </c>
      <c r="I764" s="289">
        <v>0</v>
      </c>
      <c r="J764" s="289">
        <v>0</v>
      </c>
      <c r="K764" s="289">
        <v>0</v>
      </c>
      <c r="L764" s="289">
        <v>0</v>
      </c>
      <c r="M764" s="289">
        <v>0</v>
      </c>
      <c r="N764" s="280">
        <v>0</v>
      </c>
      <c r="O764" s="280">
        <v>0</v>
      </c>
      <c r="P764" s="280">
        <v>0</v>
      </c>
      <c r="Q764" s="280">
        <v>0</v>
      </c>
      <c r="R764" s="280">
        <v>0</v>
      </c>
      <c r="S764" s="280">
        <v>0</v>
      </c>
      <c r="T764" s="290">
        <v>0</v>
      </c>
      <c r="U764" s="280">
        <v>0</v>
      </c>
      <c r="V764" s="296" t="s">
        <v>106</v>
      </c>
      <c r="W764" s="57">
        <v>438</v>
      </c>
      <c r="X764" s="280">
        <f t="shared" si="1019"/>
        <v>1689252.12</v>
      </c>
      <c r="Y764" s="57">
        <v>0</v>
      </c>
      <c r="Z764" s="57">
        <v>0</v>
      </c>
      <c r="AA764" s="57">
        <v>0</v>
      </c>
      <c r="AB764" s="57">
        <v>0</v>
      </c>
      <c r="AC764" s="57">
        <v>0</v>
      </c>
      <c r="AD764" s="57">
        <v>0</v>
      </c>
      <c r="AE764" s="57">
        <v>0</v>
      </c>
      <c r="AF764" s="57">
        <v>0</v>
      </c>
      <c r="AG764" s="57">
        <v>0</v>
      </c>
      <c r="AH764" s="57">
        <v>0</v>
      </c>
      <c r="AI764" s="57">
        <v>0</v>
      </c>
      <c r="AJ764" s="57">
        <f t="shared" si="1020"/>
        <v>53065.51</v>
      </c>
      <c r="AK764" s="57">
        <f t="shared" si="1021"/>
        <v>26532.76</v>
      </c>
      <c r="AL764" s="57">
        <v>0</v>
      </c>
      <c r="AN764" s="46">
        <f>I764/'Приложение 1'!I762</f>
        <v>0</v>
      </c>
      <c r="AO764" s="46" t="e">
        <f t="shared" si="1023"/>
        <v>#DIV/0!</v>
      </c>
      <c r="AP764" s="46" t="e">
        <f t="shared" si="1024"/>
        <v>#DIV/0!</v>
      </c>
      <c r="AQ764" s="46" t="e">
        <f t="shared" si="1025"/>
        <v>#DIV/0!</v>
      </c>
      <c r="AR764" s="46" t="e">
        <f t="shared" si="1026"/>
        <v>#DIV/0!</v>
      </c>
      <c r="AS764" s="46" t="e">
        <f t="shared" si="1027"/>
        <v>#DIV/0!</v>
      </c>
      <c r="AT764" s="46" t="e">
        <f t="shared" si="1028"/>
        <v>#DIV/0!</v>
      </c>
      <c r="AU764" s="46">
        <f t="shared" si="1029"/>
        <v>3856.7400000000002</v>
      </c>
      <c r="AV764" s="46" t="e">
        <f t="shared" si="1030"/>
        <v>#DIV/0!</v>
      </c>
      <c r="AW764" s="46" t="e">
        <f t="shared" si="1031"/>
        <v>#DIV/0!</v>
      </c>
      <c r="AX764" s="46" t="e">
        <f t="shared" si="1032"/>
        <v>#DIV/0!</v>
      </c>
      <c r="AY764" s="52">
        <f t="shared" si="1033"/>
        <v>0</v>
      </c>
      <c r="AZ764" s="46">
        <v>823.21</v>
      </c>
      <c r="BA764" s="46">
        <v>2105.13</v>
      </c>
      <c r="BB764" s="46">
        <v>2608.0100000000002</v>
      </c>
      <c r="BC764" s="46">
        <v>902.03</v>
      </c>
      <c r="BD764" s="46">
        <v>1781.42</v>
      </c>
      <c r="BE764" s="46">
        <v>1188.47</v>
      </c>
      <c r="BF764" s="46">
        <v>2445034.0299999998</v>
      </c>
      <c r="BG764" s="46">
        <f t="shared" si="1034"/>
        <v>4866.91</v>
      </c>
      <c r="BH764" s="46">
        <v>1206.3800000000001</v>
      </c>
      <c r="BI764" s="46">
        <v>3444.44</v>
      </c>
      <c r="BJ764" s="46">
        <v>7006.73</v>
      </c>
      <c r="BK764" s="46">
        <f t="shared" si="1022"/>
        <v>1689105.94</v>
      </c>
      <c r="BL764" s="46" t="str">
        <f t="shared" si="1035"/>
        <v xml:space="preserve"> </v>
      </c>
      <c r="BM764" s="46" t="e">
        <f t="shared" si="1036"/>
        <v>#DIV/0!</v>
      </c>
      <c r="BN764" s="46" t="e">
        <f t="shared" si="1037"/>
        <v>#DIV/0!</v>
      </c>
      <c r="BO764" s="46" t="e">
        <f t="shared" si="1038"/>
        <v>#DIV/0!</v>
      </c>
      <c r="BP764" s="46" t="e">
        <f t="shared" si="1039"/>
        <v>#DIV/0!</v>
      </c>
      <c r="BQ764" s="46" t="e">
        <f t="shared" si="1040"/>
        <v>#DIV/0!</v>
      </c>
      <c r="BR764" s="46" t="e">
        <f t="shared" si="1041"/>
        <v>#DIV/0!</v>
      </c>
      <c r="BS764" s="46" t="str">
        <f t="shared" si="1042"/>
        <v xml:space="preserve"> </v>
      </c>
      <c r="BT764" s="46" t="e">
        <f t="shared" si="1043"/>
        <v>#DIV/0!</v>
      </c>
      <c r="BU764" s="46" t="e">
        <f t="shared" si="1044"/>
        <v>#DIV/0!</v>
      </c>
      <c r="BV764" s="46" t="e">
        <f t="shared" si="1045"/>
        <v>#DIV/0!</v>
      </c>
      <c r="BW764" s="46" t="str">
        <f t="shared" si="1046"/>
        <v xml:space="preserve"> </v>
      </c>
      <c r="BY764" s="52"/>
      <c r="BZ764" s="293"/>
      <c r="CA764" s="46">
        <f t="shared" si="1047"/>
        <v>4038.4712100456618</v>
      </c>
      <c r="CB764" s="46">
        <f t="shared" si="1048"/>
        <v>5085.92</v>
      </c>
      <c r="CC764" s="46">
        <f t="shared" si="1049"/>
        <v>-1047.4487899543383</v>
      </c>
    </row>
    <row r="765" spans="1:81" s="45" customFormat="1" ht="12" customHeight="1">
      <c r="A765" s="284">
        <v>115</v>
      </c>
      <c r="B765" s="170" t="s">
        <v>623</v>
      </c>
      <c r="C765" s="295"/>
      <c r="D765" s="295"/>
      <c r="E765" s="296"/>
      <c r="F765" s="296"/>
      <c r="G765" s="286">
        <f t="shared" si="1017"/>
        <v>4691895.8499999996</v>
      </c>
      <c r="H765" s="280">
        <f t="shared" si="1018"/>
        <v>0</v>
      </c>
      <c r="I765" s="289">
        <v>0</v>
      </c>
      <c r="J765" s="289">
        <v>0</v>
      </c>
      <c r="K765" s="289">
        <v>0</v>
      </c>
      <c r="L765" s="289">
        <v>0</v>
      </c>
      <c r="M765" s="289">
        <v>0</v>
      </c>
      <c r="N765" s="280">
        <v>0</v>
      </c>
      <c r="O765" s="280">
        <v>0</v>
      </c>
      <c r="P765" s="280">
        <v>0</v>
      </c>
      <c r="Q765" s="280">
        <v>0</v>
      </c>
      <c r="R765" s="280">
        <v>0</v>
      </c>
      <c r="S765" s="280">
        <v>0</v>
      </c>
      <c r="T765" s="290">
        <v>0</v>
      </c>
      <c r="U765" s="280">
        <v>0</v>
      </c>
      <c r="V765" s="296" t="s">
        <v>106</v>
      </c>
      <c r="W765" s="57">
        <v>1161.8</v>
      </c>
      <c r="X765" s="280">
        <f t="shared" si="1019"/>
        <v>4480760.53</v>
      </c>
      <c r="Y765" s="57">
        <v>0</v>
      </c>
      <c r="Z765" s="57">
        <v>0</v>
      </c>
      <c r="AA765" s="57">
        <v>0</v>
      </c>
      <c r="AB765" s="57">
        <v>0</v>
      </c>
      <c r="AC765" s="57">
        <v>0</v>
      </c>
      <c r="AD765" s="57">
        <v>0</v>
      </c>
      <c r="AE765" s="57">
        <v>0</v>
      </c>
      <c r="AF765" s="57">
        <v>0</v>
      </c>
      <c r="AG765" s="57">
        <v>0</v>
      </c>
      <c r="AH765" s="57">
        <v>0</v>
      </c>
      <c r="AI765" s="57">
        <v>0</v>
      </c>
      <c r="AJ765" s="57">
        <f t="shared" si="1020"/>
        <v>140756.88</v>
      </c>
      <c r="AK765" s="57">
        <f t="shared" si="1021"/>
        <v>70378.44</v>
      </c>
      <c r="AL765" s="57">
        <v>0</v>
      </c>
      <c r="AN765" s="46">
        <f>I765/'Приложение 1'!I763</f>
        <v>0</v>
      </c>
      <c r="AO765" s="46" t="e">
        <f t="shared" si="1023"/>
        <v>#DIV/0!</v>
      </c>
      <c r="AP765" s="46" t="e">
        <f t="shared" si="1024"/>
        <v>#DIV/0!</v>
      </c>
      <c r="AQ765" s="46" t="e">
        <f t="shared" si="1025"/>
        <v>#DIV/0!</v>
      </c>
      <c r="AR765" s="46" t="e">
        <f t="shared" si="1026"/>
        <v>#DIV/0!</v>
      </c>
      <c r="AS765" s="46" t="e">
        <f t="shared" si="1027"/>
        <v>#DIV/0!</v>
      </c>
      <c r="AT765" s="46" t="e">
        <f t="shared" si="1028"/>
        <v>#DIV/0!</v>
      </c>
      <c r="AU765" s="46">
        <f t="shared" si="1029"/>
        <v>3856.7399982785337</v>
      </c>
      <c r="AV765" s="46" t="e">
        <f t="shared" si="1030"/>
        <v>#DIV/0!</v>
      </c>
      <c r="AW765" s="46" t="e">
        <f t="shared" si="1031"/>
        <v>#DIV/0!</v>
      </c>
      <c r="AX765" s="46" t="e">
        <f t="shared" si="1032"/>
        <v>#DIV/0!</v>
      </c>
      <c r="AY765" s="52">
        <f t="shared" si="1033"/>
        <v>0</v>
      </c>
      <c r="AZ765" s="46">
        <v>823.21</v>
      </c>
      <c r="BA765" s="46">
        <v>2105.13</v>
      </c>
      <c r="BB765" s="46">
        <v>2608.0100000000002</v>
      </c>
      <c r="BC765" s="46">
        <v>902.03</v>
      </c>
      <c r="BD765" s="46">
        <v>1781.42</v>
      </c>
      <c r="BE765" s="46">
        <v>1188.47</v>
      </c>
      <c r="BF765" s="46">
        <v>2445034.0299999998</v>
      </c>
      <c r="BG765" s="46">
        <f t="shared" si="1034"/>
        <v>4866.91</v>
      </c>
      <c r="BH765" s="46">
        <v>1206.3800000000001</v>
      </c>
      <c r="BI765" s="46">
        <v>3444.44</v>
      </c>
      <c r="BJ765" s="46">
        <v>7006.73</v>
      </c>
      <c r="BK765" s="46">
        <f t="shared" si="1022"/>
        <v>1689105.94</v>
      </c>
      <c r="BL765" s="46" t="str">
        <f t="shared" si="1035"/>
        <v xml:space="preserve"> </v>
      </c>
      <c r="BM765" s="46" t="e">
        <f t="shared" si="1036"/>
        <v>#DIV/0!</v>
      </c>
      <c r="BN765" s="46" t="e">
        <f t="shared" si="1037"/>
        <v>#DIV/0!</v>
      </c>
      <c r="BO765" s="46" t="e">
        <f t="shared" si="1038"/>
        <v>#DIV/0!</v>
      </c>
      <c r="BP765" s="46" t="e">
        <f t="shared" si="1039"/>
        <v>#DIV/0!</v>
      </c>
      <c r="BQ765" s="46" t="e">
        <f t="shared" si="1040"/>
        <v>#DIV/0!</v>
      </c>
      <c r="BR765" s="46" t="e">
        <f t="shared" si="1041"/>
        <v>#DIV/0!</v>
      </c>
      <c r="BS765" s="46" t="str">
        <f t="shared" si="1042"/>
        <v xml:space="preserve"> </v>
      </c>
      <c r="BT765" s="46" t="e">
        <f t="shared" si="1043"/>
        <v>#DIV/0!</v>
      </c>
      <c r="BU765" s="46" t="e">
        <f t="shared" si="1044"/>
        <v>#DIV/0!</v>
      </c>
      <c r="BV765" s="46" t="e">
        <f t="shared" si="1045"/>
        <v>#DIV/0!</v>
      </c>
      <c r="BW765" s="46" t="str">
        <f t="shared" si="1046"/>
        <v xml:space="preserve"> </v>
      </c>
      <c r="BY765" s="52"/>
      <c r="BZ765" s="293"/>
      <c r="CA765" s="46">
        <f t="shared" si="1047"/>
        <v>4038.4712084696162</v>
      </c>
      <c r="CB765" s="46">
        <f t="shared" si="1048"/>
        <v>5085.92</v>
      </c>
      <c r="CC765" s="46">
        <f t="shared" si="1049"/>
        <v>-1047.4487915303839</v>
      </c>
    </row>
    <row r="766" spans="1:81" s="45" customFormat="1" ht="12" customHeight="1">
      <c r="A766" s="284">
        <v>116</v>
      </c>
      <c r="B766" s="170" t="s">
        <v>624</v>
      </c>
      <c r="C766" s="295"/>
      <c r="D766" s="295"/>
      <c r="E766" s="296"/>
      <c r="F766" s="296"/>
      <c r="G766" s="286">
        <f t="shared" si="1017"/>
        <v>4260587.12</v>
      </c>
      <c r="H766" s="280">
        <f t="shared" si="1018"/>
        <v>0</v>
      </c>
      <c r="I766" s="289">
        <v>0</v>
      </c>
      <c r="J766" s="289">
        <v>0</v>
      </c>
      <c r="K766" s="289">
        <v>0</v>
      </c>
      <c r="L766" s="289">
        <v>0</v>
      </c>
      <c r="M766" s="289">
        <v>0</v>
      </c>
      <c r="N766" s="280">
        <v>0</v>
      </c>
      <c r="O766" s="280">
        <v>0</v>
      </c>
      <c r="P766" s="280">
        <v>0</v>
      </c>
      <c r="Q766" s="280">
        <v>0</v>
      </c>
      <c r="R766" s="280">
        <v>0</v>
      </c>
      <c r="S766" s="280">
        <v>0</v>
      </c>
      <c r="T766" s="290">
        <v>0</v>
      </c>
      <c r="U766" s="280">
        <v>0</v>
      </c>
      <c r="V766" s="296" t="s">
        <v>106</v>
      </c>
      <c r="W766" s="57">
        <v>1055</v>
      </c>
      <c r="X766" s="280">
        <f t="shared" si="1019"/>
        <v>4068860.7</v>
      </c>
      <c r="Y766" s="57">
        <v>0</v>
      </c>
      <c r="Z766" s="57">
        <v>0</v>
      </c>
      <c r="AA766" s="57">
        <v>0</v>
      </c>
      <c r="AB766" s="57">
        <v>0</v>
      </c>
      <c r="AC766" s="57">
        <v>0</v>
      </c>
      <c r="AD766" s="57">
        <v>0</v>
      </c>
      <c r="AE766" s="57">
        <v>0</v>
      </c>
      <c r="AF766" s="57">
        <v>0</v>
      </c>
      <c r="AG766" s="57">
        <v>0</v>
      </c>
      <c r="AH766" s="57">
        <v>0</v>
      </c>
      <c r="AI766" s="57">
        <v>0</v>
      </c>
      <c r="AJ766" s="57">
        <f t="shared" si="1020"/>
        <v>127817.61</v>
      </c>
      <c r="AK766" s="57">
        <f t="shared" si="1021"/>
        <v>63908.81</v>
      </c>
      <c r="AL766" s="57">
        <v>0</v>
      </c>
      <c r="AN766" s="46">
        <f>I766/'Приложение 1'!I764</f>
        <v>0</v>
      </c>
      <c r="AO766" s="46" t="e">
        <f t="shared" si="1023"/>
        <v>#DIV/0!</v>
      </c>
      <c r="AP766" s="46" t="e">
        <f t="shared" si="1024"/>
        <v>#DIV/0!</v>
      </c>
      <c r="AQ766" s="46" t="e">
        <f t="shared" si="1025"/>
        <v>#DIV/0!</v>
      </c>
      <c r="AR766" s="46" t="e">
        <f t="shared" si="1026"/>
        <v>#DIV/0!</v>
      </c>
      <c r="AS766" s="46" t="e">
        <f t="shared" si="1027"/>
        <v>#DIV/0!</v>
      </c>
      <c r="AT766" s="46" t="e">
        <f t="shared" si="1028"/>
        <v>#DIV/0!</v>
      </c>
      <c r="AU766" s="46">
        <f t="shared" si="1029"/>
        <v>3856.7400000000002</v>
      </c>
      <c r="AV766" s="46" t="e">
        <f t="shared" si="1030"/>
        <v>#DIV/0!</v>
      </c>
      <c r="AW766" s="46" t="e">
        <f t="shared" si="1031"/>
        <v>#DIV/0!</v>
      </c>
      <c r="AX766" s="46" t="e">
        <f t="shared" si="1032"/>
        <v>#DIV/0!</v>
      </c>
      <c r="AY766" s="52">
        <f t="shared" si="1033"/>
        <v>0</v>
      </c>
      <c r="AZ766" s="46">
        <v>823.21</v>
      </c>
      <c r="BA766" s="46">
        <v>2105.13</v>
      </c>
      <c r="BB766" s="46">
        <v>2608.0100000000002</v>
      </c>
      <c r="BC766" s="46">
        <v>902.03</v>
      </c>
      <c r="BD766" s="46">
        <v>1781.42</v>
      </c>
      <c r="BE766" s="46">
        <v>1188.47</v>
      </c>
      <c r="BF766" s="46">
        <v>2445034.0299999998</v>
      </c>
      <c r="BG766" s="46">
        <f t="shared" si="1034"/>
        <v>4866.91</v>
      </c>
      <c r="BH766" s="46">
        <v>1206.3800000000001</v>
      </c>
      <c r="BI766" s="46">
        <v>3444.44</v>
      </c>
      <c r="BJ766" s="46">
        <v>7006.73</v>
      </c>
      <c r="BK766" s="46">
        <f t="shared" si="1022"/>
        <v>1689105.94</v>
      </c>
      <c r="BL766" s="46" t="str">
        <f t="shared" si="1035"/>
        <v xml:space="preserve"> </v>
      </c>
      <c r="BM766" s="46" t="e">
        <f t="shared" si="1036"/>
        <v>#DIV/0!</v>
      </c>
      <c r="BN766" s="46" t="e">
        <f t="shared" si="1037"/>
        <v>#DIV/0!</v>
      </c>
      <c r="BO766" s="46" t="e">
        <f t="shared" si="1038"/>
        <v>#DIV/0!</v>
      </c>
      <c r="BP766" s="46" t="e">
        <f t="shared" si="1039"/>
        <v>#DIV/0!</v>
      </c>
      <c r="BQ766" s="46" t="e">
        <f t="shared" si="1040"/>
        <v>#DIV/0!</v>
      </c>
      <c r="BR766" s="46" t="e">
        <f t="shared" si="1041"/>
        <v>#DIV/0!</v>
      </c>
      <c r="BS766" s="46" t="str">
        <f t="shared" si="1042"/>
        <v xml:space="preserve"> </v>
      </c>
      <c r="BT766" s="46" t="e">
        <f t="shared" si="1043"/>
        <v>#DIV/0!</v>
      </c>
      <c r="BU766" s="46" t="e">
        <f t="shared" si="1044"/>
        <v>#DIV/0!</v>
      </c>
      <c r="BV766" s="46" t="e">
        <f t="shared" si="1045"/>
        <v>#DIV/0!</v>
      </c>
      <c r="BW766" s="46" t="str">
        <f t="shared" si="1046"/>
        <v xml:space="preserve"> </v>
      </c>
      <c r="BY766" s="52"/>
      <c r="BZ766" s="293"/>
      <c r="CA766" s="46">
        <f t="shared" si="1047"/>
        <v>4038.4712037914692</v>
      </c>
      <c r="CB766" s="46">
        <f t="shared" si="1048"/>
        <v>5085.92</v>
      </c>
      <c r="CC766" s="46">
        <f t="shared" si="1049"/>
        <v>-1047.4487962085309</v>
      </c>
    </row>
    <row r="767" spans="1:81" s="45" customFormat="1" ht="12" customHeight="1">
      <c r="A767" s="284">
        <v>117</v>
      </c>
      <c r="B767" s="170" t="s">
        <v>625</v>
      </c>
      <c r="C767" s="295"/>
      <c r="D767" s="295"/>
      <c r="E767" s="296"/>
      <c r="F767" s="296"/>
      <c r="G767" s="286">
        <f t="shared" si="1017"/>
        <v>4846165.4400000004</v>
      </c>
      <c r="H767" s="280">
        <f t="shared" si="1018"/>
        <v>0</v>
      </c>
      <c r="I767" s="289">
        <v>0</v>
      </c>
      <c r="J767" s="289">
        <v>0</v>
      </c>
      <c r="K767" s="289">
        <v>0</v>
      </c>
      <c r="L767" s="289">
        <v>0</v>
      </c>
      <c r="M767" s="289">
        <v>0</v>
      </c>
      <c r="N767" s="280">
        <v>0</v>
      </c>
      <c r="O767" s="280">
        <v>0</v>
      </c>
      <c r="P767" s="280">
        <v>0</v>
      </c>
      <c r="Q767" s="280">
        <v>0</v>
      </c>
      <c r="R767" s="280">
        <v>0</v>
      </c>
      <c r="S767" s="280">
        <v>0</v>
      </c>
      <c r="T767" s="290">
        <v>0</v>
      </c>
      <c r="U767" s="280">
        <v>0</v>
      </c>
      <c r="V767" s="296" t="s">
        <v>106</v>
      </c>
      <c r="W767" s="57">
        <v>1200</v>
      </c>
      <c r="X767" s="280">
        <f t="shared" si="1019"/>
        <v>4628088</v>
      </c>
      <c r="Y767" s="57">
        <v>0</v>
      </c>
      <c r="Z767" s="57">
        <v>0</v>
      </c>
      <c r="AA767" s="57">
        <v>0</v>
      </c>
      <c r="AB767" s="57">
        <v>0</v>
      </c>
      <c r="AC767" s="57">
        <v>0</v>
      </c>
      <c r="AD767" s="57">
        <v>0</v>
      </c>
      <c r="AE767" s="57">
        <v>0</v>
      </c>
      <c r="AF767" s="57">
        <v>0</v>
      </c>
      <c r="AG767" s="57">
        <v>0</v>
      </c>
      <c r="AH767" s="57">
        <v>0</v>
      </c>
      <c r="AI767" s="57">
        <v>0</v>
      </c>
      <c r="AJ767" s="57">
        <f t="shared" si="1020"/>
        <v>145384.95999999999</v>
      </c>
      <c r="AK767" s="57">
        <f t="shared" si="1021"/>
        <v>72692.479999999996</v>
      </c>
      <c r="AL767" s="57">
        <v>0</v>
      </c>
      <c r="AN767" s="46">
        <f>I767/'Приложение 1'!I765</f>
        <v>0</v>
      </c>
      <c r="AO767" s="46" t="e">
        <f t="shared" si="1023"/>
        <v>#DIV/0!</v>
      </c>
      <c r="AP767" s="46" t="e">
        <f t="shared" si="1024"/>
        <v>#DIV/0!</v>
      </c>
      <c r="AQ767" s="46" t="e">
        <f t="shared" si="1025"/>
        <v>#DIV/0!</v>
      </c>
      <c r="AR767" s="46" t="e">
        <f t="shared" si="1026"/>
        <v>#DIV/0!</v>
      </c>
      <c r="AS767" s="46" t="e">
        <f t="shared" si="1027"/>
        <v>#DIV/0!</v>
      </c>
      <c r="AT767" s="46" t="e">
        <f t="shared" si="1028"/>
        <v>#DIV/0!</v>
      </c>
      <c r="AU767" s="46">
        <f t="shared" si="1029"/>
        <v>3856.74</v>
      </c>
      <c r="AV767" s="46" t="e">
        <f t="shared" si="1030"/>
        <v>#DIV/0!</v>
      </c>
      <c r="AW767" s="46" t="e">
        <f t="shared" si="1031"/>
        <v>#DIV/0!</v>
      </c>
      <c r="AX767" s="46" t="e">
        <f t="shared" si="1032"/>
        <v>#DIV/0!</v>
      </c>
      <c r="AY767" s="52">
        <f t="shared" si="1033"/>
        <v>0</v>
      </c>
      <c r="AZ767" s="46">
        <v>823.21</v>
      </c>
      <c r="BA767" s="46">
        <v>2105.13</v>
      </c>
      <c r="BB767" s="46">
        <v>2608.0100000000002</v>
      </c>
      <c r="BC767" s="46">
        <v>902.03</v>
      </c>
      <c r="BD767" s="46">
        <v>1781.42</v>
      </c>
      <c r="BE767" s="46">
        <v>1188.47</v>
      </c>
      <c r="BF767" s="46">
        <v>2445034.0299999998</v>
      </c>
      <c r="BG767" s="46">
        <f t="shared" si="1034"/>
        <v>4866.91</v>
      </c>
      <c r="BH767" s="46">
        <v>1206.3800000000001</v>
      </c>
      <c r="BI767" s="46">
        <v>3444.44</v>
      </c>
      <c r="BJ767" s="46">
        <v>7006.73</v>
      </c>
      <c r="BK767" s="46">
        <f t="shared" si="1022"/>
        <v>1689105.94</v>
      </c>
      <c r="BL767" s="46" t="str">
        <f t="shared" si="1035"/>
        <v xml:space="preserve"> </v>
      </c>
      <c r="BM767" s="46" t="e">
        <f t="shared" si="1036"/>
        <v>#DIV/0!</v>
      </c>
      <c r="BN767" s="46" t="e">
        <f t="shared" si="1037"/>
        <v>#DIV/0!</v>
      </c>
      <c r="BO767" s="46" t="e">
        <f t="shared" si="1038"/>
        <v>#DIV/0!</v>
      </c>
      <c r="BP767" s="46" t="e">
        <f t="shared" si="1039"/>
        <v>#DIV/0!</v>
      </c>
      <c r="BQ767" s="46" t="e">
        <f t="shared" si="1040"/>
        <v>#DIV/0!</v>
      </c>
      <c r="BR767" s="46" t="e">
        <f t="shared" si="1041"/>
        <v>#DIV/0!</v>
      </c>
      <c r="BS767" s="46" t="str">
        <f t="shared" si="1042"/>
        <v xml:space="preserve"> </v>
      </c>
      <c r="BT767" s="46" t="e">
        <f t="shared" si="1043"/>
        <v>#DIV/0!</v>
      </c>
      <c r="BU767" s="46" t="e">
        <f t="shared" si="1044"/>
        <v>#DIV/0!</v>
      </c>
      <c r="BV767" s="46" t="e">
        <f t="shared" si="1045"/>
        <v>#DIV/0!</v>
      </c>
      <c r="BW767" s="46" t="str">
        <f t="shared" si="1046"/>
        <v xml:space="preserve"> </v>
      </c>
      <c r="BY767" s="52"/>
      <c r="BZ767" s="293"/>
      <c r="CA767" s="46">
        <f t="shared" si="1047"/>
        <v>4038.4712000000004</v>
      </c>
      <c r="CB767" s="46">
        <f t="shared" si="1048"/>
        <v>5085.92</v>
      </c>
      <c r="CC767" s="46">
        <f t="shared" si="1049"/>
        <v>-1047.4487999999997</v>
      </c>
    </row>
    <row r="768" spans="1:81" s="45" customFormat="1" ht="12" customHeight="1">
      <c r="A768" s="284">
        <v>118</v>
      </c>
      <c r="B768" s="170" t="s">
        <v>619</v>
      </c>
      <c r="C768" s="295"/>
      <c r="D768" s="295"/>
      <c r="E768" s="296"/>
      <c r="F768" s="296"/>
      <c r="G768" s="286">
        <f t="shared" si="1017"/>
        <v>2798660.55</v>
      </c>
      <c r="H768" s="280">
        <f t="shared" si="1018"/>
        <v>0</v>
      </c>
      <c r="I768" s="289">
        <v>0</v>
      </c>
      <c r="J768" s="289">
        <v>0</v>
      </c>
      <c r="K768" s="289">
        <v>0</v>
      </c>
      <c r="L768" s="289">
        <v>0</v>
      </c>
      <c r="M768" s="289">
        <v>0</v>
      </c>
      <c r="N768" s="280">
        <v>0</v>
      </c>
      <c r="O768" s="280">
        <v>0</v>
      </c>
      <c r="P768" s="280">
        <v>0</v>
      </c>
      <c r="Q768" s="280">
        <v>0</v>
      </c>
      <c r="R768" s="280">
        <v>0</v>
      </c>
      <c r="S768" s="280">
        <v>0</v>
      </c>
      <c r="T768" s="290">
        <v>0</v>
      </c>
      <c r="U768" s="280">
        <v>0</v>
      </c>
      <c r="V768" s="296" t="s">
        <v>106</v>
      </c>
      <c r="W768" s="57">
        <v>693</v>
      </c>
      <c r="X768" s="280">
        <f t="shared" si="1019"/>
        <v>2672720.8199999998</v>
      </c>
      <c r="Y768" s="57">
        <v>0</v>
      </c>
      <c r="Z768" s="57">
        <v>0</v>
      </c>
      <c r="AA768" s="57">
        <v>0</v>
      </c>
      <c r="AB768" s="57">
        <v>0</v>
      </c>
      <c r="AC768" s="57">
        <v>0</v>
      </c>
      <c r="AD768" s="57">
        <v>0</v>
      </c>
      <c r="AE768" s="57">
        <v>0</v>
      </c>
      <c r="AF768" s="57">
        <v>0</v>
      </c>
      <c r="AG768" s="57">
        <v>0</v>
      </c>
      <c r="AH768" s="57">
        <v>0</v>
      </c>
      <c r="AI768" s="57">
        <v>0</v>
      </c>
      <c r="AJ768" s="57">
        <f t="shared" si="1020"/>
        <v>83959.82</v>
      </c>
      <c r="AK768" s="57">
        <f t="shared" si="1021"/>
        <v>41979.91</v>
      </c>
      <c r="AL768" s="57">
        <v>0</v>
      </c>
      <c r="AN768" s="46">
        <f>I768/'Приложение 1'!I766</f>
        <v>0</v>
      </c>
      <c r="AO768" s="46" t="e">
        <f t="shared" si="1023"/>
        <v>#DIV/0!</v>
      </c>
      <c r="AP768" s="46" t="e">
        <f t="shared" si="1024"/>
        <v>#DIV/0!</v>
      </c>
      <c r="AQ768" s="46" t="e">
        <f t="shared" si="1025"/>
        <v>#DIV/0!</v>
      </c>
      <c r="AR768" s="46" t="e">
        <f t="shared" si="1026"/>
        <v>#DIV/0!</v>
      </c>
      <c r="AS768" s="46" t="e">
        <f t="shared" si="1027"/>
        <v>#DIV/0!</v>
      </c>
      <c r="AT768" s="46" t="e">
        <f t="shared" si="1028"/>
        <v>#DIV/0!</v>
      </c>
      <c r="AU768" s="46">
        <f t="shared" si="1029"/>
        <v>3856.74</v>
      </c>
      <c r="AV768" s="46" t="e">
        <f t="shared" si="1030"/>
        <v>#DIV/0!</v>
      </c>
      <c r="AW768" s="46" t="e">
        <f t="shared" si="1031"/>
        <v>#DIV/0!</v>
      </c>
      <c r="AX768" s="46" t="e">
        <f t="shared" si="1032"/>
        <v>#DIV/0!</v>
      </c>
      <c r="AY768" s="52">
        <f t="shared" si="1033"/>
        <v>0</v>
      </c>
      <c r="AZ768" s="46">
        <v>823.21</v>
      </c>
      <c r="BA768" s="46">
        <v>2105.13</v>
      </c>
      <c r="BB768" s="46">
        <v>2608.0100000000002</v>
      </c>
      <c r="BC768" s="46">
        <v>902.03</v>
      </c>
      <c r="BD768" s="46">
        <v>1781.42</v>
      </c>
      <c r="BE768" s="46">
        <v>1188.47</v>
      </c>
      <c r="BF768" s="46">
        <v>2445034.0299999998</v>
      </c>
      <c r="BG768" s="46">
        <f t="shared" si="1034"/>
        <v>4866.91</v>
      </c>
      <c r="BH768" s="46">
        <v>1206.3800000000001</v>
      </c>
      <c r="BI768" s="46">
        <v>3444.44</v>
      </c>
      <c r="BJ768" s="46">
        <v>7006.73</v>
      </c>
      <c r="BK768" s="46">
        <f t="shared" si="1022"/>
        <v>1689105.94</v>
      </c>
      <c r="BL768" s="46" t="str">
        <f t="shared" si="1035"/>
        <v xml:space="preserve"> </v>
      </c>
      <c r="BM768" s="46" t="e">
        <f t="shared" si="1036"/>
        <v>#DIV/0!</v>
      </c>
      <c r="BN768" s="46" t="e">
        <f t="shared" si="1037"/>
        <v>#DIV/0!</v>
      </c>
      <c r="BO768" s="46" t="e">
        <f t="shared" si="1038"/>
        <v>#DIV/0!</v>
      </c>
      <c r="BP768" s="46" t="e">
        <f t="shared" si="1039"/>
        <v>#DIV/0!</v>
      </c>
      <c r="BQ768" s="46" t="e">
        <f t="shared" si="1040"/>
        <v>#DIV/0!</v>
      </c>
      <c r="BR768" s="46" t="e">
        <f t="shared" si="1041"/>
        <v>#DIV/0!</v>
      </c>
      <c r="BS768" s="46" t="str">
        <f t="shared" si="1042"/>
        <v xml:space="preserve"> </v>
      </c>
      <c r="BT768" s="46" t="e">
        <f t="shared" si="1043"/>
        <v>#DIV/0!</v>
      </c>
      <c r="BU768" s="46" t="e">
        <f t="shared" si="1044"/>
        <v>#DIV/0!</v>
      </c>
      <c r="BV768" s="46" t="e">
        <f t="shared" si="1045"/>
        <v>#DIV/0!</v>
      </c>
      <c r="BW768" s="46" t="str">
        <f t="shared" si="1046"/>
        <v xml:space="preserve"> </v>
      </c>
      <c r="BY768" s="52"/>
      <c r="BZ768" s="293"/>
      <c r="CA768" s="46">
        <f t="shared" si="1047"/>
        <v>4038.4712121212119</v>
      </c>
      <c r="CB768" s="46">
        <f t="shared" si="1048"/>
        <v>5085.92</v>
      </c>
      <c r="CC768" s="46">
        <f t="shared" si="1049"/>
        <v>-1047.4487878787882</v>
      </c>
    </row>
    <row r="769" spans="1:81" s="45" customFormat="1" ht="12" customHeight="1">
      <c r="A769" s="284">
        <v>119</v>
      </c>
      <c r="B769" s="285" t="s">
        <v>620</v>
      </c>
      <c r="C769" s="295"/>
      <c r="D769" s="295"/>
      <c r="E769" s="296"/>
      <c r="F769" s="296"/>
      <c r="G769" s="286">
        <f t="shared" si="1017"/>
        <v>2879429.97</v>
      </c>
      <c r="H769" s="280">
        <f t="shared" si="1018"/>
        <v>0</v>
      </c>
      <c r="I769" s="289">
        <v>0</v>
      </c>
      <c r="J769" s="289">
        <v>0</v>
      </c>
      <c r="K769" s="289">
        <v>0</v>
      </c>
      <c r="L769" s="289">
        <v>0</v>
      </c>
      <c r="M769" s="289">
        <v>0</v>
      </c>
      <c r="N769" s="280">
        <v>0</v>
      </c>
      <c r="O769" s="280">
        <v>0</v>
      </c>
      <c r="P769" s="280">
        <v>0</v>
      </c>
      <c r="Q769" s="280">
        <v>0</v>
      </c>
      <c r="R769" s="280">
        <v>0</v>
      </c>
      <c r="S769" s="280">
        <v>0</v>
      </c>
      <c r="T769" s="290">
        <v>0</v>
      </c>
      <c r="U769" s="280">
        <v>0</v>
      </c>
      <c r="V769" s="296" t="s">
        <v>106</v>
      </c>
      <c r="W769" s="57">
        <v>713</v>
      </c>
      <c r="X769" s="280">
        <f t="shared" si="1019"/>
        <v>2749855.62</v>
      </c>
      <c r="Y769" s="57">
        <v>0</v>
      </c>
      <c r="Z769" s="57">
        <v>0</v>
      </c>
      <c r="AA769" s="57">
        <v>0</v>
      </c>
      <c r="AB769" s="57">
        <v>0</v>
      </c>
      <c r="AC769" s="57">
        <v>0</v>
      </c>
      <c r="AD769" s="57">
        <v>0</v>
      </c>
      <c r="AE769" s="57">
        <v>0</v>
      </c>
      <c r="AF769" s="57">
        <v>0</v>
      </c>
      <c r="AG769" s="57">
        <v>0</v>
      </c>
      <c r="AH769" s="57">
        <v>0</v>
      </c>
      <c r="AI769" s="57">
        <v>0</v>
      </c>
      <c r="AJ769" s="57">
        <f t="shared" si="1020"/>
        <v>86382.9</v>
      </c>
      <c r="AK769" s="57">
        <f t="shared" si="1021"/>
        <v>43191.45</v>
      </c>
      <c r="AL769" s="57">
        <v>0</v>
      </c>
      <c r="AN769" s="46">
        <f>I769/'Приложение 1'!I767</f>
        <v>0</v>
      </c>
      <c r="AO769" s="46" t="e">
        <f t="shared" si="1023"/>
        <v>#DIV/0!</v>
      </c>
      <c r="AP769" s="46" t="e">
        <f t="shared" si="1024"/>
        <v>#DIV/0!</v>
      </c>
      <c r="AQ769" s="46" t="e">
        <f t="shared" si="1025"/>
        <v>#DIV/0!</v>
      </c>
      <c r="AR769" s="46" t="e">
        <f t="shared" si="1026"/>
        <v>#DIV/0!</v>
      </c>
      <c r="AS769" s="46" t="e">
        <f t="shared" si="1027"/>
        <v>#DIV/0!</v>
      </c>
      <c r="AT769" s="46" t="e">
        <f t="shared" si="1028"/>
        <v>#DIV/0!</v>
      </c>
      <c r="AU769" s="46">
        <f t="shared" si="1029"/>
        <v>3856.7400000000002</v>
      </c>
      <c r="AV769" s="46" t="e">
        <f t="shared" si="1030"/>
        <v>#DIV/0!</v>
      </c>
      <c r="AW769" s="46" t="e">
        <f t="shared" si="1031"/>
        <v>#DIV/0!</v>
      </c>
      <c r="AX769" s="46" t="e">
        <f t="shared" si="1032"/>
        <v>#DIV/0!</v>
      </c>
      <c r="AY769" s="52">
        <f t="shared" si="1033"/>
        <v>0</v>
      </c>
      <c r="AZ769" s="46">
        <v>823.21</v>
      </c>
      <c r="BA769" s="46">
        <v>2105.13</v>
      </c>
      <c r="BB769" s="46">
        <v>2608.0100000000002</v>
      </c>
      <c r="BC769" s="46">
        <v>902.03</v>
      </c>
      <c r="BD769" s="46">
        <v>1781.42</v>
      </c>
      <c r="BE769" s="46">
        <v>1188.47</v>
      </c>
      <c r="BF769" s="46">
        <v>2445034.0299999998</v>
      </c>
      <c r="BG769" s="46">
        <f t="shared" si="1034"/>
        <v>4866.91</v>
      </c>
      <c r="BH769" s="46">
        <v>1206.3800000000001</v>
      </c>
      <c r="BI769" s="46">
        <v>3444.44</v>
      </c>
      <c r="BJ769" s="46">
        <v>7006.73</v>
      </c>
      <c r="BK769" s="46">
        <f t="shared" si="1022"/>
        <v>1689105.94</v>
      </c>
      <c r="BL769" s="46" t="str">
        <f t="shared" si="1035"/>
        <v xml:space="preserve"> </v>
      </c>
      <c r="BM769" s="46" t="e">
        <f t="shared" si="1036"/>
        <v>#DIV/0!</v>
      </c>
      <c r="BN769" s="46" t="e">
        <f t="shared" si="1037"/>
        <v>#DIV/0!</v>
      </c>
      <c r="BO769" s="46" t="e">
        <f t="shared" si="1038"/>
        <v>#DIV/0!</v>
      </c>
      <c r="BP769" s="46" t="e">
        <f t="shared" si="1039"/>
        <v>#DIV/0!</v>
      </c>
      <c r="BQ769" s="46" t="e">
        <f t="shared" si="1040"/>
        <v>#DIV/0!</v>
      </c>
      <c r="BR769" s="46" t="e">
        <f t="shared" si="1041"/>
        <v>#DIV/0!</v>
      </c>
      <c r="BS769" s="46" t="str">
        <f t="shared" si="1042"/>
        <v xml:space="preserve"> </v>
      </c>
      <c r="BT769" s="46" t="e">
        <f t="shared" si="1043"/>
        <v>#DIV/0!</v>
      </c>
      <c r="BU769" s="46" t="e">
        <f t="shared" si="1044"/>
        <v>#DIV/0!</v>
      </c>
      <c r="BV769" s="46" t="e">
        <f t="shared" si="1045"/>
        <v>#DIV/0!</v>
      </c>
      <c r="BW769" s="46" t="str">
        <f t="shared" si="1046"/>
        <v xml:space="preserve"> </v>
      </c>
      <c r="BY769" s="52"/>
      <c r="BZ769" s="293"/>
      <c r="CA769" s="46">
        <f t="shared" si="1047"/>
        <v>4038.4712061711084</v>
      </c>
      <c r="CB769" s="46">
        <f t="shared" si="1048"/>
        <v>5085.92</v>
      </c>
      <c r="CC769" s="46">
        <f t="shared" si="1049"/>
        <v>-1047.4487938288917</v>
      </c>
    </row>
    <row r="770" spans="1:81" s="45" customFormat="1" ht="12" customHeight="1">
      <c r="A770" s="284">
        <v>120</v>
      </c>
      <c r="B770" s="285" t="s">
        <v>621</v>
      </c>
      <c r="C770" s="295"/>
      <c r="D770" s="295"/>
      <c r="E770" s="296"/>
      <c r="F770" s="296"/>
      <c r="G770" s="286">
        <f t="shared" si="1017"/>
        <v>2592698.52</v>
      </c>
      <c r="H770" s="280">
        <f t="shared" si="1018"/>
        <v>0</v>
      </c>
      <c r="I770" s="289">
        <v>0</v>
      </c>
      <c r="J770" s="289">
        <v>0</v>
      </c>
      <c r="K770" s="289">
        <v>0</v>
      </c>
      <c r="L770" s="289">
        <v>0</v>
      </c>
      <c r="M770" s="289">
        <v>0</v>
      </c>
      <c r="N770" s="280">
        <v>0</v>
      </c>
      <c r="O770" s="280">
        <v>0</v>
      </c>
      <c r="P770" s="280">
        <v>0</v>
      </c>
      <c r="Q770" s="280">
        <v>0</v>
      </c>
      <c r="R770" s="280">
        <v>0</v>
      </c>
      <c r="S770" s="280">
        <v>0</v>
      </c>
      <c r="T770" s="290">
        <v>0</v>
      </c>
      <c r="U770" s="280">
        <v>0</v>
      </c>
      <c r="V770" s="296" t="s">
        <v>106</v>
      </c>
      <c r="W770" s="57">
        <v>642</v>
      </c>
      <c r="X770" s="280">
        <f t="shared" si="1019"/>
        <v>2476027.08</v>
      </c>
      <c r="Y770" s="57">
        <v>0</v>
      </c>
      <c r="Z770" s="57">
        <v>0</v>
      </c>
      <c r="AA770" s="57">
        <v>0</v>
      </c>
      <c r="AB770" s="57">
        <v>0</v>
      </c>
      <c r="AC770" s="57">
        <v>0</v>
      </c>
      <c r="AD770" s="57">
        <v>0</v>
      </c>
      <c r="AE770" s="57">
        <v>0</v>
      </c>
      <c r="AF770" s="57">
        <v>0</v>
      </c>
      <c r="AG770" s="57">
        <v>0</v>
      </c>
      <c r="AH770" s="57">
        <v>0</v>
      </c>
      <c r="AI770" s="57">
        <v>0</v>
      </c>
      <c r="AJ770" s="57">
        <f t="shared" si="1020"/>
        <v>77780.960000000006</v>
      </c>
      <c r="AK770" s="57">
        <f t="shared" si="1021"/>
        <v>38890.480000000003</v>
      </c>
      <c r="AL770" s="57">
        <v>0</v>
      </c>
      <c r="AN770" s="46">
        <f>I770/'Приложение 1'!I768</f>
        <v>0</v>
      </c>
      <c r="AO770" s="46" t="e">
        <f t="shared" si="1023"/>
        <v>#DIV/0!</v>
      </c>
      <c r="AP770" s="46" t="e">
        <f t="shared" si="1024"/>
        <v>#DIV/0!</v>
      </c>
      <c r="AQ770" s="46" t="e">
        <f t="shared" si="1025"/>
        <v>#DIV/0!</v>
      </c>
      <c r="AR770" s="46" t="e">
        <f t="shared" si="1026"/>
        <v>#DIV/0!</v>
      </c>
      <c r="AS770" s="46" t="e">
        <f t="shared" si="1027"/>
        <v>#DIV/0!</v>
      </c>
      <c r="AT770" s="46" t="e">
        <f t="shared" si="1028"/>
        <v>#DIV/0!</v>
      </c>
      <c r="AU770" s="46">
        <f t="shared" si="1029"/>
        <v>3856.7400000000002</v>
      </c>
      <c r="AV770" s="46" t="e">
        <f t="shared" si="1030"/>
        <v>#DIV/0!</v>
      </c>
      <c r="AW770" s="46" t="e">
        <f t="shared" si="1031"/>
        <v>#DIV/0!</v>
      </c>
      <c r="AX770" s="46" t="e">
        <f t="shared" si="1032"/>
        <v>#DIV/0!</v>
      </c>
      <c r="AY770" s="52">
        <f t="shared" si="1033"/>
        <v>0</v>
      </c>
      <c r="AZ770" s="46">
        <v>823.21</v>
      </c>
      <c r="BA770" s="46">
        <v>2105.13</v>
      </c>
      <c r="BB770" s="46">
        <v>2608.0100000000002</v>
      </c>
      <c r="BC770" s="46">
        <v>902.03</v>
      </c>
      <c r="BD770" s="46">
        <v>1781.42</v>
      </c>
      <c r="BE770" s="46">
        <v>1188.47</v>
      </c>
      <c r="BF770" s="46">
        <v>2445034.0299999998</v>
      </c>
      <c r="BG770" s="46">
        <f t="shared" si="1034"/>
        <v>4866.91</v>
      </c>
      <c r="BH770" s="46">
        <v>1206.3800000000001</v>
      </c>
      <c r="BI770" s="46">
        <v>3444.44</v>
      </c>
      <c r="BJ770" s="46">
        <v>7006.73</v>
      </c>
      <c r="BK770" s="46">
        <f t="shared" si="1022"/>
        <v>1689105.94</v>
      </c>
      <c r="BL770" s="46" t="str">
        <f t="shared" si="1035"/>
        <v xml:space="preserve"> </v>
      </c>
      <c r="BM770" s="46" t="e">
        <f t="shared" si="1036"/>
        <v>#DIV/0!</v>
      </c>
      <c r="BN770" s="46" t="e">
        <f t="shared" si="1037"/>
        <v>#DIV/0!</v>
      </c>
      <c r="BO770" s="46" t="e">
        <f t="shared" si="1038"/>
        <v>#DIV/0!</v>
      </c>
      <c r="BP770" s="46" t="e">
        <f t="shared" si="1039"/>
        <v>#DIV/0!</v>
      </c>
      <c r="BQ770" s="46" t="e">
        <f t="shared" si="1040"/>
        <v>#DIV/0!</v>
      </c>
      <c r="BR770" s="46" t="e">
        <f t="shared" si="1041"/>
        <v>#DIV/0!</v>
      </c>
      <c r="BS770" s="46" t="str">
        <f t="shared" si="1042"/>
        <v xml:space="preserve"> </v>
      </c>
      <c r="BT770" s="46" t="e">
        <f t="shared" si="1043"/>
        <v>#DIV/0!</v>
      </c>
      <c r="BU770" s="46" t="e">
        <f t="shared" si="1044"/>
        <v>#DIV/0!</v>
      </c>
      <c r="BV770" s="46" t="e">
        <f t="shared" si="1045"/>
        <v>#DIV/0!</v>
      </c>
      <c r="BW770" s="46" t="str">
        <f t="shared" si="1046"/>
        <v xml:space="preserve"> </v>
      </c>
      <c r="BY770" s="52"/>
      <c r="BZ770" s="293"/>
      <c r="CA770" s="46">
        <f t="shared" si="1047"/>
        <v>4038.4712149532711</v>
      </c>
      <c r="CB770" s="46">
        <f t="shared" si="1048"/>
        <v>5085.92</v>
      </c>
      <c r="CC770" s="46">
        <f t="shared" si="1049"/>
        <v>-1047.448785046729</v>
      </c>
    </row>
    <row r="771" spans="1:81" s="45" customFormat="1" ht="12" customHeight="1">
      <c r="A771" s="284">
        <v>121</v>
      </c>
      <c r="B771" s="170" t="s">
        <v>622</v>
      </c>
      <c r="C771" s="295"/>
      <c r="D771" s="295"/>
      <c r="E771" s="296"/>
      <c r="F771" s="296"/>
      <c r="G771" s="286">
        <f t="shared" si="1017"/>
        <v>2305967.06</v>
      </c>
      <c r="H771" s="280">
        <f t="shared" si="1018"/>
        <v>0</v>
      </c>
      <c r="I771" s="289">
        <v>0</v>
      </c>
      <c r="J771" s="289">
        <v>0</v>
      </c>
      <c r="K771" s="289">
        <v>0</v>
      </c>
      <c r="L771" s="289">
        <v>0</v>
      </c>
      <c r="M771" s="289">
        <v>0</v>
      </c>
      <c r="N771" s="280">
        <v>0</v>
      </c>
      <c r="O771" s="280">
        <v>0</v>
      </c>
      <c r="P771" s="280">
        <v>0</v>
      </c>
      <c r="Q771" s="280">
        <v>0</v>
      </c>
      <c r="R771" s="280">
        <v>0</v>
      </c>
      <c r="S771" s="280">
        <v>0</v>
      </c>
      <c r="T771" s="290">
        <v>0</v>
      </c>
      <c r="U771" s="280">
        <v>0</v>
      </c>
      <c r="V771" s="296" t="s">
        <v>106</v>
      </c>
      <c r="W771" s="57">
        <v>571</v>
      </c>
      <c r="X771" s="280">
        <f t="shared" si="1019"/>
        <v>2202198.54</v>
      </c>
      <c r="Y771" s="57">
        <v>0</v>
      </c>
      <c r="Z771" s="57">
        <v>0</v>
      </c>
      <c r="AA771" s="57">
        <v>0</v>
      </c>
      <c r="AB771" s="57">
        <v>0</v>
      </c>
      <c r="AC771" s="57">
        <v>0</v>
      </c>
      <c r="AD771" s="57">
        <v>0</v>
      </c>
      <c r="AE771" s="57">
        <v>0</v>
      </c>
      <c r="AF771" s="57">
        <v>0</v>
      </c>
      <c r="AG771" s="57">
        <v>0</v>
      </c>
      <c r="AH771" s="57">
        <v>0</v>
      </c>
      <c r="AI771" s="57">
        <v>0</v>
      </c>
      <c r="AJ771" s="57">
        <f t="shared" si="1020"/>
        <v>69179.009999999995</v>
      </c>
      <c r="AK771" s="57">
        <f t="shared" si="1021"/>
        <v>34589.51</v>
      </c>
      <c r="AL771" s="57">
        <v>0</v>
      </c>
      <c r="AN771" s="46">
        <f>I771/'Приложение 1'!I769</f>
        <v>0</v>
      </c>
      <c r="AO771" s="46" t="e">
        <f t="shared" si="1023"/>
        <v>#DIV/0!</v>
      </c>
      <c r="AP771" s="46" t="e">
        <f t="shared" si="1024"/>
        <v>#DIV/0!</v>
      </c>
      <c r="AQ771" s="46" t="e">
        <f t="shared" si="1025"/>
        <v>#DIV/0!</v>
      </c>
      <c r="AR771" s="46" t="e">
        <f t="shared" si="1026"/>
        <v>#DIV/0!</v>
      </c>
      <c r="AS771" s="46" t="e">
        <f t="shared" si="1027"/>
        <v>#DIV/0!</v>
      </c>
      <c r="AT771" s="46" t="e">
        <f t="shared" si="1028"/>
        <v>#DIV/0!</v>
      </c>
      <c r="AU771" s="46">
        <f t="shared" si="1029"/>
        <v>3856.7400000000002</v>
      </c>
      <c r="AV771" s="46" t="e">
        <f t="shared" si="1030"/>
        <v>#DIV/0!</v>
      </c>
      <c r="AW771" s="46" t="e">
        <f t="shared" si="1031"/>
        <v>#DIV/0!</v>
      </c>
      <c r="AX771" s="46" t="e">
        <f t="shared" si="1032"/>
        <v>#DIV/0!</v>
      </c>
      <c r="AY771" s="52">
        <f t="shared" si="1033"/>
        <v>0</v>
      </c>
      <c r="AZ771" s="46">
        <v>823.21</v>
      </c>
      <c r="BA771" s="46">
        <v>2105.13</v>
      </c>
      <c r="BB771" s="46">
        <v>2608.0100000000002</v>
      </c>
      <c r="BC771" s="46">
        <v>902.03</v>
      </c>
      <c r="BD771" s="46">
        <v>1781.42</v>
      </c>
      <c r="BE771" s="46">
        <v>1188.47</v>
      </c>
      <c r="BF771" s="46">
        <v>2445034.0299999998</v>
      </c>
      <c r="BG771" s="46">
        <f t="shared" si="1034"/>
        <v>4866.91</v>
      </c>
      <c r="BH771" s="46">
        <v>1206.3800000000001</v>
      </c>
      <c r="BI771" s="46">
        <v>3444.44</v>
      </c>
      <c r="BJ771" s="46">
        <v>7006.73</v>
      </c>
      <c r="BK771" s="46">
        <f t="shared" si="1022"/>
        <v>1689105.94</v>
      </c>
      <c r="BL771" s="46" t="str">
        <f t="shared" si="1035"/>
        <v xml:space="preserve"> </v>
      </c>
      <c r="BM771" s="46" t="e">
        <f t="shared" si="1036"/>
        <v>#DIV/0!</v>
      </c>
      <c r="BN771" s="46" t="e">
        <f t="shared" si="1037"/>
        <v>#DIV/0!</v>
      </c>
      <c r="BO771" s="46" t="e">
        <f t="shared" si="1038"/>
        <v>#DIV/0!</v>
      </c>
      <c r="BP771" s="46" t="e">
        <f t="shared" si="1039"/>
        <v>#DIV/0!</v>
      </c>
      <c r="BQ771" s="46" t="e">
        <f t="shared" si="1040"/>
        <v>#DIV/0!</v>
      </c>
      <c r="BR771" s="46" t="e">
        <f t="shared" si="1041"/>
        <v>#DIV/0!</v>
      </c>
      <c r="BS771" s="46" t="str">
        <f t="shared" si="1042"/>
        <v xml:space="preserve"> </v>
      </c>
      <c r="BT771" s="46" t="e">
        <f t="shared" si="1043"/>
        <v>#DIV/0!</v>
      </c>
      <c r="BU771" s="46" t="e">
        <f t="shared" si="1044"/>
        <v>#DIV/0!</v>
      </c>
      <c r="BV771" s="46" t="e">
        <f t="shared" si="1045"/>
        <v>#DIV/0!</v>
      </c>
      <c r="BW771" s="46" t="str">
        <f t="shared" si="1046"/>
        <v xml:space="preserve"> </v>
      </c>
      <c r="BY771" s="52"/>
      <c r="BZ771" s="293"/>
      <c r="CA771" s="46">
        <f t="shared" si="1047"/>
        <v>4038.4712084063049</v>
      </c>
      <c r="CB771" s="46">
        <f t="shared" si="1048"/>
        <v>5085.92</v>
      </c>
      <c r="CC771" s="46">
        <f t="shared" si="1049"/>
        <v>-1047.4487915936952</v>
      </c>
    </row>
    <row r="772" spans="1:81" s="45" customFormat="1" ht="12" customHeight="1">
      <c r="A772" s="284">
        <v>122</v>
      </c>
      <c r="B772" s="170" t="s">
        <v>617</v>
      </c>
      <c r="C772" s="295"/>
      <c r="D772" s="295"/>
      <c r="E772" s="296"/>
      <c r="F772" s="296"/>
      <c r="G772" s="286">
        <f t="shared" si="1017"/>
        <v>4531164.6900000004</v>
      </c>
      <c r="H772" s="280">
        <f t="shared" si="1018"/>
        <v>0</v>
      </c>
      <c r="I772" s="289">
        <v>0</v>
      </c>
      <c r="J772" s="289">
        <v>0</v>
      </c>
      <c r="K772" s="289">
        <v>0</v>
      </c>
      <c r="L772" s="289">
        <v>0</v>
      </c>
      <c r="M772" s="289">
        <v>0</v>
      </c>
      <c r="N772" s="280">
        <v>0</v>
      </c>
      <c r="O772" s="280">
        <v>0</v>
      </c>
      <c r="P772" s="280">
        <v>0</v>
      </c>
      <c r="Q772" s="280">
        <v>0</v>
      </c>
      <c r="R772" s="280">
        <v>0</v>
      </c>
      <c r="S772" s="280">
        <v>0</v>
      </c>
      <c r="T772" s="290">
        <v>0</v>
      </c>
      <c r="U772" s="280">
        <v>0</v>
      </c>
      <c r="V772" s="296" t="s">
        <v>106</v>
      </c>
      <c r="W772" s="57">
        <v>1122</v>
      </c>
      <c r="X772" s="280">
        <f t="shared" si="1019"/>
        <v>4327262.28</v>
      </c>
      <c r="Y772" s="57">
        <v>0</v>
      </c>
      <c r="Z772" s="57">
        <v>0</v>
      </c>
      <c r="AA772" s="57">
        <v>0</v>
      </c>
      <c r="AB772" s="57">
        <v>0</v>
      </c>
      <c r="AC772" s="57">
        <v>0</v>
      </c>
      <c r="AD772" s="57">
        <v>0</v>
      </c>
      <c r="AE772" s="57">
        <v>0</v>
      </c>
      <c r="AF772" s="57">
        <v>0</v>
      </c>
      <c r="AG772" s="57">
        <v>0</v>
      </c>
      <c r="AH772" s="57">
        <v>0</v>
      </c>
      <c r="AI772" s="57">
        <v>0</v>
      </c>
      <c r="AJ772" s="57">
        <f t="shared" si="1020"/>
        <v>135934.94</v>
      </c>
      <c r="AK772" s="57">
        <f t="shared" si="1021"/>
        <v>67967.47</v>
      </c>
      <c r="AL772" s="57">
        <v>0</v>
      </c>
      <c r="AN772" s="46">
        <f>I772/'Приложение 1'!I770</f>
        <v>0</v>
      </c>
      <c r="AO772" s="46" t="e">
        <f t="shared" si="1023"/>
        <v>#DIV/0!</v>
      </c>
      <c r="AP772" s="46" t="e">
        <f t="shared" si="1024"/>
        <v>#DIV/0!</v>
      </c>
      <c r="AQ772" s="46" t="e">
        <f t="shared" si="1025"/>
        <v>#DIV/0!</v>
      </c>
      <c r="AR772" s="46" t="e">
        <f t="shared" si="1026"/>
        <v>#DIV/0!</v>
      </c>
      <c r="AS772" s="46" t="e">
        <f t="shared" si="1027"/>
        <v>#DIV/0!</v>
      </c>
      <c r="AT772" s="46" t="e">
        <f t="shared" si="1028"/>
        <v>#DIV/0!</v>
      </c>
      <c r="AU772" s="46">
        <f t="shared" si="1029"/>
        <v>3856.7400000000002</v>
      </c>
      <c r="AV772" s="46" t="e">
        <f t="shared" si="1030"/>
        <v>#DIV/0!</v>
      </c>
      <c r="AW772" s="46" t="e">
        <f t="shared" si="1031"/>
        <v>#DIV/0!</v>
      </c>
      <c r="AX772" s="46" t="e">
        <f t="shared" si="1032"/>
        <v>#DIV/0!</v>
      </c>
      <c r="AY772" s="52">
        <f t="shared" si="1033"/>
        <v>0</v>
      </c>
      <c r="AZ772" s="46">
        <v>823.21</v>
      </c>
      <c r="BA772" s="46">
        <v>2105.13</v>
      </c>
      <c r="BB772" s="46">
        <v>2608.0100000000002</v>
      </c>
      <c r="BC772" s="46">
        <v>902.03</v>
      </c>
      <c r="BD772" s="46">
        <v>1781.42</v>
      </c>
      <c r="BE772" s="46">
        <v>1188.47</v>
      </c>
      <c r="BF772" s="46">
        <v>2445034.0299999998</v>
      </c>
      <c r="BG772" s="46">
        <f t="shared" si="1034"/>
        <v>4866.91</v>
      </c>
      <c r="BH772" s="46">
        <v>1206.3800000000001</v>
      </c>
      <c r="BI772" s="46">
        <v>3444.44</v>
      </c>
      <c r="BJ772" s="46">
        <v>7006.73</v>
      </c>
      <c r="BK772" s="46">
        <f t="shared" si="1022"/>
        <v>1689105.94</v>
      </c>
      <c r="BL772" s="46" t="str">
        <f t="shared" si="1035"/>
        <v xml:space="preserve"> </v>
      </c>
      <c r="BM772" s="46" t="e">
        <f t="shared" si="1036"/>
        <v>#DIV/0!</v>
      </c>
      <c r="BN772" s="46" t="e">
        <f t="shared" si="1037"/>
        <v>#DIV/0!</v>
      </c>
      <c r="BO772" s="46" t="e">
        <f t="shared" si="1038"/>
        <v>#DIV/0!</v>
      </c>
      <c r="BP772" s="46" t="e">
        <f t="shared" si="1039"/>
        <v>#DIV/0!</v>
      </c>
      <c r="BQ772" s="46" t="e">
        <f t="shared" si="1040"/>
        <v>#DIV/0!</v>
      </c>
      <c r="BR772" s="46" t="e">
        <f t="shared" si="1041"/>
        <v>#DIV/0!</v>
      </c>
      <c r="BS772" s="46" t="str">
        <f t="shared" si="1042"/>
        <v xml:space="preserve"> </v>
      </c>
      <c r="BT772" s="46" t="e">
        <f t="shared" si="1043"/>
        <v>#DIV/0!</v>
      </c>
      <c r="BU772" s="46" t="e">
        <f t="shared" si="1044"/>
        <v>#DIV/0!</v>
      </c>
      <c r="BV772" s="46" t="e">
        <f t="shared" si="1045"/>
        <v>#DIV/0!</v>
      </c>
      <c r="BW772" s="46" t="str">
        <f t="shared" si="1046"/>
        <v xml:space="preserve"> </v>
      </c>
      <c r="BY772" s="52"/>
      <c r="BZ772" s="293"/>
      <c r="CA772" s="46">
        <f t="shared" si="1047"/>
        <v>4038.4712032085563</v>
      </c>
      <c r="CB772" s="46">
        <f t="shared" si="1048"/>
        <v>5085.92</v>
      </c>
      <c r="CC772" s="46">
        <f t="shared" si="1049"/>
        <v>-1047.4487967914438</v>
      </c>
    </row>
    <row r="773" spans="1:81" s="45" customFormat="1" ht="12" customHeight="1">
      <c r="A773" s="284">
        <v>123</v>
      </c>
      <c r="B773" s="170" t="s">
        <v>618</v>
      </c>
      <c r="C773" s="295"/>
      <c r="D773" s="295"/>
      <c r="E773" s="296"/>
      <c r="F773" s="296"/>
      <c r="G773" s="286">
        <f t="shared" si="1017"/>
        <v>2633083.23</v>
      </c>
      <c r="H773" s="280">
        <f t="shared" si="1018"/>
        <v>0</v>
      </c>
      <c r="I773" s="289">
        <v>0</v>
      </c>
      <c r="J773" s="289">
        <v>0</v>
      </c>
      <c r="K773" s="289">
        <v>0</v>
      </c>
      <c r="L773" s="289">
        <v>0</v>
      </c>
      <c r="M773" s="289">
        <v>0</v>
      </c>
      <c r="N773" s="280">
        <v>0</v>
      </c>
      <c r="O773" s="280">
        <v>0</v>
      </c>
      <c r="P773" s="280">
        <v>0</v>
      </c>
      <c r="Q773" s="280">
        <v>0</v>
      </c>
      <c r="R773" s="280">
        <v>0</v>
      </c>
      <c r="S773" s="280">
        <v>0</v>
      </c>
      <c r="T773" s="290">
        <v>0</v>
      </c>
      <c r="U773" s="280">
        <v>0</v>
      </c>
      <c r="V773" s="296" t="s">
        <v>106</v>
      </c>
      <c r="W773" s="57">
        <v>652</v>
      </c>
      <c r="X773" s="280">
        <f t="shared" si="1019"/>
        <v>2514594.48</v>
      </c>
      <c r="Y773" s="57">
        <v>0</v>
      </c>
      <c r="Z773" s="57">
        <v>0</v>
      </c>
      <c r="AA773" s="57">
        <v>0</v>
      </c>
      <c r="AB773" s="57">
        <v>0</v>
      </c>
      <c r="AC773" s="57">
        <v>0</v>
      </c>
      <c r="AD773" s="57">
        <v>0</v>
      </c>
      <c r="AE773" s="57">
        <v>0</v>
      </c>
      <c r="AF773" s="57">
        <v>0</v>
      </c>
      <c r="AG773" s="57">
        <v>0</v>
      </c>
      <c r="AH773" s="57">
        <v>0</v>
      </c>
      <c r="AI773" s="57">
        <v>0</v>
      </c>
      <c r="AJ773" s="57">
        <f t="shared" si="1020"/>
        <v>78992.5</v>
      </c>
      <c r="AK773" s="57">
        <f t="shared" si="1021"/>
        <v>39496.25</v>
      </c>
      <c r="AL773" s="57">
        <v>0</v>
      </c>
      <c r="AN773" s="46">
        <f>I773/'Приложение 1'!I771</f>
        <v>0</v>
      </c>
      <c r="AO773" s="46" t="e">
        <f t="shared" si="1023"/>
        <v>#DIV/0!</v>
      </c>
      <c r="AP773" s="46" t="e">
        <f t="shared" si="1024"/>
        <v>#DIV/0!</v>
      </c>
      <c r="AQ773" s="46" t="e">
        <f t="shared" si="1025"/>
        <v>#DIV/0!</v>
      </c>
      <c r="AR773" s="46" t="e">
        <f t="shared" si="1026"/>
        <v>#DIV/0!</v>
      </c>
      <c r="AS773" s="46" t="e">
        <f t="shared" si="1027"/>
        <v>#DIV/0!</v>
      </c>
      <c r="AT773" s="46" t="e">
        <f t="shared" si="1028"/>
        <v>#DIV/0!</v>
      </c>
      <c r="AU773" s="46">
        <f t="shared" si="1029"/>
        <v>3856.74</v>
      </c>
      <c r="AV773" s="46" t="e">
        <f t="shared" si="1030"/>
        <v>#DIV/0!</v>
      </c>
      <c r="AW773" s="46" t="e">
        <f t="shared" si="1031"/>
        <v>#DIV/0!</v>
      </c>
      <c r="AX773" s="46" t="e">
        <f t="shared" si="1032"/>
        <v>#DIV/0!</v>
      </c>
      <c r="AY773" s="52">
        <f t="shared" si="1033"/>
        <v>0</v>
      </c>
      <c r="AZ773" s="46">
        <v>823.21</v>
      </c>
      <c r="BA773" s="46">
        <v>2105.13</v>
      </c>
      <c r="BB773" s="46">
        <v>2608.0100000000002</v>
      </c>
      <c r="BC773" s="46">
        <v>902.03</v>
      </c>
      <c r="BD773" s="46">
        <v>1781.42</v>
      </c>
      <c r="BE773" s="46">
        <v>1188.47</v>
      </c>
      <c r="BF773" s="46">
        <v>2445034.0299999998</v>
      </c>
      <c r="BG773" s="46">
        <f t="shared" si="1034"/>
        <v>4866.91</v>
      </c>
      <c r="BH773" s="46">
        <v>1206.3800000000001</v>
      </c>
      <c r="BI773" s="46">
        <v>3444.44</v>
      </c>
      <c r="BJ773" s="46">
        <v>7006.73</v>
      </c>
      <c r="BK773" s="46">
        <f t="shared" si="1022"/>
        <v>1689105.94</v>
      </c>
      <c r="BL773" s="46" t="str">
        <f t="shared" si="1035"/>
        <v xml:space="preserve"> </v>
      </c>
      <c r="BM773" s="46" t="e">
        <f t="shared" si="1036"/>
        <v>#DIV/0!</v>
      </c>
      <c r="BN773" s="46" t="e">
        <f t="shared" si="1037"/>
        <v>#DIV/0!</v>
      </c>
      <c r="BO773" s="46" t="e">
        <f t="shared" si="1038"/>
        <v>#DIV/0!</v>
      </c>
      <c r="BP773" s="46" t="e">
        <f t="shared" si="1039"/>
        <v>#DIV/0!</v>
      </c>
      <c r="BQ773" s="46" t="e">
        <f t="shared" si="1040"/>
        <v>#DIV/0!</v>
      </c>
      <c r="BR773" s="46" t="e">
        <f t="shared" si="1041"/>
        <v>#DIV/0!</v>
      </c>
      <c r="BS773" s="46" t="str">
        <f t="shared" si="1042"/>
        <v xml:space="preserve"> </v>
      </c>
      <c r="BT773" s="46" t="e">
        <f t="shared" si="1043"/>
        <v>#DIV/0!</v>
      </c>
      <c r="BU773" s="46" t="e">
        <f t="shared" si="1044"/>
        <v>#DIV/0!</v>
      </c>
      <c r="BV773" s="46" t="e">
        <f t="shared" si="1045"/>
        <v>#DIV/0!</v>
      </c>
      <c r="BW773" s="46" t="str">
        <f t="shared" si="1046"/>
        <v xml:space="preserve"> </v>
      </c>
      <c r="BY773" s="52"/>
      <c r="BZ773" s="293"/>
      <c r="CA773" s="46">
        <f t="shared" si="1047"/>
        <v>4038.4712116564415</v>
      </c>
      <c r="CB773" s="46">
        <f t="shared" si="1048"/>
        <v>5085.92</v>
      </c>
      <c r="CC773" s="46">
        <f t="shared" si="1049"/>
        <v>-1047.4487883435586</v>
      </c>
    </row>
    <row r="774" spans="1:81" s="45" customFormat="1" ht="12" customHeight="1">
      <c r="A774" s="284">
        <v>124</v>
      </c>
      <c r="B774" s="170" t="s">
        <v>626</v>
      </c>
      <c r="C774" s="295"/>
      <c r="D774" s="295"/>
      <c r="E774" s="296"/>
      <c r="F774" s="296"/>
      <c r="G774" s="286">
        <f t="shared" si="1017"/>
        <v>1098464.17</v>
      </c>
      <c r="H774" s="280">
        <f t="shared" si="1018"/>
        <v>0</v>
      </c>
      <c r="I774" s="289">
        <v>0</v>
      </c>
      <c r="J774" s="289">
        <v>0</v>
      </c>
      <c r="K774" s="289">
        <v>0</v>
      </c>
      <c r="L774" s="289">
        <v>0</v>
      </c>
      <c r="M774" s="289">
        <v>0</v>
      </c>
      <c r="N774" s="280">
        <v>0</v>
      </c>
      <c r="O774" s="280">
        <v>0</v>
      </c>
      <c r="P774" s="280">
        <v>0</v>
      </c>
      <c r="Q774" s="280">
        <v>0</v>
      </c>
      <c r="R774" s="280">
        <v>0</v>
      </c>
      <c r="S774" s="280">
        <v>0</v>
      </c>
      <c r="T774" s="290">
        <v>0</v>
      </c>
      <c r="U774" s="280">
        <v>0</v>
      </c>
      <c r="V774" s="296" t="s">
        <v>106</v>
      </c>
      <c r="W774" s="57">
        <v>272</v>
      </c>
      <c r="X774" s="280">
        <f t="shared" si="1019"/>
        <v>1049033.28</v>
      </c>
      <c r="Y774" s="57">
        <v>0</v>
      </c>
      <c r="Z774" s="57">
        <v>0</v>
      </c>
      <c r="AA774" s="57">
        <v>0</v>
      </c>
      <c r="AB774" s="57">
        <v>0</v>
      </c>
      <c r="AC774" s="57">
        <v>0</v>
      </c>
      <c r="AD774" s="57">
        <v>0</v>
      </c>
      <c r="AE774" s="57">
        <v>0</v>
      </c>
      <c r="AF774" s="57">
        <v>0</v>
      </c>
      <c r="AG774" s="57">
        <v>0</v>
      </c>
      <c r="AH774" s="57">
        <v>0</v>
      </c>
      <c r="AI774" s="57">
        <v>0</v>
      </c>
      <c r="AJ774" s="57">
        <f t="shared" si="1020"/>
        <v>32953.93</v>
      </c>
      <c r="AK774" s="57">
        <f t="shared" si="1021"/>
        <v>16476.96</v>
      </c>
      <c r="AL774" s="57">
        <v>0</v>
      </c>
      <c r="AN774" s="46">
        <f>I774/'Приложение 1'!I772</f>
        <v>0</v>
      </c>
      <c r="AO774" s="46" t="e">
        <f t="shared" si="1023"/>
        <v>#DIV/0!</v>
      </c>
      <c r="AP774" s="46" t="e">
        <f t="shared" si="1024"/>
        <v>#DIV/0!</v>
      </c>
      <c r="AQ774" s="46" t="e">
        <f t="shared" si="1025"/>
        <v>#DIV/0!</v>
      </c>
      <c r="AR774" s="46" t="e">
        <f t="shared" si="1026"/>
        <v>#DIV/0!</v>
      </c>
      <c r="AS774" s="46" t="e">
        <f t="shared" si="1027"/>
        <v>#DIV/0!</v>
      </c>
      <c r="AT774" s="46" t="e">
        <f t="shared" si="1028"/>
        <v>#DIV/0!</v>
      </c>
      <c r="AU774" s="46">
        <f t="shared" si="1029"/>
        <v>3856.7400000000002</v>
      </c>
      <c r="AV774" s="46" t="e">
        <f t="shared" si="1030"/>
        <v>#DIV/0!</v>
      </c>
      <c r="AW774" s="46" t="e">
        <f t="shared" si="1031"/>
        <v>#DIV/0!</v>
      </c>
      <c r="AX774" s="46" t="e">
        <f t="shared" si="1032"/>
        <v>#DIV/0!</v>
      </c>
      <c r="AY774" s="52">
        <f t="shared" si="1033"/>
        <v>0</v>
      </c>
      <c r="AZ774" s="46">
        <v>823.21</v>
      </c>
      <c r="BA774" s="46">
        <v>2105.13</v>
      </c>
      <c r="BB774" s="46">
        <v>2608.0100000000002</v>
      </c>
      <c r="BC774" s="46">
        <v>902.03</v>
      </c>
      <c r="BD774" s="46">
        <v>1781.42</v>
      </c>
      <c r="BE774" s="46">
        <v>1188.47</v>
      </c>
      <c r="BF774" s="46">
        <v>2445034.0299999998</v>
      </c>
      <c r="BG774" s="46">
        <f t="shared" si="1034"/>
        <v>4866.91</v>
      </c>
      <c r="BH774" s="46">
        <v>1206.3800000000001</v>
      </c>
      <c r="BI774" s="46">
        <v>3444.44</v>
      </c>
      <c r="BJ774" s="46">
        <v>7006.73</v>
      </c>
      <c r="BK774" s="46">
        <f t="shared" si="1022"/>
        <v>1689105.94</v>
      </c>
      <c r="BL774" s="46" t="str">
        <f t="shared" si="1035"/>
        <v xml:space="preserve"> </v>
      </c>
      <c r="BM774" s="46" t="e">
        <f t="shared" si="1036"/>
        <v>#DIV/0!</v>
      </c>
      <c r="BN774" s="46" t="e">
        <f t="shared" si="1037"/>
        <v>#DIV/0!</v>
      </c>
      <c r="BO774" s="46" t="e">
        <f t="shared" si="1038"/>
        <v>#DIV/0!</v>
      </c>
      <c r="BP774" s="46" t="e">
        <f t="shared" si="1039"/>
        <v>#DIV/0!</v>
      </c>
      <c r="BQ774" s="46" t="e">
        <f t="shared" si="1040"/>
        <v>#DIV/0!</v>
      </c>
      <c r="BR774" s="46" t="e">
        <f t="shared" si="1041"/>
        <v>#DIV/0!</v>
      </c>
      <c r="BS774" s="46" t="str">
        <f t="shared" si="1042"/>
        <v xml:space="preserve"> </v>
      </c>
      <c r="BT774" s="46" t="e">
        <f t="shared" si="1043"/>
        <v>#DIV/0!</v>
      </c>
      <c r="BU774" s="46" t="e">
        <f t="shared" si="1044"/>
        <v>#DIV/0!</v>
      </c>
      <c r="BV774" s="46" t="e">
        <f t="shared" si="1045"/>
        <v>#DIV/0!</v>
      </c>
      <c r="BW774" s="46" t="str">
        <f t="shared" si="1046"/>
        <v xml:space="preserve"> </v>
      </c>
      <c r="BY774" s="52"/>
      <c r="BZ774" s="293"/>
      <c r="CA774" s="46">
        <f t="shared" si="1047"/>
        <v>4038.4712132352938</v>
      </c>
      <c r="CB774" s="46">
        <f t="shared" si="1048"/>
        <v>5085.92</v>
      </c>
      <c r="CC774" s="46">
        <f t="shared" si="1049"/>
        <v>-1047.4487867647063</v>
      </c>
    </row>
    <row r="775" spans="1:81" s="45" customFormat="1" ht="12" customHeight="1">
      <c r="A775" s="284">
        <v>125</v>
      </c>
      <c r="B775" s="170" t="s">
        <v>627</v>
      </c>
      <c r="C775" s="295"/>
      <c r="D775" s="295"/>
      <c r="E775" s="296"/>
      <c r="F775" s="296"/>
      <c r="G775" s="286">
        <f t="shared" si="1017"/>
        <v>1098464.17</v>
      </c>
      <c r="H775" s="280">
        <f t="shared" si="1018"/>
        <v>0</v>
      </c>
      <c r="I775" s="289">
        <v>0</v>
      </c>
      <c r="J775" s="289">
        <v>0</v>
      </c>
      <c r="K775" s="289">
        <v>0</v>
      </c>
      <c r="L775" s="289">
        <v>0</v>
      </c>
      <c r="M775" s="289">
        <v>0</v>
      </c>
      <c r="N775" s="280">
        <v>0</v>
      </c>
      <c r="O775" s="280">
        <v>0</v>
      </c>
      <c r="P775" s="280">
        <v>0</v>
      </c>
      <c r="Q775" s="280">
        <v>0</v>
      </c>
      <c r="R775" s="280">
        <v>0</v>
      </c>
      <c r="S775" s="280">
        <v>0</v>
      </c>
      <c r="T775" s="290">
        <v>0</v>
      </c>
      <c r="U775" s="280">
        <v>0</v>
      </c>
      <c r="V775" s="296" t="s">
        <v>106</v>
      </c>
      <c r="W775" s="57">
        <v>272</v>
      </c>
      <c r="X775" s="280">
        <f t="shared" si="1019"/>
        <v>1049033.28</v>
      </c>
      <c r="Y775" s="57">
        <v>0</v>
      </c>
      <c r="Z775" s="57">
        <v>0</v>
      </c>
      <c r="AA775" s="57">
        <v>0</v>
      </c>
      <c r="AB775" s="57">
        <v>0</v>
      </c>
      <c r="AC775" s="57">
        <v>0</v>
      </c>
      <c r="AD775" s="57">
        <v>0</v>
      </c>
      <c r="AE775" s="57">
        <v>0</v>
      </c>
      <c r="AF775" s="57">
        <v>0</v>
      </c>
      <c r="AG775" s="57">
        <v>0</v>
      </c>
      <c r="AH775" s="57">
        <v>0</v>
      </c>
      <c r="AI775" s="57">
        <v>0</v>
      </c>
      <c r="AJ775" s="57">
        <f t="shared" si="1020"/>
        <v>32953.93</v>
      </c>
      <c r="AK775" s="57">
        <f t="shared" si="1021"/>
        <v>16476.96</v>
      </c>
      <c r="AL775" s="57">
        <v>0</v>
      </c>
      <c r="AN775" s="46">
        <f>I775/'Приложение 1'!I773</f>
        <v>0</v>
      </c>
      <c r="AO775" s="46" t="e">
        <f t="shared" si="1023"/>
        <v>#DIV/0!</v>
      </c>
      <c r="AP775" s="46" t="e">
        <f t="shared" si="1024"/>
        <v>#DIV/0!</v>
      </c>
      <c r="AQ775" s="46" t="e">
        <f t="shared" si="1025"/>
        <v>#DIV/0!</v>
      </c>
      <c r="AR775" s="46" t="e">
        <f t="shared" si="1026"/>
        <v>#DIV/0!</v>
      </c>
      <c r="AS775" s="46" t="e">
        <f t="shared" si="1027"/>
        <v>#DIV/0!</v>
      </c>
      <c r="AT775" s="46" t="e">
        <f t="shared" si="1028"/>
        <v>#DIV/0!</v>
      </c>
      <c r="AU775" s="46">
        <f t="shared" si="1029"/>
        <v>3856.7400000000002</v>
      </c>
      <c r="AV775" s="46" t="e">
        <f t="shared" si="1030"/>
        <v>#DIV/0!</v>
      </c>
      <c r="AW775" s="46" t="e">
        <f t="shared" si="1031"/>
        <v>#DIV/0!</v>
      </c>
      <c r="AX775" s="46" t="e">
        <f t="shared" si="1032"/>
        <v>#DIV/0!</v>
      </c>
      <c r="AY775" s="52">
        <f t="shared" si="1033"/>
        <v>0</v>
      </c>
      <c r="AZ775" s="46">
        <v>823.21</v>
      </c>
      <c r="BA775" s="46">
        <v>2105.13</v>
      </c>
      <c r="BB775" s="46">
        <v>2608.0100000000002</v>
      </c>
      <c r="BC775" s="46">
        <v>902.03</v>
      </c>
      <c r="BD775" s="46">
        <v>1781.42</v>
      </c>
      <c r="BE775" s="46">
        <v>1188.47</v>
      </c>
      <c r="BF775" s="46">
        <v>2445034.0299999998</v>
      </c>
      <c r="BG775" s="46">
        <f t="shared" si="1034"/>
        <v>4866.91</v>
      </c>
      <c r="BH775" s="46">
        <v>1206.3800000000001</v>
      </c>
      <c r="BI775" s="46">
        <v>3444.44</v>
      </c>
      <c r="BJ775" s="46">
        <v>7006.73</v>
      </c>
      <c r="BK775" s="46">
        <f t="shared" si="1022"/>
        <v>1689105.94</v>
      </c>
      <c r="BL775" s="46" t="str">
        <f t="shared" si="1035"/>
        <v xml:space="preserve"> </v>
      </c>
      <c r="BM775" s="46" t="e">
        <f t="shared" si="1036"/>
        <v>#DIV/0!</v>
      </c>
      <c r="BN775" s="46" t="e">
        <f t="shared" si="1037"/>
        <v>#DIV/0!</v>
      </c>
      <c r="BO775" s="46" t="e">
        <f t="shared" si="1038"/>
        <v>#DIV/0!</v>
      </c>
      <c r="BP775" s="46" t="e">
        <f t="shared" si="1039"/>
        <v>#DIV/0!</v>
      </c>
      <c r="BQ775" s="46" t="e">
        <f t="shared" si="1040"/>
        <v>#DIV/0!</v>
      </c>
      <c r="BR775" s="46" t="e">
        <f t="shared" si="1041"/>
        <v>#DIV/0!</v>
      </c>
      <c r="BS775" s="46" t="str">
        <f t="shared" si="1042"/>
        <v xml:space="preserve"> </v>
      </c>
      <c r="BT775" s="46" t="e">
        <f t="shared" si="1043"/>
        <v>#DIV/0!</v>
      </c>
      <c r="BU775" s="46" t="e">
        <f t="shared" si="1044"/>
        <v>#DIV/0!</v>
      </c>
      <c r="BV775" s="46" t="e">
        <f t="shared" si="1045"/>
        <v>#DIV/0!</v>
      </c>
      <c r="BW775" s="46" t="str">
        <f t="shared" si="1046"/>
        <v xml:space="preserve"> </v>
      </c>
      <c r="BY775" s="52"/>
      <c r="BZ775" s="293"/>
      <c r="CA775" s="46">
        <f t="shared" si="1047"/>
        <v>4038.4712132352938</v>
      </c>
      <c r="CB775" s="46">
        <f t="shared" si="1048"/>
        <v>5085.92</v>
      </c>
      <c r="CC775" s="46">
        <f t="shared" si="1049"/>
        <v>-1047.4487867647063</v>
      </c>
    </row>
    <row r="776" spans="1:81" s="45" customFormat="1" ht="12" customHeight="1">
      <c r="A776" s="284">
        <v>126</v>
      </c>
      <c r="B776" s="170" t="s">
        <v>628</v>
      </c>
      <c r="C776" s="295"/>
      <c r="D776" s="295"/>
      <c r="E776" s="296"/>
      <c r="F776" s="296"/>
      <c r="G776" s="286">
        <f t="shared" ref="G776:G808" si="1050">ROUND(H776+U776+X776+Z776+AB776+AD776+AF776+AH776+AI776+AJ776+AK776+AL776,2)</f>
        <v>1554811.41</v>
      </c>
      <c r="H776" s="280">
        <f t="shared" si="1018"/>
        <v>0</v>
      </c>
      <c r="I776" s="289">
        <v>0</v>
      </c>
      <c r="J776" s="289">
        <v>0</v>
      </c>
      <c r="K776" s="289">
        <v>0</v>
      </c>
      <c r="L776" s="289">
        <v>0</v>
      </c>
      <c r="M776" s="289">
        <v>0</v>
      </c>
      <c r="N776" s="280">
        <v>0</v>
      </c>
      <c r="O776" s="280">
        <v>0</v>
      </c>
      <c r="P776" s="280">
        <v>0</v>
      </c>
      <c r="Q776" s="280">
        <v>0</v>
      </c>
      <c r="R776" s="280">
        <v>0</v>
      </c>
      <c r="S776" s="280">
        <v>0</v>
      </c>
      <c r="T776" s="290">
        <v>0</v>
      </c>
      <c r="U776" s="280">
        <v>0</v>
      </c>
      <c r="V776" s="296" t="s">
        <v>106</v>
      </c>
      <c r="W776" s="57">
        <v>385</v>
      </c>
      <c r="X776" s="280">
        <f t="shared" si="1019"/>
        <v>1484844.9</v>
      </c>
      <c r="Y776" s="57">
        <v>0</v>
      </c>
      <c r="Z776" s="57">
        <v>0</v>
      </c>
      <c r="AA776" s="57">
        <v>0</v>
      </c>
      <c r="AB776" s="57">
        <v>0</v>
      </c>
      <c r="AC776" s="57">
        <v>0</v>
      </c>
      <c r="AD776" s="57">
        <v>0</v>
      </c>
      <c r="AE776" s="57">
        <v>0</v>
      </c>
      <c r="AF776" s="57">
        <v>0</v>
      </c>
      <c r="AG776" s="57">
        <v>0</v>
      </c>
      <c r="AH776" s="57">
        <v>0</v>
      </c>
      <c r="AI776" s="57">
        <v>0</v>
      </c>
      <c r="AJ776" s="57">
        <f t="shared" si="1020"/>
        <v>46644.34</v>
      </c>
      <c r="AK776" s="57">
        <f t="shared" si="1021"/>
        <v>23322.17</v>
      </c>
      <c r="AL776" s="57">
        <v>0</v>
      </c>
      <c r="AN776" s="46">
        <f>I776/'Приложение 1'!I774</f>
        <v>0</v>
      </c>
      <c r="AO776" s="46" t="e">
        <f t="shared" si="1023"/>
        <v>#DIV/0!</v>
      </c>
      <c r="AP776" s="46" t="e">
        <f t="shared" si="1024"/>
        <v>#DIV/0!</v>
      </c>
      <c r="AQ776" s="46" t="e">
        <f t="shared" si="1025"/>
        <v>#DIV/0!</v>
      </c>
      <c r="AR776" s="46" t="e">
        <f t="shared" si="1026"/>
        <v>#DIV/0!</v>
      </c>
      <c r="AS776" s="46" t="e">
        <f t="shared" si="1027"/>
        <v>#DIV/0!</v>
      </c>
      <c r="AT776" s="46" t="e">
        <f t="shared" si="1028"/>
        <v>#DIV/0!</v>
      </c>
      <c r="AU776" s="46">
        <f t="shared" si="1029"/>
        <v>3856.74</v>
      </c>
      <c r="AV776" s="46" t="e">
        <f t="shared" si="1030"/>
        <v>#DIV/0!</v>
      </c>
      <c r="AW776" s="46" t="e">
        <f t="shared" si="1031"/>
        <v>#DIV/0!</v>
      </c>
      <c r="AX776" s="46" t="e">
        <f t="shared" si="1032"/>
        <v>#DIV/0!</v>
      </c>
      <c r="AY776" s="52">
        <f t="shared" si="1033"/>
        <v>0</v>
      </c>
      <c r="AZ776" s="46">
        <v>823.21</v>
      </c>
      <c r="BA776" s="46">
        <v>2105.13</v>
      </c>
      <c r="BB776" s="46">
        <v>2608.0100000000002</v>
      </c>
      <c r="BC776" s="46">
        <v>902.03</v>
      </c>
      <c r="BD776" s="46">
        <v>1781.42</v>
      </c>
      <c r="BE776" s="46">
        <v>1188.47</v>
      </c>
      <c r="BF776" s="46">
        <v>2445034.0299999998</v>
      </c>
      <c r="BG776" s="46">
        <f t="shared" si="1034"/>
        <v>4866.91</v>
      </c>
      <c r="BH776" s="46">
        <v>1206.3800000000001</v>
      </c>
      <c r="BI776" s="46">
        <v>3444.44</v>
      </c>
      <c r="BJ776" s="46">
        <v>7006.73</v>
      </c>
      <c r="BK776" s="46">
        <f t="shared" si="1022"/>
        <v>1689105.94</v>
      </c>
      <c r="BL776" s="46" t="str">
        <f t="shared" si="1035"/>
        <v xml:space="preserve"> </v>
      </c>
      <c r="BM776" s="46" t="e">
        <f t="shared" si="1036"/>
        <v>#DIV/0!</v>
      </c>
      <c r="BN776" s="46" t="e">
        <f t="shared" si="1037"/>
        <v>#DIV/0!</v>
      </c>
      <c r="BO776" s="46" t="e">
        <f t="shared" si="1038"/>
        <v>#DIV/0!</v>
      </c>
      <c r="BP776" s="46" t="e">
        <f t="shared" si="1039"/>
        <v>#DIV/0!</v>
      </c>
      <c r="BQ776" s="46" t="e">
        <f t="shared" si="1040"/>
        <v>#DIV/0!</v>
      </c>
      <c r="BR776" s="46" t="e">
        <f t="shared" si="1041"/>
        <v>#DIV/0!</v>
      </c>
      <c r="BS776" s="46" t="str">
        <f t="shared" si="1042"/>
        <v xml:space="preserve"> </v>
      </c>
      <c r="BT776" s="46" t="e">
        <f t="shared" si="1043"/>
        <v>#DIV/0!</v>
      </c>
      <c r="BU776" s="46" t="e">
        <f t="shared" si="1044"/>
        <v>#DIV/0!</v>
      </c>
      <c r="BV776" s="46" t="e">
        <f t="shared" si="1045"/>
        <v>#DIV/0!</v>
      </c>
      <c r="BW776" s="46" t="str">
        <f t="shared" si="1046"/>
        <v xml:space="preserve"> </v>
      </c>
      <c r="BY776" s="52"/>
      <c r="BZ776" s="293"/>
      <c r="CA776" s="46">
        <f t="shared" si="1047"/>
        <v>4038.4711948051945</v>
      </c>
      <c r="CB776" s="46">
        <f t="shared" si="1048"/>
        <v>5085.92</v>
      </c>
      <c r="CC776" s="46">
        <f t="shared" si="1049"/>
        <v>-1047.4488051948056</v>
      </c>
    </row>
    <row r="777" spans="1:81" s="45" customFormat="1" ht="12" customHeight="1">
      <c r="A777" s="284">
        <v>127</v>
      </c>
      <c r="B777" s="170" t="s">
        <v>629</v>
      </c>
      <c r="C777" s="295"/>
      <c r="D777" s="295"/>
      <c r="E777" s="296"/>
      <c r="F777" s="296"/>
      <c r="G777" s="286">
        <f t="shared" si="1050"/>
        <v>2253466.9300000002</v>
      </c>
      <c r="H777" s="280">
        <f t="shared" si="1018"/>
        <v>0</v>
      </c>
      <c r="I777" s="289">
        <v>0</v>
      </c>
      <c r="J777" s="289">
        <v>0</v>
      </c>
      <c r="K777" s="289">
        <v>0</v>
      </c>
      <c r="L777" s="289">
        <v>0</v>
      </c>
      <c r="M777" s="289">
        <v>0</v>
      </c>
      <c r="N777" s="280">
        <v>0</v>
      </c>
      <c r="O777" s="280">
        <v>0</v>
      </c>
      <c r="P777" s="280">
        <v>0</v>
      </c>
      <c r="Q777" s="280">
        <v>0</v>
      </c>
      <c r="R777" s="280">
        <v>0</v>
      </c>
      <c r="S777" s="280">
        <v>0</v>
      </c>
      <c r="T777" s="290">
        <v>0</v>
      </c>
      <c r="U777" s="280">
        <v>0</v>
      </c>
      <c r="V777" s="296" t="s">
        <v>106</v>
      </c>
      <c r="W777" s="57">
        <v>558</v>
      </c>
      <c r="X777" s="280">
        <f t="shared" si="1019"/>
        <v>2152060.92</v>
      </c>
      <c r="Y777" s="57">
        <v>0</v>
      </c>
      <c r="Z777" s="57">
        <v>0</v>
      </c>
      <c r="AA777" s="57">
        <v>0</v>
      </c>
      <c r="AB777" s="57">
        <v>0</v>
      </c>
      <c r="AC777" s="57">
        <v>0</v>
      </c>
      <c r="AD777" s="57">
        <v>0</v>
      </c>
      <c r="AE777" s="57">
        <v>0</v>
      </c>
      <c r="AF777" s="57">
        <v>0</v>
      </c>
      <c r="AG777" s="57">
        <v>0</v>
      </c>
      <c r="AH777" s="57">
        <v>0</v>
      </c>
      <c r="AI777" s="57">
        <v>0</v>
      </c>
      <c r="AJ777" s="57">
        <f t="shared" si="1020"/>
        <v>67604.009999999995</v>
      </c>
      <c r="AK777" s="57">
        <f t="shared" si="1021"/>
        <v>33802</v>
      </c>
      <c r="AL777" s="57">
        <v>0</v>
      </c>
      <c r="AN777" s="46">
        <f>I777/'Приложение 1'!I775</f>
        <v>0</v>
      </c>
      <c r="AO777" s="46" t="e">
        <f t="shared" si="1023"/>
        <v>#DIV/0!</v>
      </c>
      <c r="AP777" s="46" t="e">
        <f t="shared" si="1024"/>
        <v>#DIV/0!</v>
      </c>
      <c r="AQ777" s="46" t="e">
        <f t="shared" si="1025"/>
        <v>#DIV/0!</v>
      </c>
      <c r="AR777" s="46" t="e">
        <f t="shared" si="1026"/>
        <v>#DIV/0!</v>
      </c>
      <c r="AS777" s="46" t="e">
        <f t="shared" si="1027"/>
        <v>#DIV/0!</v>
      </c>
      <c r="AT777" s="46" t="e">
        <f t="shared" si="1028"/>
        <v>#DIV/0!</v>
      </c>
      <c r="AU777" s="46">
        <f t="shared" si="1029"/>
        <v>3856.74</v>
      </c>
      <c r="AV777" s="46" t="e">
        <f t="shared" si="1030"/>
        <v>#DIV/0!</v>
      </c>
      <c r="AW777" s="46" t="e">
        <f t="shared" si="1031"/>
        <v>#DIV/0!</v>
      </c>
      <c r="AX777" s="46" t="e">
        <f t="shared" si="1032"/>
        <v>#DIV/0!</v>
      </c>
      <c r="AY777" s="52">
        <f t="shared" si="1033"/>
        <v>0</v>
      </c>
      <c r="AZ777" s="46">
        <v>823.21</v>
      </c>
      <c r="BA777" s="46">
        <v>2105.13</v>
      </c>
      <c r="BB777" s="46">
        <v>2608.0100000000002</v>
      </c>
      <c r="BC777" s="46">
        <v>902.03</v>
      </c>
      <c r="BD777" s="46">
        <v>1781.42</v>
      </c>
      <c r="BE777" s="46">
        <v>1188.47</v>
      </c>
      <c r="BF777" s="46">
        <v>2445034.0299999998</v>
      </c>
      <c r="BG777" s="46">
        <f t="shared" si="1034"/>
        <v>4866.91</v>
      </c>
      <c r="BH777" s="46">
        <v>1206.3800000000001</v>
      </c>
      <c r="BI777" s="46">
        <v>3444.44</v>
      </c>
      <c r="BJ777" s="46">
        <v>7006.73</v>
      </c>
      <c r="BK777" s="46">
        <f t="shared" si="1022"/>
        <v>1689105.94</v>
      </c>
      <c r="BL777" s="46" t="str">
        <f t="shared" si="1035"/>
        <v xml:space="preserve"> </v>
      </c>
      <c r="BM777" s="46" t="e">
        <f t="shared" si="1036"/>
        <v>#DIV/0!</v>
      </c>
      <c r="BN777" s="46" t="e">
        <f t="shared" si="1037"/>
        <v>#DIV/0!</v>
      </c>
      <c r="BO777" s="46" t="e">
        <f t="shared" si="1038"/>
        <v>#DIV/0!</v>
      </c>
      <c r="BP777" s="46" t="e">
        <f t="shared" si="1039"/>
        <v>#DIV/0!</v>
      </c>
      <c r="BQ777" s="46" t="e">
        <f t="shared" si="1040"/>
        <v>#DIV/0!</v>
      </c>
      <c r="BR777" s="46" t="e">
        <f t="shared" si="1041"/>
        <v>#DIV/0!</v>
      </c>
      <c r="BS777" s="46" t="str">
        <f t="shared" si="1042"/>
        <v xml:space="preserve"> </v>
      </c>
      <c r="BT777" s="46" t="e">
        <f t="shared" si="1043"/>
        <v>#DIV/0!</v>
      </c>
      <c r="BU777" s="46" t="e">
        <f t="shared" si="1044"/>
        <v>#DIV/0!</v>
      </c>
      <c r="BV777" s="46" t="e">
        <f t="shared" si="1045"/>
        <v>#DIV/0!</v>
      </c>
      <c r="BW777" s="46" t="str">
        <f t="shared" si="1046"/>
        <v xml:space="preserve"> </v>
      </c>
      <c r="BY777" s="52"/>
      <c r="BZ777" s="293"/>
      <c r="CA777" s="46">
        <f t="shared" si="1047"/>
        <v>4038.4712007168464</v>
      </c>
      <c r="CB777" s="46">
        <f t="shared" si="1048"/>
        <v>5085.92</v>
      </c>
      <c r="CC777" s="46">
        <f t="shared" si="1049"/>
        <v>-1047.4487992831537</v>
      </c>
    </row>
    <row r="778" spans="1:81" s="45" customFormat="1" ht="12" customHeight="1">
      <c r="A778" s="284">
        <v>128</v>
      </c>
      <c r="B778" s="170" t="s">
        <v>630</v>
      </c>
      <c r="C778" s="295"/>
      <c r="D778" s="295"/>
      <c r="E778" s="296"/>
      <c r="F778" s="296"/>
      <c r="G778" s="286">
        <f t="shared" si="1050"/>
        <v>4321164.1900000004</v>
      </c>
      <c r="H778" s="280">
        <f t="shared" si="1018"/>
        <v>0</v>
      </c>
      <c r="I778" s="289">
        <v>0</v>
      </c>
      <c r="J778" s="289">
        <v>0</v>
      </c>
      <c r="K778" s="289">
        <v>0</v>
      </c>
      <c r="L778" s="289">
        <v>0</v>
      </c>
      <c r="M778" s="289">
        <v>0</v>
      </c>
      <c r="N778" s="280">
        <v>0</v>
      </c>
      <c r="O778" s="280">
        <v>0</v>
      </c>
      <c r="P778" s="280">
        <v>0</v>
      </c>
      <c r="Q778" s="280">
        <v>0</v>
      </c>
      <c r="R778" s="280">
        <v>0</v>
      </c>
      <c r="S778" s="280">
        <v>0</v>
      </c>
      <c r="T778" s="290">
        <v>0</v>
      </c>
      <c r="U778" s="280">
        <v>0</v>
      </c>
      <c r="V778" s="296" t="s">
        <v>106</v>
      </c>
      <c r="W778" s="57">
        <v>1070</v>
      </c>
      <c r="X778" s="280">
        <f t="shared" si="1019"/>
        <v>4126711.8</v>
      </c>
      <c r="Y778" s="57">
        <v>0</v>
      </c>
      <c r="Z778" s="57">
        <v>0</v>
      </c>
      <c r="AA778" s="57">
        <v>0</v>
      </c>
      <c r="AB778" s="57">
        <v>0</v>
      </c>
      <c r="AC778" s="57">
        <v>0</v>
      </c>
      <c r="AD778" s="57">
        <v>0</v>
      </c>
      <c r="AE778" s="57">
        <v>0</v>
      </c>
      <c r="AF778" s="57">
        <v>0</v>
      </c>
      <c r="AG778" s="57">
        <v>0</v>
      </c>
      <c r="AH778" s="57">
        <v>0</v>
      </c>
      <c r="AI778" s="57">
        <v>0</v>
      </c>
      <c r="AJ778" s="57">
        <f t="shared" si="1020"/>
        <v>129634.93</v>
      </c>
      <c r="AK778" s="57">
        <f t="shared" si="1021"/>
        <v>64817.46</v>
      </c>
      <c r="AL778" s="57">
        <v>0</v>
      </c>
      <c r="AN778" s="46">
        <f>I778/'Приложение 1'!I776</f>
        <v>0</v>
      </c>
      <c r="AO778" s="46" t="e">
        <f t="shared" si="1023"/>
        <v>#DIV/0!</v>
      </c>
      <c r="AP778" s="46" t="e">
        <f t="shared" si="1024"/>
        <v>#DIV/0!</v>
      </c>
      <c r="AQ778" s="46" t="e">
        <f t="shared" si="1025"/>
        <v>#DIV/0!</v>
      </c>
      <c r="AR778" s="46" t="e">
        <f t="shared" si="1026"/>
        <v>#DIV/0!</v>
      </c>
      <c r="AS778" s="46" t="e">
        <f t="shared" si="1027"/>
        <v>#DIV/0!</v>
      </c>
      <c r="AT778" s="46" t="e">
        <f t="shared" si="1028"/>
        <v>#DIV/0!</v>
      </c>
      <c r="AU778" s="46">
        <f t="shared" si="1029"/>
        <v>3856.74</v>
      </c>
      <c r="AV778" s="46" t="e">
        <f t="shared" si="1030"/>
        <v>#DIV/0!</v>
      </c>
      <c r="AW778" s="46" t="e">
        <f t="shared" si="1031"/>
        <v>#DIV/0!</v>
      </c>
      <c r="AX778" s="46" t="e">
        <f t="shared" si="1032"/>
        <v>#DIV/0!</v>
      </c>
      <c r="AY778" s="52">
        <f t="shared" si="1033"/>
        <v>0</v>
      </c>
      <c r="AZ778" s="46">
        <v>823.21</v>
      </c>
      <c r="BA778" s="46">
        <v>2105.13</v>
      </c>
      <c r="BB778" s="46">
        <v>2608.0100000000002</v>
      </c>
      <c r="BC778" s="46">
        <v>902.03</v>
      </c>
      <c r="BD778" s="46">
        <v>1781.42</v>
      </c>
      <c r="BE778" s="46">
        <v>1188.47</v>
      </c>
      <c r="BF778" s="46">
        <v>2445034.0299999998</v>
      </c>
      <c r="BG778" s="46">
        <f t="shared" si="1034"/>
        <v>4866.91</v>
      </c>
      <c r="BH778" s="46">
        <v>1206.3800000000001</v>
      </c>
      <c r="BI778" s="46">
        <v>3444.44</v>
      </c>
      <c r="BJ778" s="46">
        <v>7006.73</v>
      </c>
      <c r="BK778" s="46">
        <f t="shared" si="1022"/>
        <v>1689105.94</v>
      </c>
      <c r="BL778" s="46" t="str">
        <f t="shared" si="1035"/>
        <v xml:space="preserve"> </v>
      </c>
      <c r="BM778" s="46" t="e">
        <f t="shared" si="1036"/>
        <v>#DIV/0!</v>
      </c>
      <c r="BN778" s="46" t="e">
        <f t="shared" si="1037"/>
        <v>#DIV/0!</v>
      </c>
      <c r="BO778" s="46" t="e">
        <f t="shared" si="1038"/>
        <v>#DIV/0!</v>
      </c>
      <c r="BP778" s="46" t="e">
        <f t="shared" si="1039"/>
        <v>#DIV/0!</v>
      </c>
      <c r="BQ778" s="46" t="e">
        <f t="shared" si="1040"/>
        <v>#DIV/0!</v>
      </c>
      <c r="BR778" s="46" t="e">
        <f t="shared" si="1041"/>
        <v>#DIV/0!</v>
      </c>
      <c r="BS778" s="46" t="str">
        <f t="shared" si="1042"/>
        <v xml:space="preserve"> </v>
      </c>
      <c r="BT778" s="46" t="e">
        <f t="shared" si="1043"/>
        <v>#DIV/0!</v>
      </c>
      <c r="BU778" s="46" t="e">
        <f t="shared" si="1044"/>
        <v>#DIV/0!</v>
      </c>
      <c r="BV778" s="46" t="e">
        <f t="shared" si="1045"/>
        <v>#DIV/0!</v>
      </c>
      <c r="BW778" s="46" t="str">
        <f t="shared" si="1046"/>
        <v xml:space="preserve"> </v>
      </c>
      <c r="BY778" s="52"/>
      <c r="BZ778" s="293"/>
      <c r="CA778" s="46">
        <f t="shared" si="1047"/>
        <v>4038.4712056074768</v>
      </c>
      <c r="CB778" s="46">
        <f t="shared" si="1048"/>
        <v>5085.92</v>
      </c>
      <c r="CC778" s="46">
        <f t="shared" si="1049"/>
        <v>-1047.4487943925233</v>
      </c>
    </row>
    <row r="779" spans="1:81" s="45" customFormat="1" ht="12" customHeight="1">
      <c r="A779" s="284">
        <v>129</v>
      </c>
      <c r="B779" s="170" t="s">
        <v>632</v>
      </c>
      <c r="C779" s="295"/>
      <c r="D779" s="295"/>
      <c r="E779" s="296"/>
      <c r="F779" s="296"/>
      <c r="G779" s="286">
        <f t="shared" si="1050"/>
        <v>3586162.43</v>
      </c>
      <c r="H779" s="280">
        <f t="shared" ref="H779:H808" si="1051">I779+K779+M779+O779+Q779+S779</f>
        <v>0</v>
      </c>
      <c r="I779" s="289">
        <v>0</v>
      </c>
      <c r="J779" s="289">
        <v>0</v>
      </c>
      <c r="K779" s="289">
        <v>0</v>
      </c>
      <c r="L779" s="289">
        <v>0</v>
      </c>
      <c r="M779" s="289">
        <v>0</v>
      </c>
      <c r="N779" s="280">
        <v>0</v>
      </c>
      <c r="O779" s="280">
        <v>0</v>
      </c>
      <c r="P779" s="280">
        <v>0</v>
      </c>
      <c r="Q779" s="280">
        <v>0</v>
      </c>
      <c r="R779" s="280">
        <v>0</v>
      </c>
      <c r="S779" s="280">
        <v>0</v>
      </c>
      <c r="T779" s="290">
        <v>0</v>
      </c>
      <c r="U779" s="280">
        <v>0</v>
      </c>
      <c r="V779" s="296" t="s">
        <v>106</v>
      </c>
      <c r="W779" s="57">
        <v>888</v>
      </c>
      <c r="X779" s="280">
        <f t="shared" ref="X779:X808" si="1052">ROUND(IF(V779="СК",3856.74,3886.86)*W779,2)</f>
        <v>3424785.12</v>
      </c>
      <c r="Y779" s="57">
        <v>0</v>
      </c>
      <c r="Z779" s="57">
        <v>0</v>
      </c>
      <c r="AA779" s="57">
        <v>0</v>
      </c>
      <c r="AB779" s="57">
        <v>0</v>
      </c>
      <c r="AC779" s="57">
        <v>0</v>
      </c>
      <c r="AD779" s="57">
        <v>0</v>
      </c>
      <c r="AE779" s="57">
        <v>0</v>
      </c>
      <c r="AF779" s="57">
        <v>0</v>
      </c>
      <c r="AG779" s="57">
        <v>0</v>
      </c>
      <c r="AH779" s="57">
        <v>0</v>
      </c>
      <c r="AI779" s="57">
        <v>0</v>
      </c>
      <c r="AJ779" s="57">
        <f t="shared" ref="AJ779:AJ808" si="1053">ROUND(X779/95.5*3,2)</f>
        <v>107584.87</v>
      </c>
      <c r="AK779" s="57">
        <f t="shared" ref="AK779:AK808" si="1054">ROUND(X779/95.5*1.5,2)</f>
        <v>53792.44</v>
      </c>
      <c r="AL779" s="57">
        <v>0</v>
      </c>
      <c r="AN779" s="46">
        <f>I779/'Приложение 1'!I777</f>
        <v>0</v>
      </c>
      <c r="AO779" s="46" t="e">
        <f t="shared" si="1023"/>
        <v>#DIV/0!</v>
      </c>
      <c r="AP779" s="46" t="e">
        <f t="shared" si="1024"/>
        <v>#DIV/0!</v>
      </c>
      <c r="AQ779" s="46" t="e">
        <f t="shared" si="1025"/>
        <v>#DIV/0!</v>
      </c>
      <c r="AR779" s="46" t="e">
        <f t="shared" si="1026"/>
        <v>#DIV/0!</v>
      </c>
      <c r="AS779" s="46" t="e">
        <f t="shared" si="1027"/>
        <v>#DIV/0!</v>
      </c>
      <c r="AT779" s="46" t="e">
        <f t="shared" si="1028"/>
        <v>#DIV/0!</v>
      </c>
      <c r="AU779" s="46">
        <f t="shared" si="1029"/>
        <v>3856.7400000000002</v>
      </c>
      <c r="AV779" s="46" t="e">
        <f t="shared" si="1030"/>
        <v>#DIV/0!</v>
      </c>
      <c r="AW779" s="46" t="e">
        <f t="shared" si="1031"/>
        <v>#DIV/0!</v>
      </c>
      <c r="AX779" s="46" t="e">
        <f t="shared" si="1032"/>
        <v>#DIV/0!</v>
      </c>
      <c r="AY779" s="52">
        <f t="shared" si="1033"/>
        <v>0</v>
      </c>
      <c r="AZ779" s="46">
        <v>823.21</v>
      </c>
      <c r="BA779" s="46">
        <v>2105.13</v>
      </c>
      <c r="BB779" s="46">
        <v>2608.0100000000002</v>
      </c>
      <c r="BC779" s="46">
        <v>902.03</v>
      </c>
      <c r="BD779" s="46">
        <v>1781.42</v>
      </c>
      <c r="BE779" s="46">
        <v>1188.47</v>
      </c>
      <c r="BF779" s="46">
        <v>2445034.0299999998</v>
      </c>
      <c r="BG779" s="46">
        <f t="shared" si="1034"/>
        <v>4866.91</v>
      </c>
      <c r="BH779" s="46">
        <v>1206.3800000000001</v>
      </c>
      <c r="BI779" s="46">
        <v>3444.44</v>
      </c>
      <c r="BJ779" s="46">
        <v>7006.73</v>
      </c>
      <c r="BK779" s="46">
        <f t="shared" si="1022"/>
        <v>1689105.94</v>
      </c>
      <c r="BL779" s="46" t="str">
        <f t="shared" si="1035"/>
        <v xml:space="preserve"> </v>
      </c>
      <c r="BM779" s="46" t="e">
        <f t="shared" si="1036"/>
        <v>#DIV/0!</v>
      </c>
      <c r="BN779" s="46" t="e">
        <f t="shared" si="1037"/>
        <v>#DIV/0!</v>
      </c>
      <c r="BO779" s="46" t="e">
        <f t="shared" si="1038"/>
        <v>#DIV/0!</v>
      </c>
      <c r="BP779" s="46" t="e">
        <f t="shared" si="1039"/>
        <v>#DIV/0!</v>
      </c>
      <c r="BQ779" s="46" t="e">
        <f t="shared" si="1040"/>
        <v>#DIV/0!</v>
      </c>
      <c r="BR779" s="46" t="e">
        <f t="shared" si="1041"/>
        <v>#DIV/0!</v>
      </c>
      <c r="BS779" s="46" t="str">
        <f t="shared" si="1042"/>
        <v xml:space="preserve"> </v>
      </c>
      <c r="BT779" s="46" t="e">
        <f t="shared" si="1043"/>
        <v>#DIV/0!</v>
      </c>
      <c r="BU779" s="46" t="e">
        <f t="shared" si="1044"/>
        <v>#DIV/0!</v>
      </c>
      <c r="BV779" s="46" t="e">
        <f t="shared" si="1045"/>
        <v>#DIV/0!</v>
      </c>
      <c r="BW779" s="46" t="str">
        <f t="shared" si="1046"/>
        <v xml:space="preserve"> </v>
      </c>
      <c r="BY779" s="52"/>
      <c r="BZ779" s="293"/>
      <c r="CA779" s="46">
        <f t="shared" si="1047"/>
        <v>4038.4712049549553</v>
      </c>
      <c r="CB779" s="46">
        <f t="shared" si="1048"/>
        <v>5085.92</v>
      </c>
      <c r="CC779" s="46">
        <f t="shared" si="1049"/>
        <v>-1047.4487950450448</v>
      </c>
    </row>
    <row r="780" spans="1:81" s="45" customFormat="1" ht="12" customHeight="1">
      <c r="A780" s="284">
        <v>130</v>
      </c>
      <c r="B780" s="170" t="s">
        <v>633</v>
      </c>
      <c r="C780" s="295"/>
      <c r="D780" s="295"/>
      <c r="E780" s="296"/>
      <c r="F780" s="296"/>
      <c r="G780" s="286">
        <f t="shared" si="1050"/>
        <v>3844624.59</v>
      </c>
      <c r="H780" s="280">
        <f t="shared" si="1051"/>
        <v>0</v>
      </c>
      <c r="I780" s="289">
        <v>0</v>
      </c>
      <c r="J780" s="289">
        <v>0</v>
      </c>
      <c r="K780" s="289">
        <v>0</v>
      </c>
      <c r="L780" s="289">
        <v>0</v>
      </c>
      <c r="M780" s="289">
        <v>0</v>
      </c>
      <c r="N780" s="280">
        <v>0</v>
      </c>
      <c r="O780" s="280">
        <v>0</v>
      </c>
      <c r="P780" s="280">
        <v>0</v>
      </c>
      <c r="Q780" s="280">
        <v>0</v>
      </c>
      <c r="R780" s="280">
        <v>0</v>
      </c>
      <c r="S780" s="280">
        <v>0</v>
      </c>
      <c r="T780" s="290">
        <v>0</v>
      </c>
      <c r="U780" s="280">
        <v>0</v>
      </c>
      <c r="V780" s="296" t="s">
        <v>106</v>
      </c>
      <c r="W780" s="57">
        <v>952</v>
      </c>
      <c r="X780" s="280">
        <f t="shared" si="1052"/>
        <v>3671616.48</v>
      </c>
      <c r="Y780" s="57">
        <v>0</v>
      </c>
      <c r="Z780" s="57">
        <v>0</v>
      </c>
      <c r="AA780" s="57">
        <v>0</v>
      </c>
      <c r="AB780" s="57">
        <v>0</v>
      </c>
      <c r="AC780" s="57">
        <v>0</v>
      </c>
      <c r="AD780" s="57">
        <v>0</v>
      </c>
      <c r="AE780" s="57">
        <v>0</v>
      </c>
      <c r="AF780" s="57">
        <v>0</v>
      </c>
      <c r="AG780" s="57">
        <v>0</v>
      </c>
      <c r="AH780" s="57">
        <v>0</v>
      </c>
      <c r="AI780" s="57">
        <v>0</v>
      </c>
      <c r="AJ780" s="57">
        <f t="shared" si="1053"/>
        <v>115338.74</v>
      </c>
      <c r="AK780" s="57">
        <f t="shared" si="1054"/>
        <v>57669.37</v>
      </c>
      <c r="AL780" s="57">
        <v>0</v>
      </c>
      <c r="AN780" s="46">
        <f>I780/'Приложение 1'!I778</f>
        <v>0</v>
      </c>
      <c r="AO780" s="46" t="e">
        <f t="shared" si="1023"/>
        <v>#DIV/0!</v>
      </c>
      <c r="AP780" s="46" t="e">
        <f t="shared" si="1024"/>
        <v>#DIV/0!</v>
      </c>
      <c r="AQ780" s="46" t="e">
        <f t="shared" si="1025"/>
        <v>#DIV/0!</v>
      </c>
      <c r="AR780" s="46" t="e">
        <f t="shared" si="1026"/>
        <v>#DIV/0!</v>
      </c>
      <c r="AS780" s="46" t="e">
        <f t="shared" si="1027"/>
        <v>#DIV/0!</v>
      </c>
      <c r="AT780" s="46" t="e">
        <f t="shared" si="1028"/>
        <v>#DIV/0!</v>
      </c>
      <c r="AU780" s="46">
        <f t="shared" si="1029"/>
        <v>3856.74</v>
      </c>
      <c r="AV780" s="46" t="e">
        <f t="shared" si="1030"/>
        <v>#DIV/0!</v>
      </c>
      <c r="AW780" s="46" t="e">
        <f t="shared" si="1031"/>
        <v>#DIV/0!</v>
      </c>
      <c r="AX780" s="46" t="e">
        <f t="shared" si="1032"/>
        <v>#DIV/0!</v>
      </c>
      <c r="AY780" s="52">
        <f t="shared" si="1033"/>
        <v>0</v>
      </c>
      <c r="AZ780" s="46">
        <v>823.21</v>
      </c>
      <c r="BA780" s="46">
        <v>2105.13</v>
      </c>
      <c r="BB780" s="46">
        <v>2608.0100000000002</v>
      </c>
      <c r="BC780" s="46">
        <v>902.03</v>
      </c>
      <c r="BD780" s="46">
        <v>1781.42</v>
      </c>
      <c r="BE780" s="46">
        <v>1188.47</v>
      </c>
      <c r="BF780" s="46">
        <v>2445034.0299999998</v>
      </c>
      <c r="BG780" s="46">
        <f t="shared" si="1034"/>
        <v>4866.91</v>
      </c>
      <c r="BH780" s="46">
        <v>1206.3800000000001</v>
      </c>
      <c r="BI780" s="46">
        <v>3444.44</v>
      </c>
      <c r="BJ780" s="46">
        <v>7006.73</v>
      </c>
      <c r="BK780" s="46">
        <f t="shared" si="1022"/>
        <v>1689105.94</v>
      </c>
      <c r="BL780" s="46" t="str">
        <f t="shared" si="1035"/>
        <v xml:space="preserve"> </v>
      </c>
      <c r="BM780" s="46" t="e">
        <f t="shared" si="1036"/>
        <v>#DIV/0!</v>
      </c>
      <c r="BN780" s="46" t="e">
        <f t="shared" si="1037"/>
        <v>#DIV/0!</v>
      </c>
      <c r="BO780" s="46" t="e">
        <f t="shared" si="1038"/>
        <v>#DIV/0!</v>
      </c>
      <c r="BP780" s="46" t="e">
        <f t="shared" si="1039"/>
        <v>#DIV/0!</v>
      </c>
      <c r="BQ780" s="46" t="e">
        <f t="shared" si="1040"/>
        <v>#DIV/0!</v>
      </c>
      <c r="BR780" s="46" t="e">
        <f t="shared" si="1041"/>
        <v>#DIV/0!</v>
      </c>
      <c r="BS780" s="46" t="str">
        <f t="shared" si="1042"/>
        <v xml:space="preserve"> </v>
      </c>
      <c r="BT780" s="46" t="e">
        <f t="shared" si="1043"/>
        <v>#DIV/0!</v>
      </c>
      <c r="BU780" s="46" t="e">
        <f t="shared" si="1044"/>
        <v>#DIV/0!</v>
      </c>
      <c r="BV780" s="46" t="e">
        <f t="shared" si="1045"/>
        <v>#DIV/0!</v>
      </c>
      <c r="BW780" s="46" t="str">
        <f t="shared" si="1046"/>
        <v xml:space="preserve"> </v>
      </c>
      <c r="BY780" s="52"/>
      <c r="BZ780" s="293"/>
      <c r="CA780" s="46">
        <f t="shared" si="1047"/>
        <v>4038.4712079831929</v>
      </c>
      <c r="CB780" s="46">
        <f t="shared" si="1048"/>
        <v>5085.92</v>
      </c>
      <c r="CC780" s="46">
        <f t="shared" si="1049"/>
        <v>-1047.4487920168071</v>
      </c>
    </row>
    <row r="781" spans="1:81" s="45" customFormat="1" ht="12" customHeight="1">
      <c r="A781" s="284">
        <v>131</v>
      </c>
      <c r="B781" s="170" t="s">
        <v>634</v>
      </c>
      <c r="C781" s="295"/>
      <c r="D781" s="295"/>
      <c r="E781" s="296"/>
      <c r="F781" s="296"/>
      <c r="G781" s="286">
        <f t="shared" si="1050"/>
        <v>4038471.21</v>
      </c>
      <c r="H781" s="280">
        <f t="shared" si="1051"/>
        <v>0</v>
      </c>
      <c r="I781" s="289">
        <v>0</v>
      </c>
      <c r="J781" s="289">
        <v>0</v>
      </c>
      <c r="K781" s="289">
        <v>0</v>
      </c>
      <c r="L781" s="289">
        <v>0</v>
      </c>
      <c r="M781" s="289">
        <v>0</v>
      </c>
      <c r="N781" s="280">
        <v>0</v>
      </c>
      <c r="O781" s="280">
        <v>0</v>
      </c>
      <c r="P781" s="280">
        <v>0</v>
      </c>
      <c r="Q781" s="280">
        <v>0</v>
      </c>
      <c r="R781" s="280">
        <v>0</v>
      </c>
      <c r="S781" s="280">
        <v>0</v>
      </c>
      <c r="T781" s="290">
        <v>0</v>
      </c>
      <c r="U781" s="280">
        <v>0</v>
      </c>
      <c r="V781" s="296" t="s">
        <v>106</v>
      </c>
      <c r="W781" s="57">
        <v>1000</v>
      </c>
      <c r="X781" s="280">
        <f t="shared" si="1052"/>
        <v>3856740</v>
      </c>
      <c r="Y781" s="57">
        <v>0</v>
      </c>
      <c r="Z781" s="57">
        <v>0</v>
      </c>
      <c r="AA781" s="57">
        <v>0</v>
      </c>
      <c r="AB781" s="57">
        <v>0</v>
      </c>
      <c r="AC781" s="57">
        <v>0</v>
      </c>
      <c r="AD781" s="57">
        <v>0</v>
      </c>
      <c r="AE781" s="57">
        <v>0</v>
      </c>
      <c r="AF781" s="57">
        <v>0</v>
      </c>
      <c r="AG781" s="57">
        <v>0</v>
      </c>
      <c r="AH781" s="57">
        <v>0</v>
      </c>
      <c r="AI781" s="57">
        <v>0</v>
      </c>
      <c r="AJ781" s="57">
        <f t="shared" si="1053"/>
        <v>121154.14</v>
      </c>
      <c r="AK781" s="57">
        <f t="shared" si="1054"/>
        <v>60577.07</v>
      </c>
      <c r="AL781" s="57">
        <v>0</v>
      </c>
      <c r="AN781" s="46">
        <f>I781/'Приложение 1'!I779</f>
        <v>0</v>
      </c>
      <c r="AO781" s="46" t="e">
        <f t="shared" si="1023"/>
        <v>#DIV/0!</v>
      </c>
      <c r="AP781" s="46" t="e">
        <f t="shared" si="1024"/>
        <v>#DIV/0!</v>
      </c>
      <c r="AQ781" s="46" t="e">
        <f t="shared" si="1025"/>
        <v>#DIV/0!</v>
      </c>
      <c r="AR781" s="46" t="e">
        <f t="shared" si="1026"/>
        <v>#DIV/0!</v>
      </c>
      <c r="AS781" s="46" t="e">
        <f t="shared" si="1027"/>
        <v>#DIV/0!</v>
      </c>
      <c r="AT781" s="46" t="e">
        <f t="shared" si="1028"/>
        <v>#DIV/0!</v>
      </c>
      <c r="AU781" s="46">
        <f t="shared" si="1029"/>
        <v>3856.74</v>
      </c>
      <c r="AV781" s="46" t="e">
        <f t="shared" si="1030"/>
        <v>#DIV/0!</v>
      </c>
      <c r="AW781" s="46" t="e">
        <f t="shared" si="1031"/>
        <v>#DIV/0!</v>
      </c>
      <c r="AX781" s="46" t="e">
        <f t="shared" si="1032"/>
        <v>#DIV/0!</v>
      </c>
      <c r="AY781" s="52">
        <f t="shared" si="1033"/>
        <v>0</v>
      </c>
      <c r="AZ781" s="46">
        <v>823.21</v>
      </c>
      <c r="BA781" s="46">
        <v>2105.13</v>
      </c>
      <c r="BB781" s="46">
        <v>2608.0100000000002</v>
      </c>
      <c r="BC781" s="46">
        <v>902.03</v>
      </c>
      <c r="BD781" s="46">
        <v>1781.42</v>
      </c>
      <c r="BE781" s="46">
        <v>1188.47</v>
      </c>
      <c r="BF781" s="46">
        <v>2445034.0299999998</v>
      </c>
      <c r="BG781" s="46">
        <f t="shared" si="1034"/>
        <v>4866.91</v>
      </c>
      <c r="BH781" s="46">
        <v>1206.3800000000001</v>
      </c>
      <c r="BI781" s="46">
        <v>3444.44</v>
      </c>
      <c r="BJ781" s="46">
        <v>7006.73</v>
      </c>
      <c r="BK781" s="46">
        <f t="shared" si="1022"/>
        <v>1689105.94</v>
      </c>
      <c r="BL781" s="46" t="str">
        <f t="shared" si="1035"/>
        <v xml:space="preserve"> </v>
      </c>
      <c r="BM781" s="46" t="e">
        <f t="shared" si="1036"/>
        <v>#DIV/0!</v>
      </c>
      <c r="BN781" s="46" t="e">
        <f t="shared" si="1037"/>
        <v>#DIV/0!</v>
      </c>
      <c r="BO781" s="46" t="e">
        <f t="shared" si="1038"/>
        <v>#DIV/0!</v>
      </c>
      <c r="BP781" s="46" t="e">
        <f t="shared" si="1039"/>
        <v>#DIV/0!</v>
      </c>
      <c r="BQ781" s="46" t="e">
        <f t="shared" si="1040"/>
        <v>#DIV/0!</v>
      </c>
      <c r="BR781" s="46" t="e">
        <f t="shared" si="1041"/>
        <v>#DIV/0!</v>
      </c>
      <c r="BS781" s="46" t="str">
        <f t="shared" si="1042"/>
        <v xml:space="preserve"> </v>
      </c>
      <c r="BT781" s="46" t="e">
        <f t="shared" si="1043"/>
        <v>#DIV/0!</v>
      </c>
      <c r="BU781" s="46" t="e">
        <f t="shared" si="1044"/>
        <v>#DIV/0!</v>
      </c>
      <c r="BV781" s="46" t="e">
        <f t="shared" si="1045"/>
        <v>#DIV/0!</v>
      </c>
      <c r="BW781" s="46" t="str">
        <f t="shared" si="1046"/>
        <v xml:space="preserve"> </v>
      </c>
      <c r="BY781" s="52"/>
      <c r="BZ781" s="293"/>
      <c r="CA781" s="46">
        <f t="shared" si="1047"/>
        <v>4038.4712100000002</v>
      </c>
      <c r="CB781" s="46">
        <f t="shared" si="1048"/>
        <v>5085.92</v>
      </c>
      <c r="CC781" s="46">
        <f t="shared" si="1049"/>
        <v>-1047.4487899999999</v>
      </c>
    </row>
    <row r="782" spans="1:81" s="45" customFormat="1" ht="12" customHeight="1">
      <c r="A782" s="284">
        <v>132</v>
      </c>
      <c r="B782" s="170" t="s">
        <v>635</v>
      </c>
      <c r="C782" s="295"/>
      <c r="D782" s="295"/>
      <c r="E782" s="296"/>
      <c r="F782" s="296"/>
      <c r="G782" s="286">
        <f t="shared" si="1050"/>
        <v>2023844.97</v>
      </c>
      <c r="H782" s="280">
        <f t="shared" si="1051"/>
        <v>1413619.4</v>
      </c>
      <c r="I782" s="286">
        <f>ROUND(242.99*'Приложение 1'!J780,2)</f>
        <v>214924.66</v>
      </c>
      <c r="J782" s="289">
        <v>725</v>
      </c>
      <c r="K782" s="289">
        <f>ROUND(J782*1176.73,2)</f>
        <v>853129.25</v>
      </c>
      <c r="L782" s="289">
        <v>125</v>
      </c>
      <c r="M782" s="286">
        <f>ROUND(L782*891.36*0.96,2)</f>
        <v>106963.2</v>
      </c>
      <c r="N782" s="280">
        <v>151</v>
      </c>
      <c r="O782" s="280">
        <f>ROUND(N782*627.71,2)</f>
        <v>94784.21</v>
      </c>
      <c r="P782" s="280">
        <v>0</v>
      </c>
      <c r="Q782" s="280">
        <v>0</v>
      </c>
      <c r="R782" s="280">
        <v>168</v>
      </c>
      <c r="S782" s="280">
        <f>ROUND(R782*856.06,2)</f>
        <v>143818.07999999999</v>
      </c>
      <c r="T782" s="290">
        <v>0</v>
      </c>
      <c r="U782" s="280">
        <v>0</v>
      </c>
      <c r="V782" s="296"/>
      <c r="W782" s="57">
        <v>0</v>
      </c>
      <c r="X782" s="280">
        <v>0</v>
      </c>
      <c r="Y782" s="57">
        <v>0</v>
      </c>
      <c r="Z782" s="57">
        <v>0</v>
      </c>
      <c r="AA782" s="57">
        <v>0</v>
      </c>
      <c r="AB782" s="57">
        <v>0</v>
      </c>
      <c r="AC782" s="57">
        <v>0</v>
      </c>
      <c r="AD782" s="57">
        <v>0</v>
      </c>
      <c r="AE782" s="57">
        <v>0</v>
      </c>
      <c r="AF782" s="57">
        <v>0</v>
      </c>
      <c r="AG782" s="57">
        <v>0</v>
      </c>
      <c r="AH782" s="57">
        <v>0</v>
      </c>
      <c r="AI782" s="280">
        <f>ROUND(429276+89876.55,2)</f>
        <v>519152.55</v>
      </c>
      <c r="AJ782" s="57">
        <f>ROUND((X782+H782+AI782)/95.5*3,2)</f>
        <v>60715.35</v>
      </c>
      <c r="AK782" s="57">
        <f>ROUND((X782+H782+AI782)/95.5*1.5,2)</f>
        <v>30357.67</v>
      </c>
      <c r="AL782" s="57">
        <v>0</v>
      </c>
      <c r="AN782" s="46">
        <f>I782/'Приложение 1'!I780</f>
        <v>170.18343495130256</v>
      </c>
      <c r="AO782" s="46">
        <f t="shared" si="1023"/>
        <v>1176.73</v>
      </c>
      <c r="AP782" s="46">
        <f t="shared" si="1024"/>
        <v>855.7056</v>
      </c>
      <c r="AQ782" s="46">
        <f t="shared" si="1025"/>
        <v>627.71</v>
      </c>
      <c r="AR782" s="46" t="e">
        <f t="shared" si="1026"/>
        <v>#DIV/0!</v>
      </c>
      <c r="AS782" s="46">
        <f t="shared" si="1027"/>
        <v>856.06</v>
      </c>
      <c r="AT782" s="46" t="e">
        <f t="shared" si="1028"/>
        <v>#DIV/0!</v>
      </c>
      <c r="AU782" s="46" t="e">
        <f t="shared" si="1029"/>
        <v>#DIV/0!</v>
      </c>
      <c r="AV782" s="46" t="e">
        <f t="shared" si="1030"/>
        <v>#DIV/0!</v>
      </c>
      <c r="AW782" s="46" t="e">
        <f t="shared" si="1031"/>
        <v>#DIV/0!</v>
      </c>
      <c r="AX782" s="46" t="e">
        <f t="shared" si="1032"/>
        <v>#DIV/0!</v>
      </c>
      <c r="AY782" s="52">
        <f t="shared" si="1033"/>
        <v>519152.55</v>
      </c>
      <c r="AZ782" s="46">
        <v>823.21</v>
      </c>
      <c r="BA782" s="46">
        <v>2105.13</v>
      </c>
      <c r="BB782" s="46">
        <v>2608.0100000000002</v>
      </c>
      <c r="BC782" s="46">
        <v>902.03</v>
      </c>
      <c r="BD782" s="46">
        <v>1781.42</v>
      </c>
      <c r="BE782" s="46">
        <v>1188.47</v>
      </c>
      <c r="BF782" s="46">
        <v>2445034.0299999998</v>
      </c>
      <c r="BG782" s="46">
        <f t="shared" si="1034"/>
        <v>4866.91</v>
      </c>
      <c r="BH782" s="46">
        <v>1206.3800000000001</v>
      </c>
      <c r="BI782" s="46">
        <v>3444.44</v>
      </c>
      <c r="BJ782" s="46">
        <v>7006.73</v>
      </c>
      <c r="BK782" s="46">
        <f t="shared" si="1022"/>
        <v>1689105.94</v>
      </c>
      <c r="BL782" s="46" t="str">
        <f t="shared" si="1035"/>
        <v xml:space="preserve"> </v>
      </c>
      <c r="BM782" s="46" t="str">
        <f t="shared" si="1036"/>
        <v xml:space="preserve"> </v>
      </c>
      <c r="BN782" s="46" t="str">
        <f t="shared" si="1037"/>
        <v xml:space="preserve"> </v>
      </c>
      <c r="BO782" s="46" t="str">
        <f t="shared" si="1038"/>
        <v xml:space="preserve"> </v>
      </c>
      <c r="BP782" s="46" t="e">
        <f t="shared" si="1039"/>
        <v>#DIV/0!</v>
      </c>
      <c r="BQ782" s="46" t="str">
        <f t="shared" si="1040"/>
        <v xml:space="preserve"> </v>
      </c>
      <c r="BR782" s="46" t="e">
        <f t="shared" si="1041"/>
        <v>#DIV/0!</v>
      </c>
      <c r="BS782" s="46" t="e">
        <f t="shared" si="1042"/>
        <v>#DIV/0!</v>
      </c>
      <c r="BT782" s="46" t="e">
        <f t="shared" si="1043"/>
        <v>#DIV/0!</v>
      </c>
      <c r="BU782" s="46" t="e">
        <f t="shared" si="1044"/>
        <v>#DIV/0!</v>
      </c>
      <c r="BV782" s="46" t="e">
        <f t="shared" si="1045"/>
        <v>#DIV/0!</v>
      </c>
      <c r="BW782" s="46" t="str">
        <f t="shared" si="1046"/>
        <v xml:space="preserve"> </v>
      </c>
      <c r="BY782" s="52"/>
      <c r="BZ782" s="293"/>
      <c r="CA782" s="46" t="e">
        <f t="shared" si="1047"/>
        <v>#DIV/0!</v>
      </c>
      <c r="CB782" s="46">
        <f t="shared" si="1048"/>
        <v>5085.92</v>
      </c>
      <c r="CC782" s="46" t="e">
        <f t="shared" si="1049"/>
        <v>#DIV/0!</v>
      </c>
    </row>
    <row r="783" spans="1:81" s="45" customFormat="1" ht="12" customHeight="1">
      <c r="A783" s="284">
        <v>133</v>
      </c>
      <c r="B783" s="285" t="s">
        <v>636</v>
      </c>
      <c r="C783" s="295"/>
      <c r="D783" s="295"/>
      <c r="E783" s="296"/>
      <c r="F783" s="296"/>
      <c r="G783" s="286">
        <f t="shared" si="1050"/>
        <v>3354502.63</v>
      </c>
      <c r="H783" s="280">
        <f t="shared" si="1051"/>
        <v>0</v>
      </c>
      <c r="I783" s="289">
        <v>0</v>
      </c>
      <c r="J783" s="289">
        <v>0</v>
      </c>
      <c r="K783" s="289">
        <v>0</v>
      </c>
      <c r="L783" s="289">
        <v>0</v>
      </c>
      <c r="M783" s="289">
        <v>0</v>
      </c>
      <c r="N783" s="280">
        <v>0</v>
      </c>
      <c r="O783" s="280">
        <v>0</v>
      </c>
      <c r="P783" s="280">
        <v>0</v>
      </c>
      <c r="Q783" s="280">
        <v>0</v>
      </c>
      <c r="R783" s="280">
        <v>0</v>
      </c>
      <c r="S783" s="280">
        <v>0</v>
      </c>
      <c r="T783" s="290">
        <v>0</v>
      </c>
      <c r="U783" s="280">
        <v>0</v>
      </c>
      <c r="V783" s="296" t="s">
        <v>105</v>
      </c>
      <c r="W783" s="57">
        <v>824.2</v>
      </c>
      <c r="X783" s="280">
        <f t="shared" si="1052"/>
        <v>3203550.01</v>
      </c>
      <c r="Y783" s="57">
        <v>0</v>
      </c>
      <c r="Z783" s="57">
        <v>0</v>
      </c>
      <c r="AA783" s="57">
        <v>0</v>
      </c>
      <c r="AB783" s="57">
        <v>0</v>
      </c>
      <c r="AC783" s="57">
        <v>0</v>
      </c>
      <c r="AD783" s="57">
        <v>0</v>
      </c>
      <c r="AE783" s="57">
        <v>0</v>
      </c>
      <c r="AF783" s="57">
        <v>0</v>
      </c>
      <c r="AG783" s="57">
        <v>0</v>
      </c>
      <c r="AH783" s="57">
        <v>0</v>
      </c>
      <c r="AI783" s="57">
        <v>0</v>
      </c>
      <c r="AJ783" s="57">
        <f t="shared" si="1053"/>
        <v>100635.08</v>
      </c>
      <c r="AK783" s="57">
        <f t="shared" si="1054"/>
        <v>50317.54</v>
      </c>
      <c r="AL783" s="57">
        <v>0</v>
      </c>
      <c r="AN783" s="46">
        <f>I783/'Приложение 1'!I781</f>
        <v>0</v>
      </c>
      <c r="AO783" s="46" t="e">
        <f t="shared" si="1023"/>
        <v>#DIV/0!</v>
      </c>
      <c r="AP783" s="46" t="e">
        <f t="shared" si="1024"/>
        <v>#DIV/0!</v>
      </c>
      <c r="AQ783" s="46" t="e">
        <f t="shared" si="1025"/>
        <v>#DIV/0!</v>
      </c>
      <c r="AR783" s="46" t="e">
        <f t="shared" si="1026"/>
        <v>#DIV/0!</v>
      </c>
      <c r="AS783" s="46" t="e">
        <f t="shared" si="1027"/>
        <v>#DIV/0!</v>
      </c>
      <c r="AT783" s="46" t="e">
        <f t="shared" si="1028"/>
        <v>#DIV/0!</v>
      </c>
      <c r="AU783" s="46">
        <f t="shared" si="1029"/>
        <v>3886.8599975734041</v>
      </c>
      <c r="AV783" s="46" t="e">
        <f t="shared" si="1030"/>
        <v>#DIV/0!</v>
      </c>
      <c r="AW783" s="46" t="e">
        <f t="shared" si="1031"/>
        <v>#DIV/0!</v>
      </c>
      <c r="AX783" s="46" t="e">
        <f t="shared" si="1032"/>
        <v>#DIV/0!</v>
      </c>
      <c r="AY783" s="52">
        <f t="shared" si="1033"/>
        <v>0</v>
      </c>
      <c r="AZ783" s="46">
        <v>823.21</v>
      </c>
      <c r="BA783" s="46">
        <v>2105.13</v>
      </c>
      <c r="BB783" s="46">
        <v>2608.0100000000002</v>
      </c>
      <c r="BC783" s="46">
        <v>902.03</v>
      </c>
      <c r="BD783" s="46">
        <v>1781.42</v>
      </c>
      <c r="BE783" s="46">
        <v>1188.47</v>
      </c>
      <c r="BF783" s="46">
        <v>2445034.0299999998</v>
      </c>
      <c r="BG783" s="46">
        <f t="shared" si="1034"/>
        <v>5070.2</v>
      </c>
      <c r="BH783" s="46">
        <v>1206.3800000000001</v>
      </c>
      <c r="BI783" s="46">
        <v>3444.44</v>
      </c>
      <c r="BJ783" s="46">
        <v>7006.73</v>
      </c>
      <c r="BK783" s="46">
        <f t="shared" si="1022"/>
        <v>1689105.94</v>
      </c>
      <c r="BL783" s="46" t="str">
        <f t="shared" si="1035"/>
        <v xml:space="preserve"> </v>
      </c>
      <c r="BM783" s="46" t="e">
        <f t="shared" si="1036"/>
        <v>#DIV/0!</v>
      </c>
      <c r="BN783" s="46" t="e">
        <f t="shared" si="1037"/>
        <v>#DIV/0!</v>
      </c>
      <c r="BO783" s="46" t="e">
        <f t="shared" si="1038"/>
        <v>#DIV/0!</v>
      </c>
      <c r="BP783" s="46" t="e">
        <f t="shared" si="1039"/>
        <v>#DIV/0!</v>
      </c>
      <c r="BQ783" s="46" t="e">
        <f t="shared" si="1040"/>
        <v>#DIV/0!</v>
      </c>
      <c r="BR783" s="46" t="e">
        <f t="shared" si="1041"/>
        <v>#DIV/0!</v>
      </c>
      <c r="BS783" s="46" t="str">
        <f t="shared" si="1042"/>
        <v xml:space="preserve"> </v>
      </c>
      <c r="BT783" s="46" t="e">
        <f t="shared" si="1043"/>
        <v>#DIV/0!</v>
      </c>
      <c r="BU783" s="46" t="e">
        <f t="shared" si="1044"/>
        <v>#DIV/0!</v>
      </c>
      <c r="BV783" s="46" t="e">
        <f t="shared" si="1045"/>
        <v>#DIV/0!</v>
      </c>
      <c r="BW783" s="46" t="str">
        <f t="shared" si="1046"/>
        <v xml:space="preserve"> </v>
      </c>
      <c r="BY783" s="52"/>
      <c r="BZ783" s="293"/>
      <c r="CA783" s="46">
        <f t="shared" si="1047"/>
        <v>4070.0104707595242</v>
      </c>
      <c r="CB783" s="46">
        <f t="shared" si="1048"/>
        <v>5298.36</v>
      </c>
      <c r="CC783" s="46">
        <f t="shared" si="1049"/>
        <v>-1228.3495292404755</v>
      </c>
    </row>
    <row r="784" spans="1:81" s="45" customFormat="1" ht="12" customHeight="1">
      <c r="A784" s="284">
        <v>134</v>
      </c>
      <c r="B784" s="404" t="s">
        <v>637</v>
      </c>
      <c r="C784" s="295"/>
      <c r="D784" s="295"/>
      <c r="E784" s="296"/>
      <c r="F784" s="296"/>
      <c r="G784" s="286">
        <f t="shared" si="1050"/>
        <v>3335373.58</v>
      </c>
      <c r="H784" s="280">
        <f t="shared" si="1051"/>
        <v>0</v>
      </c>
      <c r="I784" s="289">
        <v>0</v>
      </c>
      <c r="J784" s="289">
        <v>0</v>
      </c>
      <c r="K784" s="289">
        <v>0</v>
      </c>
      <c r="L784" s="289">
        <v>0</v>
      </c>
      <c r="M784" s="289">
        <v>0</v>
      </c>
      <c r="N784" s="280">
        <v>0</v>
      </c>
      <c r="O784" s="280">
        <v>0</v>
      </c>
      <c r="P784" s="280">
        <v>0</v>
      </c>
      <c r="Q784" s="280">
        <v>0</v>
      </c>
      <c r="R784" s="280">
        <v>0</v>
      </c>
      <c r="S784" s="280">
        <v>0</v>
      </c>
      <c r="T784" s="290">
        <v>0</v>
      </c>
      <c r="U784" s="280">
        <v>0</v>
      </c>
      <c r="V784" s="296" t="s">
        <v>105</v>
      </c>
      <c r="W784" s="57">
        <v>819.5</v>
      </c>
      <c r="X784" s="280">
        <f t="shared" si="1052"/>
        <v>3185281.77</v>
      </c>
      <c r="Y784" s="57">
        <v>0</v>
      </c>
      <c r="Z784" s="57">
        <v>0</v>
      </c>
      <c r="AA784" s="57">
        <v>0</v>
      </c>
      <c r="AB784" s="57">
        <v>0</v>
      </c>
      <c r="AC784" s="57">
        <v>0</v>
      </c>
      <c r="AD784" s="57">
        <v>0</v>
      </c>
      <c r="AE784" s="57">
        <v>0</v>
      </c>
      <c r="AF784" s="57">
        <v>0</v>
      </c>
      <c r="AG784" s="57">
        <v>0</v>
      </c>
      <c r="AH784" s="57">
        <v>0</v>
      </c>
      <c r="AI784" s="57">
        <v>0</v>
      </c>
      <c r="AJ784" s="57">
        <f t="shared" si="1053"/>
        <v>100061.21</v>
      </c>
      <c r="AK784" s="57">
        <f t="shared" si="1054"/>
        <v>50030.6</v>
      </c>
      <c r="AL784" s="57">
        <v>0</v>
      </c>
      <c r="AN784" s="46">
        <f>I784/'Приложение 1'!I782</f>
        <v>0</v>
      </c>
      <c r="AO784" s="46" t="e">
        <f t="shared" si="1023"/>
        <v>#DIV/0!</v>
      </c>
      <c r="AP784" s="46" t="e">
        <f t="shared" si="1024"/>
        <v>#DIV/0!</v>
      </c>
      <c r="AQ784" s="46" t="e">
        <f t="shared" si="1025"/>
        <v>#DIV/0!</v>
      </c>
      <c r="AR784" s="46" t="e">
        <f t="shared" si="1026"/>
        <v>#DIV/0!</v>
      </c>
      <c r="AS784" s="46" t="e">
        <f t="shared" si="1027"/>
        <v>#DIV/0!</v>
      </c>
      <c r="AT784" s="46" t="e">
        <f t="shared" si="1028"/>
        <v>#DIV/0!</v>
      </c>
      <c r="AU784" s="46">
        <f t="shared" si="1029"/>
        <v>3886.86</v>
      </c>
      <c r="AV784" s="46" t="e">
        <f t="shared" si="1030"/>
        <v>#DIV/0!</v>
      </c>
      <c r="AW784" s="46" t="e">
        <f t="shared" si="1031"/>
        <v>#DIV/0!</v>
      </c>
      <c r="AX784" s="46" t="e">
        <f t="shared" si="1032"/>
        <v>#DIV/0!</v>
      </c>
      <c r="AY784" s="52">
        <f t="shared" si="1033"/>
        <v>0</v>
      </c>
      <c r="AZ784" s="46">
        <v>823.21</v>
      </c>
      <c r="BA784" s="46">
        <v>2105.13</v>
      </c>
      <c r="BB784" s="46">
        <v>2608.0100000000002</v>
      </c>
      <c r="BC784" s="46">
        <v>902.03</v>
      </c>
      <c r="BD784" s="46">
        <v>1781.42</v>
      </c>
      <c r="BE784" s="46">
        <v>1188.47</v>
      </c>
      <c r="BF784" s="46">
        <v>2445034.0299999998</v>
      </c>
      <c r="BG784" s="46">
        <f t="shared" si="1034"/>
        <v>5070.2</v>
      </c>
      <c r="BH784" s="46">
        <v>1206.3800000000001</v>
      </c>
      <c r="BI784" s="46">
        <v>3444.44</v>
      </c>
      <c r="BJ784" s="46">
        <v>7006.73</v>
      </c>
      <c r="BK784" s="46">
        <f t="shared" si="1022"/>
        <v>1689105.94</v>
      </c>
      <c r="BL784" s="46" t="str">
        <f t="shared" si="1035"/>
        <v xml:space="preserve"> </v>
      </c>
      <c r="BM784" s="46" t="e">
        <f t="shared" si="1036"/>
        <v>#DIV/0!</v>
      </c>
      <c r="BN784" s="46" t="e">
        <f t="shared" si="1037"/>
        <v>#DIV/0!</v>
      </c>
      <c r="BO784" s="46" t="e">
        <f t="shared" si="1038"/>
        <v>#DIV/0!</v>
      </c>
      <c r="BP784" s="46" t="e">
        <f t="shared" si="1039"/>
        <v>#DIV/0!</v>
      </c>
      <c r="BQ784" s="46" t="e">
        <f t="shared" si="1040"/>
        <v>#DIV/0!</v>
      </c>
      <c r="BR784" s="46" t="e">
        <f t="shared" si="1041"/>
        <v>#DIV/0!</v>
      </c>
      <c r="BS784" s="46" t="str">
        <f t="shared" si="1042"/>
        <v xml:space="preserve"> </v>
      </c>
      <c r="BT784" s="46" t="e">
        <f t="shared" si="1043"/>
        <v>#DIV/0!</v>
      </c>
      <c r="BU784" s="46" t="e">
        <f t="shared" si="1044"/>
        <v>#DIV/0!</v>
      </c>
      <c r="BV784" s="46" t="e">
        <f t="shared" si="1045"/>
        <v>#DIV/0!</v>
      </c>
      <c r="BW784" s="46" t="str">
        <f t="shared" si="1046"/>
        <v xml:space="preserve"> </v>
      </c>
      <c r="BY784" s="52"/>
      <c r="BZ784" s="293"/>
      <c r="CA784" s="46">
        <f t="shared" si="1047"/>
        <v>4070.0104697986576</v>
      </c>
      <c r="CB784" s="46">
        <f t="shared" si="1048"/>
        <v>5298.36</v>
      </c>
      <c r="CC784" s="46">
        <f t="shared" si="1049"/>
        <v>-1228.3495302013421</v>
      </c>
    </row>
    <row r="785" spans="1:81" s="45" customFormat="1" ht="12" customHeight="1">
      <c r="A785" s="284">
        <v>135</v>
      </c>
      <c r="B785" s="285" t="s">
        <v>185</v>
      </c>
      <c r="C785" s="295"/>
      <c r="D785" s="295"/>
      <c r="E785" s="296"/>
      <c r="F785" s="296"/>
      <c r="G785" s="286">
        <f>ROUND(H785+U785+X785+Z785+AB785+AD785+AF785+AH785+AI785+AJ785+AK785+AL785,2)</f>
        <v>9131718.5800000001</v>
      </c>
      <c r="H785" s="280">
        <f t="shared" si="1051"/>
        <v>0</v>
      </c>
      <c r="I785" s="289">
        <v>0</v>
      </c>
      <c r="J785" s="289">
        <v>0</v>
      </c>
      <c r="K785" s="289">
        <v>0</v>
      </c>
      <c r="L785" s="289">
        <v>0</v>
      </c>
      <c r="M785" s="289">
        <v>0</v>
      </c>
      <c r="N785" s="280">
        <v>0</v>
      </c>
      <c r="O785" s="280">
        <v>0</v>
      </c>
      <c r="P785" s="280">
        <v>0</v>
      </c>
      <c r="Q785" s="280">
        <v>0</v>
      </c>
      <c r="R785" s="280">
        <v>0</v>
      </c>
      <c r="S785" s="280">
        <v>0</v>
      </c>
      <c r="T785" s="284">
        <v>4</v>
      </c>
      <c r="U785" s="280">
        <f>ROUND(T785*2180197.81,2)</f>
        <v>8720791.2400000002</v>
      </c>
      <c r="V785" s="296"/>
      <c r="W785" s="57">
        <v>0</v>
      </c>
      <c r="X785" s="280">
        <f t="shared" si="1052"/>
        <v>0</v>
      </c>
      <c r="Y785" s="57">
        <v>0</v>
      </c>
      <c r="Z785" s="57">
        <v>0</v>
      </c>
      <c r="AA785" s="57">
        <v>0</v>
      </c>
      <c r="AB785" s="57">
        <v>0</v>
      </c>
      <c r="AC785" s="57">
        <v>0</v>
      </c>
      <c r="AD785" s="57">
        <v>0</v>
      </c>
      <c r="AE785" s="57">
        <v>0</v>
      </c>
      <c r="AF785" s="57">
        <v>0</v>
      </c>
      <c r="AG785" s="57">
        <v>0</v>
      </c>
      <c r="AH785" s="57">
        <v>0</v>
      </c>
      <c r="AI785" s="57">
        <v>0</v>
      </c>
      <c r="AJ785" s="57">
        <f>ROUND(U785/95.5*3,2)</f>
        <v>273951.56</v>
      </c>
      <c r="AK785" s="57">
        <f>ROUND(U785/95.5*1.5,2)</f>
        <v>136975.78</v>
      </c>
      <c r="AL785" s="57">
        <v>0</v>
      </c>
      <c r="AM785" s="45" t="s">
        <v>1007</v>
      </c>
      <c r="AN785" s="46">
        <f>I785/'Приложение 1'!I783</f>
        <v>0</v>
      </c>
      <c r="AO785" s="46" t="e">
        <f t="shared" si="1023"/>
        <v>#DIV/0!</v>
      </c>
      <c r="AP785" s="46" t="e">
        <f t="shared" si="1024"/>
        <v>#DIV/0!</v>
      </c>
      <c r="AQ785" s="46" t="e">
        <f t="shared" si="1025"/>
        <v>#DIV/0!</v>
      </c>
      <c r="AR785" s="46" t="e">
        <f t="shared" si="1026"/>
        <v>#DIV/0!</v>
      </c>
      <c r="AS785" s="46" t="e">
        <f t="shared" si="1027"/>
        <v>#DIV/0!</v>
      </c>
      <c r="AT785" s="46">
        <f t="shared" si="1028"/>
        <v>2180197.81</v>
      </c>
      <c r="AU785" s="46" t="e">
        <f t="shared" si="1029"/>
        <v>#DIV/0!</v>
      </c>
      <c r="AV785" s="46" t="e">
        <f t="shared" si="1030"/>
        <v>#DIV/0!</v>
      </c>
      <c r="AW785" s="46" t="e">
        <f t="shared" si="1031"/>
        <v>#DIV/0!</v>
      </c>
      <c r="AX785" s="46" t="e">
        <f t="shared" si="1032"/>
        <v>#DIV/0!</v>
      </c>
      <c r="AY785" s="52">
        <f t="shared" si="1033"/>
        <v>0</v>
      </c>
      <c r="AZ785" s="46">
        <v>823.21</v>
      </c>
      <c r="BA785" s="46">
        <v>2105.13</v>
      </c>
      <c r="BB785" s="46">
        <v>2608.0100000000002</v>
      </c>
      <c r="BC785" s="46">
        <v>902.03</v>
      </c>
      <c r="BD785" s="46">
        <v>1781.42</v>
      </c>
      <c r="BE785" s="46">
        <v>1188.47</v>
      </c>
      <c r="BF785" s="46">
        <v>2445034.0299999998</v>
      </c>
      <c r="BG785" s="46">
        <f t="shared" si="1034"/>
        <v>4866.91</v>
      </c>
      <c r="BH785" s="46">
        <v>1206.3800000000001</v>
      </c>
      <c r="BI785" s="46">
        <v>3444.44</v>
      </c>
      <c r="BJ785" s="46">
        <v>7006.73</v>
      </c>
      <c r="BK785" s="46">
        <f t="shared" si="1022"/>
        <v>1689105.94</v>
      </c>
      <c r="BL785" s="46" t="str">
        <f t="shared" si="1035"/>
        <v xml:space="preserve"> </v>
      </c>
      <c r="BM785" s="46" t="e">
        <f t="shared" si="1036"/>
        <v>#DIV/0!</v>
      </c>
      <c r="BN785" s="46" t="e">
        <f t="shared" si="1037"/>
        <v>#DIV/0!</v>
      </c>
      <c r="BO785" s="46" t="e">
        <f t="shared" si="1038"/>
        <v>#DIV/0!</v>
      </c>
      <c r="BP785" s="46" t="e">
        <f t="shared" si="1039"/>
        <v>#DIV/0!</v>
      </c>
      <c r="BQ785" s="46" t="e">
        <f t="shared" si="1040"/>
        <v>#DIV/0!</v>
      </c>
      <c r="BR785" s="46" t="str">
        <f t="shared" si="1041"/>
        <v xml:space="preserve"> </v>
      </c>
      <c r="BS785" s="46" t="e">
        <f t="shared" si="1042"/>
        <v>#DIV/0!</v>
      </c>
      <c r="BT785" s="46" t="e">
        <f t="shared" si="1043"/>
        <v>#DIV/0!</v>
      </c>
      <c r="BU785" s="46" t="e">
        <f t="shared" si="1044"/>
        <v>#DIV/0!</v>
      </c>
      <c r="BV785" s="46" t="e">
        <f t="shared" si="1045"/>
        <v>#DIV/0!</v>
      </c>
      <c r="BW785" s="46" t="str">
        <f t="shared" si="1046"/>
        <v xml:space="preserve"> </v>
      </c>
      <c r="BY785" s="52"/>
      <c r="BZ785" s="293"/>
      <c r="CA785" s="46" t="e">
        <f t="shared" si="1047"/>
        <v>#DIV/0!</v>
      </c>
      <c r="CB785" s="46">
        <f t="shared" si="1048"/>
        <v>5085.92</v>
      </c>
      <c r="CC785" s="46" t="e">
        <f t="shared" si="1049"/>
        <v>#DIV/0!</v>
      </c>
    </row>
    <row r="786" spans="1:81" s="45" customFormat="1" ht="12" customHeight="1">
      <c r="A786" s="284">
        <v>136</v>
      </c>
      <c r="B786" s="285" t="s">
        <v>192</v>
      </c>
      <c r="C786" s="295"/>
      <c r="D786" s="295"/>
      <c r="E786" s="296"/>
      <c r="F786" s="296"/>
      <c r="G786" s="286">
        <f t="shared" si="1050"/>
        <v>908512.31</v>
      </c>
      <c r="H786" s="280">
        <f t="shared" si="1051"/>
        <v>0</v>
      </c>
      <c r="I786" s="289">
        <v>0</v>
      </c>
      <c r="J786" s="289">
        <v>0</v>
      </c>
      <c r="K786" s="289">
        <v>0</v>
      </c>
      <c r="L786" s="289">
        <v>0</v>
      </c>
      <c r="M786" s="289">
        <v>0</v>
      </c>
      <c r="N786" s="280">
        <v>0</v>
      </c>
      <c r="O786" s="280">
        <v>0</v>
      </c>
      <c r="P786" s="280">
        <v>0</v>
      </c>
      <c r="Q786" s="280">
        <v>0</v>
      </c>
      <c r="R786" s="280">
        <v>0</v>
      </c>
      <c r="S786" s="280">
        <v>0</v>
      </c>
      <c r="T786" s="290">
        <v>0</v>
      </c>
      <c r="U786" s="280">
        <v>0</v>
      </c>
      <c r="V786" s="296"/>
      <c r="W786" s="57">
        <v>0</v>
      </c>
      <c r="X786" s="280">
        <f t="shared" si="1052"/>
        <v>0</v>
      </c>
      <c r="Y786" s="57">
        <v>0</v>
      </c>
      <c r="Z786" s="57">
        <v>0</v>
      </c>
      <c r="AA786" s="57">
        <v>0</v>
      </c>
      <c r="AB786" s="57">
        <v>0</v>
      </c>
      <c r="AC786" s="57">
        <v>0</v>
      </c>
      <c r="AD786" s="57">
        <v>0</v>
      </c>
      <c r="AE786" s="57">
        <v>0</v>
      </c>
      <c r="AF786" s="57">
        <v>0</v>
      </c>
      <c r="AG786" s="57">
        <v>0</v>
      </c>
      <c r="AH786" s="57">
        <v>0</v>
      </c>
      <c r="AI786" s="280">
        <f>ROUND(348476.71+89876.55+429276,2)</f>
        <v>867629.26</v>
      </c>
      <c r="AJ786" s="57">
        <f>ROUND((X786+H786+AI786)/95.5*3,2)</f>
        <v>27255.37</v>
      </c>
      <c r="AK786" s="57">
        <f>ROUND((X786+H786+AI786)/95.5*1.5,2)</f>
        <v>13627.68</v>
      </c>
      <c r="AL786" s="57">
        <v>0</v>
      </c>
      <c r="AM786" s="45" t="s">
        <v>1007</v>
      </c>
      <c r="AN786" s="46">
        <f>I786/'Приложение 1'!I784</f>
        <v>0</v>
      </c>
      <c r="AO786" s="46" t="e">
        <f t="shared" si="1023"/>
        <v>#DIV/0!</v>
      </c>
      <c r="AP786" s="46" t="e">
        <f t="shared" si="1024"/>
        <v>#DIV/0!</v>
      </c>
      <c r="AQ786" s="46" t="e">
        <f t="shared" si="1025"/>
        <v>#DIV/0!</v>
      </c>
      <c r="AR786" s="46" t="e">
        <f t="shared" si="1026"/>
        <v>#DIV/0!</v>
      </c>
      <c r="AS786" s="46" t="e">
        <f t="shared" si="1027"/>
        <v>#DIV/0!</v>
      </c>
      <c r="AT786" s="46" t="e">
        <f t="shared" si="1028"/>
        <v>#DIV/0!</v>
      </c>
      <c r="AU786" s="46" t="e">
        <f t="shared" si="1029"/>
        <v>#DIV/0!</v>
      </c>
      <c r="AV786" s="46" t="e">
        <f t="shared" si="1030"/>
        <v>#DIV/0!</v>
      </c>
      <c r="AW786" s="46" t="e">
        <f t="shared" si="1031"/>
        <v>#DIV/0!</v>
      </c>
      <c r="AX786" s="46" t="e">
        <f t="shared" si="1032"/>
        <v>#DIV/0!</v>
      </c>
      <c r="AY786" s="52">
        <f t="shared" si="1033"/>
        <v>867629.26</v>
      </c>
      <c r="AZ786" s="46">
        <v>823.21</v>
      </c>
      <c r="BA786" s="46">
        <v>2105.13</v>
      </c>
      <c r="BB786" s="46">
        <v>2608.0100000000002</v>
      </c>
      <c r="BC786" s="46">
        <v>902.03</v>
      </c>
      <c r="BD786" s="46">
        <v>1781.42</v>
      </c>
      <c r="BE786" s="46">
        <v>1188.47</v>
      </c>
      <c r="BF786" s="46">
        <v>2445034.0299999998</v>
      </c>
      <c r="BG786" s="46">
        <f t="shared" si="1034"/>
        <v>4866.91</v>
      </c>
      <c r="BH786" s="46">
        <v>1206.3800000000001</v>
      </c>
      <c r="BI786" s="46">
        <v>3444.44</v>
      </c>
      <c r="BJ786" s="46">
        <v>7006.73</v>
      </c>
      <c r="BK786" s="46">
        <f t="shared" si="1022"/>
        <v>1689105.94</v>
      </c>
      <c r="BL786" s="46" t="str">
        <f t="shared" si="1035"/>
        <v xml:space="preserve"> </v>
      </c>
      <c r="BM786" s="46" t="e">
        <f t="shared" si="1036"/>
        <v>#DIV/0!</v>
      </c>
      <c r="BN786" s="46" t="e">
        <f t="shared" si="1037"/>
        <v>#DIV/0!</v>
      </c>
      <c r="BO786" s="46" t="e">
        <f t="shared" si="1038"/>
        <v>#DIV/0!</v>
      </c>
      <c r="BP786" s="46" t="e">
        <f t="shared" si="1039"/>
        <v>#DIV/0!</v>
      </c>
      <c r="BQ786" s="46" t="e">
        <f t="shared" si="1040"/>
        <v>#DIV/0!</v>
      </c>
      <c r="BR786" s="46" t="e">
        <f t="shared" si="1041"/>
        <v>#DIV/0!</v>
      </c>
      <c r="BS786" s="46" t="e">
        <f t="shared" si="1042"/>
        <v>#DIV/0!</v>
      </c>
      <c r="BT786" s="46" t="e">
        <f t="shared" si="1043"/>
        <v>#DIV/0!</v>
      </c>
      <c r="BU786" s="46" t="e">
        <f t="shared" si="1044"/>
        <v>#DIV/0!</v>
      </c>
      <c r="BV786" s="46" t="e">
        <f t="shared" si="1045"/>
        <v>#DIV/0!</v>
      </c>
      <c r="BW786" s="46" t="str">
        <f t="shared" si="1046"/>
        <v xml:space="preserve"> </v>
      </c>
      <c r="BY786" s="52"/>
      <c r="BZ786" s="293"/>
      <c r="CA786" s="46" t="e">
        <f t="shared" si="1047"/>
        <v>#DIV/0!</v>
      </c>
      <c r="CB786" s="46">
        <f t="shared" si="1048"/>
        <v>5085.92</v>
      </c>
      <c r="CC786" s="46" t="e">
        <f t="shared" si="1049"/>
        <v>#DIV/0!</v>
      </c>
    </row>
    <row r="787" spans="1:81" s="45" customFormat="1" ht="12" customHeight="1">
      <c r="A787" s="284">
        <v>137</v>
      </c>
      <c r="B787" s="170" t="s">
        <v>314</v>
      </c>
      <c r="C787" s="295"/>
      <c r="D787" s="295"/>
      <c r="E787" s="296"/>
      <c r="F787" s="296"/>
      <c r="G787" s="286">
        <f>ROUND(H787+U787+X787+Z787+AB787+AD787+AF787+AH787+AI787+AJ787+AK787+AL787,2)</f>
        <v>15980507.51</v>
      </c>
      <c r="H787" s="280">
        <f t="shared" si="1051"/>
        <v>0</v>
      </c>
      <c r="I787" s="289">
        <v>0</v>
      </c>
      <c r="J787" s="289">
        <v>0</v>
      </c>
      <c r="K787" s="289">
        <v>0</v>
      </c>
      <c r="L787" s="289">
        <v>0</v>
      </c>
      <c r="M787" s="289">
        <v>0</v>
      </c>
      <c r="N787" s="280">
        <v>0</v>
      </c>
      <c r="O787" s="280">
        <v>0</v>
      </c>
      <c r="P787" s="280">
        <v>0</v>
      </c>
      <c r="Q787" s="280">
        <v>0</v>
      </c>
      <c r="R787" s="280">
        <v>0</v>
      </c>
      <c r="S787" s="280">
        <v>0</v>
      </c>
      <c r="T787" s="284">
        <v>7</v>
      </c>
      <c r="U787" s="280">
        <f>ROUND(T787*2180197.81,2)</f>
        <v>15261384.67</v>
      </c>
      <c r="V787" s="296"/>
      <c r="W787" s="57">
        <v>0</v>
      </c>
      <c r="X787" s="280">
        <f t="shared" si="1052"/>
        <v>0</v>
      </c>
      <c r="Y787" s="57">
        <v>0</v>
      </c>
      <c r="Z787" s="57">
        <v>0</v>
      </c>
      <c r="AA787" s="57">
        <v>0</v>
      </c>
      <c r="AB787" s="57">
        <v>0</v>
      </c>
      <c r="AC787" s="57">
        <v>0</v>
      </c>
      <c r="AD787" s="57">
        <v>0</v>
      </c>
      <c r="AE787" s="57">
        <v>0</v>
      </c>
      <c r="AF787" s="57">
        <v>0</v>
      </c>
      <c r="AG787" s="57">
        <v>0</v>
      </c>
      <c r="AH787" s="57">
        <v>0</v>
      </c>
      <c r="AI787" s="57">
        <v>0</v>
      </c>
      <c r="AJ787" s="57">
        <f>ROUND(U787/95.5*3,2)</f>
        <v>479415.23</v>
      </c>
      <c r="AK787" s="57">
        <f>ROUND(U787/95.5*1.5,2)</f>
        <v>239707.61</v>
      </c>
      <c r="AL787" s="57">
        <v>0</v>
      </c>
      <c r="AM787" s="45" t="s">
        <v>1007</v>
      </c>
      <c r="AN787" s="46">
        <f>I787/'Приложение 1'!I785</f>
        <v>0</v>
      </c>
      <c r="AO787" s="46" t="e">
        <f t="shared" si="1023"/>
        <v>#DIV/0!</v>
      </c>
      <c r="AP787" s="46" t="e">
        <f t="shared" si="1024"/>
        <v>#DIV/0!</v>
      </c>
      <c r="AQ787" s="46" t="e">
        <f t="shared" si="1025"/>
        <v>#DIV/0!</v>
      </c>
      <c r="AR787" s="46" t="e">
        <f t="shared" si="1026"/>
        <v>#DIV/0!</v>
      </c>
      <c r="AS787" s="46" t="e">
        <f t="shared" si="1027"/>
        <v>#DIV/0!</v>
      </c>
      <c r="AT787" s="46">
        <f t="shared" si="1028"/>
        <v>2180197.81</v>
      </c>
      <c r="AU787" s="46" t="e">
        <f t="shared" si="1029"/>
        <v>#DIV/0!</v>
      </c>
      <c r="AV787" s="46" t="e">
        <f t="shared" si="1030"/>
        <v>#DIV/0!</v>
      </c>
      <c r="AW787" s="46" t="e">
        <f t="shared" si="1031"/>
        <v>#DIV/0!</v>
      </c>
      <c r="AX787" s="46" t="e">
        <f t="shared" si="1032"/>
        <v>#DIV/0!</v>
      </c>
      <c r="AY787" s="52">
        <f t="shared" si="1033"/>
        <v>0</v>
      </c>
      <c r="AZ787" s="46">
        <v>823.21</v>
      </c>
      <c r="BA787" s="46">
        <v>2105.13</v>
      </c>
      <c r="BB787" s="46">
        <v>2608.0100000000002</v>
      </c>
      <c r="BC787" s="46">
        <v>902.03</v>
      </c>
      <c r="BD787" s="46">
        <v>1781.42</v>
      </c>
      <c r="BE787" s="46">
        <v>1188.47</v>
      </c>
      <c r="BF787" s="46">
        <v>2445034.0299999998</v>
      </c>
      <c r="BG787" s="46">
        <f t="shared" si="1034"/>
        <v>4866.91</v>
      </c>
      <c r="BH787" s="46">
        <v>1206.3800000000001</v>
      </c>
      <c r="BI787" s="46">
        <v>3444.44</v>
      </c>
      <c r="BJ787" s="46">
        <v>7006.73</v>
      </c>
      <c r="BK787" s="46">
        <f t="shared" ref="BK787:BK850" si="1055">111247.63+851785.34+726072.97</f>
        <v>1689105.94</v>
      </c>
      <c r="BL787" s="46" t="str">
        <f t="shared" si="1035"/>
        <v xml:space="preserve"> </v>
      </c>
      <c r="BM787" s="46" t="e">
        <f t="shared" si="1036"/>
        <v>#DIV/0!</v>
      </c>
      <c r="BN787" s="46" t="e">
        <f t="shared" si="1037"/>
        <v>#DIV/0!</v>
      </c>
      <c r="BO787" s="46" t="e">
        <f t="shared" si="1038"/>
        <v>#DIV/0!</v>
      </c>
      <c r="BP787" s="46" t="e">
        <f t="shared" si="1039"/>
        <v>#DIV/0!</v>
      </c>
      <c r="BQ787" s="46" t="e">
        <f t="shared" si="1040"/>
        <v>#DIV/0!</v>
      </c>
      <c r="BR787" s="46" t="str">
        <f t="shared" si="1041"/>
        <v xml:space="preserve"> </v>
      </c>
      <c r="BS787" s="46" t="e">
        <f t="shared" si="1042"/>
        <v>#DIV/0!</v>
      </c>
      <c r="BT787" s="46" t="e">
        <f t="shared" si="1043"/>
        <v>#DIV/0!</v>
      </c>
      <c r="BU787" s="46" t="e">
        <f t="shared" si="1044"/>
        <v>#DIV/0!</v>
      </c>
      <c r="BV787" s="46" t="e">
        <f t="shared" si="1045"/>
        <v>#DIV/0!</v>
      </c>
      <c r="BW787" s="46" t="str">
        <f t="shared" si="1046"/>
        <v xml:space="preserve"> </v>
      </c>
      <c r="BY787" s="52"/>
      <c r="BZ787" s="293"/>
      <c r="CA787" s="46" t="e">
        <f t="shared" si="1047"/>
        <v>#DIV/0!</v>
      </c>
      <c r="CB787" s="46">
        <f t="shared" si="1048"/>
        <v>5085.92</v>
      </c>
      <c r="CC787" s="46" t="e">
        <f t="shared" si="1049"/>
        <v>#DIV/0!</v>
      </c>
    </row>
    <row r="788" spans="1:81" s="45" customFormat="1" ht="12" customHeight="1">
      <c r="A788" s="284">
        <v>138</v>
      </c>
      <c r="B788" s="170" t="s">
        <v>324</v>
      </c>
      <c r="C788" s="295"/>
      <c r="D788" s="295"/>
      <c r="E788" s="296"/>
      <c r="F788" s="296"/>
      <c r="G788" s="286">
        <f t="shared" si="1050"/>
        <v>3760689.68</v>
      </c>
      <c r="H788" s="280">
        <f t="shared" si="1051"/>
        <v>0</v>
      </c>
      <c r="I788" s="289">
        <v>0</v>
      </c>
      <c r="J788" s="289">
        <v>0</v>
      </c>
      <c r="K788" s="289">
        <v>0</v>
      </c>
      <c r="L788" s="289">
        <v>0</v>
      </c>
      <c r="M788" s="289">
        <v>0</v>
      </c>
      <c r="N788" s="280">
        <v>0</v>
      </c>
      <c r="O788" s="280">
        <v>0</v>
      </c>
      <c r="P788" s="280">
        <v>0</v>
      </c>
      <c r="Q788" s="280">
        <v>0</v>
      </c>
      <c r="R788" s="280">
        <v>0</v>
      </c>
      <c r="S788" s="280">
        <v>0</v>
      </c>
      <c r="T788" s="290">
        <v>0</v>
      </c>
      <c r="U788" s="280">
        <v>0</v>
      </c>
      <c r="V788" s="296" t="s">
        <v>105</v>
      </c>
      <c r="W788" s="57">
        <v>924</v>
      </c>
      <c r="X788" s="280">
        <f t="shared" si="1052"/>
        <v>3591458.64</v>
      </c>
      <c r="Y788" s="57">
        <v>0</v>
      </c>
      <c r="Z788" s="57">
        <v>0</v>
      </c>
      <c r="AA788" s="57">
        <v>0</v>
      </c>
      <c r="AB788" s="57">
        <v>0</v>
      </c>
      <c r="AC788" s="57">
        <v>0</v>
      </c>
      <c r="AD788" s="57">
        <v>0</v>
      </c>
      <c r="AE788" s="57">
        <v>0</v>
      </c>
      <c r="AF788" s="57">
        <v>0</v>
      </c>
      <c r="AG788" s="57">
        <v>0</v>
      </c>
      <c r="AH788" s="57">
        <v>0</v>
      </c>
      <c r="AI788" s="57">
        <v>0</v>
      </c>
      <c r="AJ788" s="57">
        <f t="shared" si="1053"/>
        <v>112820.69</v>
      </c>
      <c r="AK788" s="57">
        <f t="shared" si="1054"/>
        <v>56410.35</v>
      </c>
      <c r="AL788" s="57">
        <v>0</v>
      </c>
      <c r="AM788" s="45" t="s">
        <v>1007</v>
      </c>
      <c r="AN788" s="46">
        <f>I788/'Приложение 1'!I786</f>
        <v>0</v>
      </c>
      <c r="AO788" s="46" t="e">
        <f t="shared" ref="AO788:AO851" si="1056">K788/J788</f>
        <v>#DIV/0!</v>
      </c>
      <c r="AP788" s="46" t="e">
        <f t="shared" ref="AP788:AP851" si="1057">M788/L788</f>
        <v>#DIV/0!</v>
      </c>
      <c r="AQ788" s="46" t="e">
        <f t="shared" ref="AQ788:AQ851" si="1058">O788/N788</f>
        <v>#DIV/0!</v>
      </c>
      <c r="AR788" s="46" t="e">
        <f t="shared" ref="AR788:AR851" si="1059">Q788/P788</f>
        <v>#DIV/0!</v>
      </c>
      <c r="AS788" s="46" t="e">
        <f t="shared" ref="AS788:AS851" si="1060">S788/R788</f>
        <v>#DIV/0!</v>
      </c>
      <c r="AT788" s="46" t="e">
        <f t="shared" ref="AT788:AT851" si="1061">U788/T788</f>
        <v>#DIV/0!</v>
      </c>
      <c r="AU788" s="46">
        <f t="shared" ref="AU788:AU851" si="1062">X788/W788</f>
        <v>3886.86</v>
      </c>
      <c r="AV788" s="46" t="e">
        <f t="shared" ref="AV788:AV851" si="1063">Z788/Y788</f>
        <v>#DIV/0!</v>
      </c>
      <c r="AW788" s="46" t="e">
        <f t="shared" ref="AW788:AW851" si="1064">AB788/AA788</f>
        <v>#DIV/0!</v>
      </c>
      <c r="AX788" s="46" t="e">
        <f t="shared" ref="AX788:AX851" si="1065">AH788/AG788</f>
        <v>#DIV/0!</v>
      </c>
      <c r="AY788" s="52">
        <f t="shared" ref="AY788:AY851" si="1066">AI788</f>
        <v>0</v>
      </c>
      <c r="AZ788" s="46">
        <v>823.21</v>
      </c>
      <c r="BA788" s="46">
        <v>2105.13</v>
      </c>
      <c r="BB788" s="46">
        <v>2608.0100000000002</v>
      </c>
      <c r="BC788" s="46">
        <v>902.03</v>
      </c>
      <c r="BD788" s="46">
        <v>1781.42</v>
      </c>
      <c r="BE788" s="46">
        <v>1188.47</v>
      </c>
      <c r="BF788" s="46">
        <v>2445034.0299999998</v>
      </c>
      <c r="BG788" s="46">
        <f t="shared" ref="BG788:BG851" si="1067">IF(V788="ПК", 5070.2, 4866.91)</f>
        <v>5070.2</v>
      </c>
      <c r="BH788" s="46">
        <v>1206.3800000000001</v>
      </c>
      <c r="BI788" s="46">
        <v>3444.44</v>
      </c>
      <c r="BJ788" s="46">
        <v>7006.73</v>
      </c>
      <c r="BK788" s="46">
        <f t="shared" si="1055"/>
        <v>1689105.94</v>
      </c>
      <c r="BL788" s="46" t="str">
        <f t="shared" ref="BL788:BL851" si="1068">IF(AN788&gt;AZ788, "+", " ")</f>
        <v xml:space="preserve"> </v>
      </c>
      <c r="BM788" s="46" t="e">
        <f t="shared" ref="BM788:BM851" si="1069">IF(AO788&gt;BA788, "+", " ")</f>
        <v>#DIV/0!</v>
      </c>
      <c r="BN788" s="46" t="e">
        <f t="shared" ref="BN788:BN851" si="1070">IF(AP788&gt;BB788, "+", " ")</f>
        <v>#DIV/0!</v>
      </c>
      <c r="BO788" s="46" t="e">
        <f t="shared" ref="BO788:BO851" si="1071">IF(AQ788&gt;BC788, "+", " ")</f>
        <v>#DIV/0!</v>
      </c>
      <c r="BP788" s="46" t="e">
        <f t="shared" ref="BP788:BP851" si="1072">IF(AR788&gt;BD788, "+", " ")</f>
        <v>#DIV/0!</v>
      </c>
      <c r="BQ788" s="46" t="e">
        <f t="shared" ref="BQ788:BQ851" si="1073">IF(AS788&gt;BE788, "+", " ")</f>
        <v>#DIV/0!</v>
      </c>
      <c r="BR788" s="46" t="e">
        <f t="shared" ref="BR788:BR851" si="1074">IF(AT788&gt;BF788, "+", " ")</f>
        <v>#DIV/0!</v>
      </c>
      <c r="BS788" s="46" t="str">
        <f t="shared" ref="BS788:BS851" si="1075">IF(AU788&gt;BG788, "+", " ")</f>
        <v xml:space="preserve"> </v>
      </c>
      <c r="BT788" s="46" t="e">
        <f t="shared" ref="BT788:BT851" si="1076">IF(AV788&gt;BH788, "+", " ")</f>
        <v>#DIV/0!</v>
      </c>
      <c r="BU788" s="46" t="e">
        <f t="shared" ref="BU788:BU851" si="1077">IF(AW788&gt;BI788, "+", " ")</f>
        <v>#DIV/0!</v>
      </c>
      <c r="BV788" s="46" t="e">
        <f t="shared" ref="BV788:BV851" si="1078">IF(AX788&gt;BJ788, "+", " ")</f>
        <v>#DIV/0!</v>
      </c>
      <c r="BW788" s="46" t="str">
        <f t="shared" ref="BW788:BW851" si="1079">IF(AY788&gt;BK788, "+", " ")</f>
        <v xml:space="preserve"> </v>
      </c>
      <c r="BY788" s="52"/>
      <c r="BZ788" s="293"/>
      <c r="CA788" s="46">
        <f t="shared" ref="CA788:CA851" si="1080">G788/W788</f>
        <v>4070.0104761904763</v>
      </c>
      <c r="CB788" s="46">
        <f t="shared" ref="CB788:CB851" si="1081">IF(V788="ПК",5298.36,5085.92)</f>
        <v>5298.36</v>
      </c>
      <c r="CC788" s="46">
        <f t="shared" ref="CC788:CC851" si="1082">CA788-CB788</f>
        <v>-1228.3495238095234</v>
      </c>
    </row>
    <row r="789" spans="1:81" s="45" customFormat="1" ht="12" customHeight="1">
      <c r="A789" s="284">
        <v>139</v>
      </c>
      <c r="B789" s="170" t="s">
        <v>325</v>
      </c>
      <c r="C789" s="295"/>
      <c r="D789" s="295"/>
      <c r="E789" s="296"/>
      <c r="F789" s="296"/>
      <c r="G789" s="286">
        <f t="shared" si="1050"/>
        <v>3732199.6</v>
      </c>
      <c r="H789" s="280">
        <f t="shared" si="1051"/>
        <v>0</v>
      </c>
      <c r="I789" s="289">
        <v>0</v>
      </c>
      <c r="J789" s="289">
        <v>0</v>
      </c>
      <c r="K789" s="289">
        <v>0</v>
      </c>
      <c r="L789" s="289">
        <v>0</v>
      </c>
      <c r="M789" s="289">
        <v>0</v>
      </c>
      <c r="N789" s="280">
        <v>0</v>
      </c>
      <c r="O789" s="280">
        <v>0</v>
      </c>
      <c r="P789" s="280">
        <v>0</v>
      </c>
      <c r="Q789" s="280">
        <v>0</v>
      </c>
      <c r="R789" s="280">
        <v>0</v>
      </c>
      <c r="S789" s="280">
        <v>0</v>
      </c>
      <c r="T789" s="290">
        <v>0</v>
      </c>
      <c r="U789" s="280">
        <v>0</v>
      </c>
      <c r="V789" s="296" t="s">
        <v>105</v>
      </c>
      <c r="W789" s="57">
        <v>917</v>
      </c>
      <c r="X789" s="280">
        <f t="shared" si="1052"/>
        <v>3564250.62</v>
      </c>
      <c r="Y789" s="57">
        <v>0</v>
      </c>
      <c r="Z789" s="57">
        <v>0</v>
      </c>
      <c r="AA789" s="57">
        <v>0</v>
      </c>
      <c r="AB789" s="57">
        <v>0</v>
      </c>
      <c r="AC789" s="57">
        <v>0</v>
      </c>
      <c r="AD789" s="57">
        <v>0</v>
      </c>
      <c r="AE789" s="57">
        <v>0</v>
      </c>
      <c r="AF789" s="57">
        <v>0</v>
      </c>
      <c r="AG789" s="57">
        <v>0</v>
      </c>
      <c r="AH789" s="57">
        <v>0</v>
      </c>
      <c r="AI789" s="57">
        <v>0</v>
      </c>
      <c r="AJ789" s="57">
        <f t="shared" si="1053"/>
        <v>111965.99</v>
      </c>
      <c r="AK789" s="57">
        <f t="shared" si="1054"/>
        <v>55982.99</v>
      </c>
      <c r="AL789" s="57">
        <v>0</v>
      </c>
      <c r="AM789" s="45" t="s">
        <v>1007</v>
      </c>
      <c r="AN789" s="46">
        <f>I789/'Приложение 1'!I787</f>
        <v>0</v>
      </c>
      <c r="AO789" s="46" t="e">
        <f t="shared" si="1056"/>
        <v>#DIV/0!</v>
      </c>
      <c r="AP789" s="46" t="e">
        <f t="shared" si="1057"/>
        <v>#DIV/0!</v>
      </c>
      <c r="AQ789" s="46" t="e">
        <f t="shared" si="1058"/>
        <v>#DIV/0!</v>
      </c>
      <c r="AR789" s="46" t="e">
        <f t="shared" si="1059"/>
        <v>#DIV/0!</v>
      </c>
      <c r="AS789" s="46" t="e">
        <f t="shared" si="1060"/>
        <v>#DIV/0!</v>
      </c>
      <c r="AT789" s="46" t="e">
        <f t="shared" si="1061"/>
        <v>#DIV/0!</v>
      </c>
      <c r="AU789" s="46">
        <f t="shared" si="1062"/>
        <v>3886.86</v>
      </c>
      <c r="AV789" s="46" t="e">
        <f t="shared" si="1063"/>
        <v>#DIV/0!</v>
      </c>
      <c r="AW789" s="46" t="e">
        <f t="shared" si="1064"/>
        <v>#DIV/0!</v>
      </c>
      <c r="AX789" s="46" t="e">
        <f t="shared" si="1065"/>
        <v>#DIV/0!</v>
      </c>
      <c r="AY789" s="52">
        <f t="shared" si="1066"/>
        <v>0</v>
      </c>
      <c r="AZ789" s="46">
        <v>823.21</v>
      </c>
      <c r="BA789" s="46">
        <v>2105.13</v>
      </c>
      <c r="BB789" s="46">
        <v>2608.0100000000002</v>
      </c>
      <c r="BC789" s="46">
        <v>902.03</v>
      </c>
      <c r="BD789" s="46">
        <v>1781.42</v>
      </c>
      <c r="BE789" s="46">
        <v>1188.47</v>
      </c>
      <c r="BF789" s="46">
        <v>2445034.0299999998</v>
      </c>
      <c r="BG789" s="46">
        <f t="shared" si="1067"/>
        <v>5070.2</v>
      </c>
      <c r="BH789" s="46">
        <v>1206.3800000000001</v>
      </c>
      <c r="BI789" s="46">
        <v>3444.44</v>
      </c>
      <c r="BJ789" s="46">
        <v>7006.73</v>
      </c>
      <c r="BK789" s="46">
        <f t="shared" si="1055"/>
        <v>1689105.94</v>
      </c>
      <c r="BL789" s="46" t="str">
        <f t="shared" si="1068"/>
        <v xml:space="preserve"> </v>
      </c>
      <c r="BM789" s="46" t="e">
        <f t="shared" si="1069"/>
        <v>#DIV/0!</v>
      </c>
      <c r="BN789" s="46" t="e">
        <f t="shared" si="1070"/>
        <v>#DIV/0!</v>
      </c>
      <c r="BO789" s="46" t="e">
        <f t="shared" si="1071"/>
        <v>#DIV/0!</v>
      </c>
      <c r="BP789" s="46" t="e">
        <f t="shared" si="1072"/>
        <v>#DIV/0!</v>
      </c>
      <c r="BQ789" s="46" t="e">
        <f t="shared" si="1073"/>
        <v>#DIV/0!</v>
      </c>
      <c r="BR789" s="46" t="e">
        <f t="shared" si="1074"/>
        <v>#DIV/0!</v>
      </c>
      <c r="BS789" s="46" t="str">
        <f t="shared" si="1075"/>
        <v xml:space="preserve"> </v>
      </c>
      <c r="BT789" s="46" t="e">
        <f t="shared" si="1076"/>
        <v>#DIV/0!</v>
      </c>
      <c r="BU789" s="46" t="e">
        <f t="shared" si="1077"/>
        <v>#DIV/0!</v>
      </c>
      <c r="BV789" s="46" t="e">
        <f t="shared" si="1078"/>
        <v>#DIV/0!</v>
      </c>
      <c r="BW789" s="46" t="str">
        <f t="shared" si="1079"/>
        <v xml:space="preserve"> </v>
      </c>
      <c r="BY789" s="52"/>
      <c r="BZ789" s="293"/>
      <c r="CA789" s="46">
        <f t="shared" si="1080"/>
        <v>4070.0104689203927</v>
      </c>
      <c r="CB789" s="46">
        <f t="shared" si="1081"/>
        <v>5298.36</v>
      </c>
      <c r="CC789" s="46">
        <f t="shared" si="1082"/>
        <v>-1228.349531079607</v>
      </c>
    </row>
    <row r="790" spans="1:81" s="45" customFormat="1" ht="12" customHeight="1">
      <c r="A790" s="284">
        <v>140</v>
      </c>
      <c r="B790" s="170" t="s">
        <v>326</v>
      </c>
      <c r="C790" s="295"/>
      <c r="D790" s="295"/>
      <c r="E790" s="296"/>
      <c r="F790" s="296"/>
      <c r="G790" s="286">
        <f t="shared" si="1050"/>
        <v>18315047.120000001</v>
      </c>
      <c r="H790" s="280">
        <f t="shared" si="1051"/>
        <v>0</v>
      </c>
      <c r="I790" s="289">
        <v>0</v>
      </c>
      <c r="J790" s="289">
        <v>0</v>
      </c>
      <c r="K790" s="289">
        <v>0</v>
      </c>
      <c r="L790" s="289">
        <v>0</v>
      </c>
      <c r="M790" s="289">
        <v>0</v>
      </c>
      <c r="N790" s="280">
        <v>0</v>
      </c>
      <c r="O790" s="280">
        <v>0</v>
      </c>
      <c r="P790" s="280">
        <v>0</v>
      </c>
      <c r="Q790" s="280">
        <v>0</v>
      </c>
      <c r="R790" s="280">
        <v>0</v>
      </c>
      <c r="S790" s="280">
        <v>0</v>
      </c>
      <c r="T790" s="290">
        <v>0</v>
      </c>
      <c r="U790" s="280">
        <v>0</v>
      </c>
      <c r="V790" s="296" t="s">
        <v>105</v>
      </c>
      <c r="W790" s="57">
        <v>4500</v>
      </c>
      <c r="X790" s="280">
        <f t="shared" si="1052"/>
        <v>17490870</v>
      </c>
      <c r="Y790" s="57">
        <v>0</v>
      </c>
      <c r="Z790" s="57">
        <v>0</v>
      </c>
      <c r="AA790" s="57">
        <v>0</v>
      </c>
      <c r="AB790" s="57">
        <v>0</v>
      </c>
      <c r="AC790" s="57">
        <v>0</v>
      </c>
      <c r="AD790" s="57">
        <v>0</v>
      </c>
      <c r="AE790" s="57">
        <v>0</v>
      </c>
      <c r="AF790" s="57">
        <v>0</v>
      </c>
      <c r="AG790" s="57">
        <v>0</v>
      </c>
      <c r="AH790" s="57">
        <v>0</v>
      </c>
      <c r="AI790" s="57">
        <v>0</v>
      </c>
      <c r="AJ790" s="57">
        <f t="shared" si="1053"/>
        <v>549451.41</v>
      </c>
      <c r="AK790" s="57">
        <f t="shared" si="1054"/>
        <v>274725.71000000002</v>
      </c>
      <c r="AL790" s="57">
        <v>0</v>
      </c>
      <c r="AM790" s="45" t="s">
        <v>1007</v>
      </c>
      <c r="AN790" s="46">
        <f>I790/'Приложение 1'!I788</f>
        <v>0</v>
      </c>
      <c r="AO790" s="46" t="e">
        <f t="shared" si="1056"/>
        <v>#DIV/0!</v>
      </c>
      <c r="AP790" s="46" t="e">
        <f t="shared" si="1057"/>
        <v>#DIV/0!</v>
      </c>
      <c r="AQ790" s="46" t="e">
        <f t="shared" si="1058"/>
        <v>#DIV/0!</v>
      </c>
      <c r="AR790" s="46" t="e">
        <f t="shared" si="1059"/>
        <v>#DIV/0!</v>
      </c>
      <c r="AS790" s="46" t="e">
        <f t="shared" si="1060"/>
        <v>#DIV/0!</v>
      </c>
      <c r="AT790" s="46" t="e">
        <f t="shared" si="1061"/>
        <v>#DIV/0!</v>
      </c>
      <c r="AU790" s="46">
        <f t="shared" si="1062"/>
        <v>3886.86</v>
      </c>
      <c r="AV790" s="46" t="e">
        <f t="shared" si="1063"/>
        <v>#DIV/0!</v>
      </c>
      <c r="AW790" s="46" t="e">
        <f t="shared" si="1064"/>
        <v>#DIV/0!</v>
      </c>
      <c r="AX790" s="46" t="e">
        <f t="shared" si="1065"/>
        <v>#DIV/0!</v>
      </c>
      <c r="AY790" s="52">
        <f t="shared" si="1066"/>
        <v>0</v>
      </c>
      <c r="AZ790" s="46">
        <v>823.21</v>
      </c>
      <c r="BA790" s="46">
        <v>2105.13</v>
      </c>
      <c r="BB790" s="46">
        <v>2608.0100000000002</v>
      </c>
      <c r="BC790" s="46">
        <v>902.03</v>
      </c>
      <c r="BD790" s="46">
        <v>1781.42</v>
      </c>
      <c r="BE790" s="46">
        <v>1188.47</v>
      </c>
      <c r="BF790" s="46">
        <v>2445034.0299999998</v>
      </c>
      <c r="BG790" s="46">
        <f t="shared" si="1067"/>
        <v>5070.2</v>
      </c>
      <c r="BH790" s="46">
        <v>1206.3800000000001</v>
      </c>
      <c r="BI790" s="46">
        <v>3444.44</v>
      </c>
      <c r="BJ790" s="46">
        <v>7006.73</v>
      </c>
      <c r="BK790" s="46">
        <f t="shared" si="1055"/>
        <v>1689105.94</v>
      </c>
      <c r="BL790" s="46" t="str">
        <f t="shared" si="1068"/>
        <v xml:space="preserve"> </v>
      </c>
      <c r="BM790" s="46" t="e">
        <f t="shared" si="1069"/>
        <v>#DIV/0!</v>
      </c>
      <c r="BN790" s="46" t="e">
        <f t="shared" si="1070"/>
        <v>#DIV/0!</v>
      </c>
      <c r="BO790" s="46" t="e">
        <f t="shared" si="1071"/>
        <v>#DIV/0!</v>
      </c>
      <c r="BP790" s="46" t="e">
        <f t="shared" si="1072"/>
        <v>#DIV/0!</v>
      </c>
      <c r="BQ790" s="46" t="e">
        <f t="shared" si="1073"/>
        <v>#DIV/0!</v>
      </c>
      <c r="BR790" s="46" t="e">
        <f t="shared" si="1074"/>
        <v>#DIV/0!</v>
      </c>
      <c r="BS790" s="46" t="str">
        <f t="shared" si="1075"/>
        <v xml:space="preserve"> </v>
      </c>
      <c r="BT790" s="46" t="e">
        <f t="shared" si="1076"/>
        <v>#DIV/0!</v>
      </c>
      <c r="BU790" s="46" t="e">
        <f t="shared" si="1077"/>
        <v>#DIV/0!</v>
      </c>
      <c r="BV790" s="46" t="e">
        <f t="shared" si="1078"/>
        <v>#DIV/0!</v>
      </c>
      <c r="BW790" s="46" t="str">
        <f t="shared" si="1079"/>
        <v xml:space="preserve"> </v>
      </c>
      <c r="BY790" s="52"/>
      <c r="BZ790" s="293"/>
      <c r="CA790" s="46">
        <f t="shared" si="1080"/>
        <v>4070.0104711111112</v>
      </c>
      <c r="CB790" s="46">
        <f t="shared" si="1081"/>
        <v>5298.36</v>
      </c>
      <c r="CC790" s="46">
        <f t="shared" si="1082"/>
        <v>-1228.3495288888885</v>
      </c>
    </row>
    <row r="791" spans="1:81" s="45" customFormat="1" ht="12" customHeight="1">
      <c r="A791" s="284">
        <v>141</v>
      </c>
      <c r="B791" s="170" t="s">
        <v>400</v>
      </c>
      <c r="C791" s="295"/>
      <c r="D791" s="295"/>
      <c r="E791" s="296"/>
      <c r="F791" s="296"/>
      <c r="G791" s="286">
        <f>ROUND(H791+U791+X791+Z791+AB791+AD791+AF791+AH791+AI791+AJ791+AK791+AL791,2)</f>
        <v>4565859.29</v>
      </c>
      <c r="H791" s="280">
        <f t="shared" si="1051"/>
        <v>0</v>
      </c>
      <c r="I791" s="289">
        <v>0</v>
      </c>
      <c r="J791" s="289">
        <v>0</v>
      </c>
      <c r="K791" s="289">
        <v>0</v>
      </c>
      <c r="L791" s="289">
        <v>0</v>
      </c>
      <c r="M791" s="289">
        <v>0</v>
      </c>
      <c r="N791" s="280">
        <v>0</v>
      </c>
      <c r="O791" s="280">
        <v>0</v>
      </c>
      <c r="P791" s="280">
        <v>0</v>
      </c>
      <c r="Q791" s="280">
        <v>0</v>
      </c>
      <c r="R791" s="280">
        <v>0</v>
      </c>
      <c r="S791" s="280">
        <v>0</v>
      </c>
      <c r="T791" s="284">
        <v>2</v>
      </c>
      <c r="U791" s="280">
        <f>ROUND(T791*2180197.81,2)</f>
        <v>4360395.62</v>
      </c>
      <c r="V791" s="296"/>
      <c r="W791" s="57">
        <v>0</v>
      </c>
      <c r="X791" s="280">
        <f t="shared" si="1052"/>
        <v>0</v>
      </c>
      <c r="Y791" s="57">
        <v>0</v>
      </c>
      <c r="Z791" s="57">
        <v>0</v>
      </c>
      <c r="AA791" s="57">
        <v>0</v>
      </c>
      <c r="AB791" s="57">
        <v>0</v>
      </c>
      <c r="AC791" s="57">
        <v>0</v>
      </c>
      <c r="AD791" s="57">
        <v>0</v>
      </c>
      <c r="AE791" s="57">
        <v>0</v>
      </c>
      <c r="AF791" s="57">
        <v>0</v>
      </c>
      <c r="AG791" s="57">
        <v>0</v>
      </c>
      <c r="AH791" s="57">
        <v>0</v>
      </c>
      <c r="AI791" s="57">
        <v>0</v>
      </c>
      <c r="AJ791" s="57">
        <f>ROUND(U791/95.5*3,2)</f>
        <v>136975.78</v>
      </c>
      <c r="AK791" s="57">
        <f>ROUND(U791/95.5*1.5,2)</f>
        <v>68487.89</v>
      </c>
      <c r="AL791" s="57">
        <v>0</v>
      </c>
      <c r="AM791" s="45" t="s">
        <v>1007</v>
      </c>
      <c r="AN791" s="46">
        <f>I791/'Приложение 1'!I789</f>
        <v>0</v>
      </c>
      <c r="AO791" s="46" t="e">
        <f t="shared" si="1056"/>
        <v>#DIV/0!</v>
      </c>
      <c r="AP791" s="46" t="e">
        <f t="shared" si="1057"/>
        <v>#DIV/0!</v>
      </c>
      <c r="AQ791" s="46" t="e">
        <f t="shared" si="1058"/>
        <v>#DIV/0!</v>
      </c>
      <c r="AR791" s="46" t="e">
        <f t="shared" si="1059"/>
        <v>#DIV/0!</v>
      </c>
      <c r="AS791" s="46" t="e">
        <f t="shared" si="1060"/>
        <v>#DIV/0!</v>
      </c>
      <c r="AT791" s="46">
        <f t="shared" si="1061"/>
        <v>2180197.81</v>
      </c>
      <c r="AU791" s="46" t="e">
        <f t="shared" si="1062"/>
        <v>#DIV/0!</v>
      </c>
      <c r="AV791" s="46" t="e">
        <f t="shared" si="1063"/>
        <v>#DIV/0!</v>
      </c>
      <c r="AW791" s="46" t="e">
        <f t="shared" si="1064"/>
        <v>#DIV/0!</v>
      </c>
      <c r="AX791" s="46" t="e">
        <f t="shared" si="1065"/>
        <v>#DIV/0!</v>
      </c>
      <c r="AY791" s="52">
        <f t="shared" si="1066"/>
        <v>0</v>
      </c>
      <c r="AZ791" s="46">
        <v>823.21</v>
      </c>
      <c r="BA791" s="46">
        <v>2105.13</v>
      </c>
      <c r="BB791" s="46">
        <v>2608.0100000000002</v>
      </c>
      <c r="BC791" s="46">
        <v>902.03</v>
      </c>
      <c r="BD791" s="46">
        <v>1781.42</v>
      </c>
      <c r="BE791" s="46">
        <v>1188.47</v>
      </c>
      <c r="BF791" s="46">
        <v>2445034.0299999998</v>
      </c>
      <c r="BG791" s="46">
        <f t="shared" si="1067"/>
        <v>4866.91</v>
      </c>
      <c r="BH791" s="46">
        <v>1206.3800000000001</v>
      </c>
      <c r="BI791" s="46">
        <v>3444.44</v>
      </c>
      <c r="BJ791" s="46">
        <v>7006.73</v>
      </c>
      <c r="BK791" s="46">
        <f t="shared" si="1055"/>
        <v>1689105.94</v>
      </c>
      <c r="BL791" s="46" t="str">
        <f t="shared" si="1068"/>
        <v xml:space="preserve"> </v>
      </c>
      <c r="BM791" s="46" t="e">
        <f t="shared" si="1069"/>
        <v>#DIV/0!</v>
      </c>
      <c r="BN791" s="46" t="e">
        <f t="shared" si="1070"/>
        <v>#DIV/0!</v>
      </c>
      <c r="BO791" s="46" t="e">
        <f t="shared" si="1071"/>
        <v>#DIV/0!</v>
      </c>
      <c r="BP791" s="46" t="e">
        <f t="shared" si="1072"/>
        <v>#DIV/0!</v>
      </c>
      <c r="BQ791" s="46" t="e">
        <f t="shared" si="1073"/>
        <v>#DIV/0!</v>
      </c>
      <c r="BR791" s="46" t="str">
        <f t="shared" si="1074"/>
        <v xml:space="preserve"> </v>
      </c>
      <c r="BS791" s="46" t="e">
        <f t="shared" si="1075"/>
        <v>#DIV/0!</v>
      </c>
      <c r="BT791" s="46" t="e">
        <f t="shared" si="1076"/>
        <v>#DIV/0!</v>
      </c>
      <c r="BU791" s="46" t="e">
        <f t="shared" si="1077"/>
        <v>#DIV/0!</v>
      </c>
      <c r="BV791" s="46" t="e">
        <f t="shared" si="1078"/>
        <v>#DIV/0!</v>
      </c>
      <c r="BW791" s="46" t="str">
        <f t="shared" si="1079"/>
        <v xml:space="preserve"> </v>
      </c>
      <c r="BY791" s="52"/>
      <c r="BZ791" s="293"/>
      <c r="CA791" s="46" t="e">
        <f t="shared" si="1080"/>
        <v>#DIV/0!</v>
      </c>
      <c r="CB791" s="46">
        <f t="shared" si="1081"/>
        <v>5085.92</v>
      </c>
      <c r="CC791" s="46" t="e">
        <f t="shared" si="1082"/>
        <v>#DIV/0!</v>
      </c>
    </row>
    <row r="792" spans="1:81" s="45" customFormat="1" ht="12" customHeight="1">
      <c r="A792" s="284">
        <v>142</v>
      </c>
      <c r="B792" s="170" t="s">
        <v>407</v>
      </c>
      <c r="C792" s="295"/>
      <c r="D792" s="295"/>
      <c r="E792" s="296"/>
      <c r="F792" s="296"/>
      <c r="G792" s="286">
        <f t="shared" si="1050"/>
        <v>5413113.9299999997</v>
      </c>
      <c r="H792" s="280">
        <f t="shared" si="1051"/>
        <v>0</v>
      </c>
      <c r="I792" s="289">
        <v>0</v>
      </c>
      <c r="J792" s="289">
        <v>0</v>
      </c>
      <c r="K792" s="289">
        <v>0</v>
      </c>
      <c r="L792" s="289">
        <v>0</v>
      </c>
      <c r="M792" s="289">
        <v>0</v>
      </c>
      <c r="N792" s="280">
        <v>0</v>
      </c>
      <c r="O792" s="280">
        <v>0</v>
      </c>
      <c r="P792" s="280">
        <v>0</v>
      </c>
      <c r="Q792" s="280">
        <v>0</v>
      </c>
      <c r="R792" s="280">
        <v>0</v>
      </c>
      <c r="S792" s="280">
        <v>0</v>
      </c>
      <c r="T792" s="290">
        <v>0</v>
      </c>
      <c r="U792" s="280">
        <v>0</v>
      </c>
      <c r="V792" s="296" t="s">
        <v>105</v>
      </c>
      <c r="W792" s="57">
        <v>1330</v>
      </c>
      <c r="X792" s="280">
        <f t="shared" si="1052"/>
        <v>5169523.8</v>
      </c>
      <c r="Y792" s="57">
        <v>0</v>
      </c>
      <c r="Z792" s="57">
        <v>0</v>
      </c>
      <c r="AA792" s="57">
        <v>0</v>
      </c>
      <c r="AB792" s="57">
        <v>0</v>
      </c>
      <c r="AC792" s="57">
        <v>0</v>
      </c>
      <c r="AD792" s="57">
        <v>0</v>
      </c>
      <c r="AE792" s="57">
        <v>0</v>
      </c>
      <c r="AF792" s="57">
        <v>0</v>
      </c>
      <c r="AG792" s="57">
        <v>0</v>
      </c>
      <c r="AH792" s="57">
        <v>0</v>
      </c>
      <c r="AI792" s="57">
        <v>0</v>
      </c>
      <c r="AJ792" s="57">
        <f t="shared" si="1053"/>
        <v>162393.42000000001</v>
      </c>
      <c r="AK792" s="57">
        <f t="shared" si="1054"/>
        <v>81196.710000000006</v>
      </c>
      <c r="AL792" s="57">
        <v>0</v>
      </c>
      <c r="AM792" s="45" t="s">
        <v>1007</v>
      </c>
      <c r="AN792" s="46">
        <f>I792/'Приложение 1'!I790</f>
        <v>0</v>
      </c>
      <c r="AO792" s="46" t="e">
        <f t="shared" si="1056"/>
        <v>#DIV/0!</v>
      </c>
      <c r="AP792" s="46" t="e">
        <f t="shared" si="1057"/>
        <v>#DIV/0!</v>
      </c>
      <c r="AQ792" s="46" t="e">
        <f t="shared" si="1058"/>
        <v>#DIV/0!</v>
      </c>
      <c r="AR792" s="46" t="e">
        <f t="shared" si="1059"/>
        <v>#DIV/0!</v>
      </c>
      <c r="AS792" s="46" t="e">
        <f t="shared" si="1060"/>
        <v>#DIV/0!</v>
      </c>
      <c r="AT792" s="46" t="e">
        <f t="shared" si="1061"/>
        <v>#DIV/0!</v>
      </c>
      <c r="AU792" s="46">
        <f t="shared" si="1062"/>
        <v>3886.8599999999997</v>
      </c>
      <c r="AV792" s="46" t="e">
        <f t="shared" si="1063"/>
        <v>#DIV/0!</v>
      </c>
      <c r="AW792" s="46" t="e">
        <f t="shared" si="1064"/>
        <v>#DIV/0!</v>
      </c>
      <c r="AX792" s="46" t="e">
        <f t="shared" si="1065"/>
        <v>#DIV/0!</v>
      </c>
      <c r="AY792" s="52">
        <f t="shared" si="1066"/>
        <v>0</v>
      </c>
      <c r="AZ792" s="46">
        <v>823.21</v>
      </c>
      <c r="BA792" s="46">
        <v>2105.13</v>
      </c>
      <c r="BB792" s="46">
        <v>2608.0100000000002</v>
      </c>
      <c r="BC792" s="46">
        <v>902.03</v>
      </c>
      <c r="BD792" s="46">
        <v>1781.42</v>
      </c>
      <c r="BE792" s="46">
        <v>1188.47</v>
      </c>
      <c r="BF792" s="46">
        <v>2445034.0299999998</v>
      </c>
      <c r="BG792" s="46">
        <f t="shared" si="1067"/>
        <v>5070.2</v>
      </c>
      <c r="BH792" s="46">
        <v>1206.3800000000001</v>
      </c>
      <c r="BI792" s="46">
        <v>3444.44</v>
      </c>
      <c r="BJ792" s="46">
        <v>7006.73</v>
      </c>
      <c r="BK792" s="46">
        <f t="shared" si="1055"/>
        <v>1689105.94</v>
      </c>
      <c r="BL792" s="46" t="str">
        <f t="shared" si="1068"/>
        <v xml:space="preserve"> </v>
      </c>
      <c r="BM792" s="46" t="e">
        <f t="shared" si="1069"/>
        <v>#DIV/0!</v>
      </c>
      <c r="BN792" s="46" t="e">
        <f t="shared" si="1070"/>
        <v>#DIV/0!</v>
      </c>
      <c r="BO792" s="46" t="e">
        <f t="shared" si="1071"/>
        <v>#DIV/0!</v>
      </c>
      <c r="BP792" s="46" t="e">
        <f t="shared" si="1072"/>
        <v>#DIV/0!</v>
      </c>
      <c r="BQ792" s="46" t="e">
        <f t="shared" si="1073"/>
        <v>#DIV/0!</v>
      </c>
      <c r="BR792" s="46" t="e">
        <f t="shared" si="1074"/>
        <v>#DIV/0!</v>
      </c>
      <c r="BS792" s="46" t="str">
        <f t="shared" si="1075"/>
        <v xml:space="preserve"> </v>
      </c>
      <c r="BT792" s="46" t="e">
        <f t="shared" si="1076"/>
        <v>#DIV/0!</v>
      </c>
      <c r="BU792" s="46" t="e">
        <f t="shared" si="1077"/>
        <v>#DIV/0!</v>
      </c>
      <c r="BV792" s="46" t="e">
        <f t="shared" si="1078"/>
        <v>#DIV/0!</v>
      </c>
      <c r="BW792" s="46" t="str">
        <f t="shared" si="1079"/>
        <v xml:space="preserve"> </v>
      </c>
      <c r="BY792" s="52"/>
      <c r="BZ792" s="293"/>
      <c r="CA792" s="46">
        <f t="shared" si="1080"/>
        <v>4070.0104736842104</v>
      </c>
      <c r="CB792" s="46">
        <f t="shared" si="1081"/>
        <v>5298.36</v>
      </c>
      <c r="CC792" s="46">
        <f t="shared" si="1082"/>
        <v>-1228.3495263157893</v>
      </c>
    </row>
    <row r="793" spans="1:81" s="45" customFormat="1" ht="12" customHeight="1">
      <c r="A793" s="284">
        <v>143</v>
      </c>
      <c r="B793" s="170" t="s">
        <v>249</v>
      </c>
      <c r="C793" s="295"/>
      <c r="D793" s="295"/>
      <c r="E793" s="296"/>
      <c r="F793" s="296"/>
      <c r="G793" s="286">
        <f>ROUND(H793+U793+X793+Z793+AB793+AD793+AF793+AH793+AI793+AJ793+AK793+AL793,2)</f>
        <v>4565859.29</v>
      </c>
      <c r="H793" s="280">
        <f t="shared" si="1051"/>
        <v>0</v>
      </c>
      <c r="I793" s="289">
        <v>0</v>
      </c>
      <c r="J793" s="289">
        <v>0</v>
      </c>
      <c r="K793" s="289">
        <v>0</v>
      </c>
      <c r="L793" s="289">
        <v>0</v>
      </c>
      <c r="M793" s="289">
        <v>0</v>
      </c>
      <c r="N793" s="280">
        <v>0</v>
      </c>
      <c r="O793" s="280">
        <v>0</v>
      </c>
      <c r="P793" s="280">
        <v>0</v>
      </c>
      <c r="Q793" s="280">
        <v>0</v>
      </c>
      <c r="R793" s="280">
        <v>0</v>
      </c>
      <c r="S793" s="280">
        <v>0</v>
      </c>
      <c r="T793" s="284">
        <v>2</v>
      </c>
      <c r="U793" s="280">
        <f>ROUND(T793*2180197.81,2)</f>
        <v>4360395.62</v>
      </c>
      <c r="V793" s="296"/>
      <c r="W793" s="57">
        <v>0</v>
      </c>
      <c r="X793" s="280">
        <f t="shared" si="1052"/>
        <v>0</v>
      </c>
      <c r="Y793" s="57">
        <v>0</v>
      </c>
      <c r="Z793" s="57">
        <v>0</v>
      </c>
      <c r="AA793" s="57">
        <v>0</v>
      </c>
      <c r="AB793" s="57">
        <v>0</v>
      </c>
      <c r="AC793" s="57">
        <v>0</v>
      </c>
      <c r="AD793" s="57">
        <v>0</v>
      </c>
      <c r="AE793" s="57">
        <v>0</v>
      </c>
      <c r="AF793" s="57">
        <v>0</v>
      </c>
      <c r="AG793" s="57">
        <v>0</v>
      </c>
      <c r="AH793" s="57">
        <v>0</v>
      </c>
      <c r="AI793" s="57">
        <v>0</v>
      </c>
      <c r="AJ793" s="57">
        <f>ROUND(U793/95.5*3,2)</f>
        <v>136975.78</v>
      </c>
      <c r="AK793" s="57">
        <f>ROUND(U793/95.5*1.5,2)</f>
        <v>68487.89</v>
      </c>
      <c r="AL793" s="57">
        <v>0</v>
      </c>
      <c r="AM793" s="45" t="s">
        <v>1007</v>
      </c>
      <c r="AN793" s="46">
        <f>I793/'Приложение 1'!I791</f>
        <v>0</v>
      </c>
      <c r="AO793" s="46" t="e">
        <f t="shared" si="1056"/>
        <v>#DIV/0!</v>
      </c>
      <c r="AP793" s="46" t="e">
        <f t="shared" si="1057"/>
        <v>#DIV/0!</v>
      </c>
      <c r="AQ793" s="46" t="e">
        <f t="shared" si="1058"/>
        <v>#DIV/0!</v>
      </c>
      <c r="AR793" s="46" t="e">
        <f t="shared" si="1059"/>
        <v>#DIV/0!</v>
      </c>
      <c r="AS793" s="46" t="e">
        <f t="shared" si="1060"/>
        <v>#DIV/0!</v>
      </c>
      <c r="AT793" s="46">
        <f t="shared" si="1061"/>
        <v>2180197.81</v>
      </c>
      <c r="AU793" s="46" t="e">
        <f t="shared" si="1062"/>
        <v>#DIV/0!</v>
      </c>
      <c r="AV793" s="46" t="e">
        <f t="shared" si="1063"/>
        <v>#DIV/0!</v>
      </c>
      <c r="AW793" s="46" t="e">
        <f t="shared" si="1064"/>
        <v>#DIV/0!</v>
      </c>
      <c r="AX793" s="46" t="e">
        <f t="shared" si="1065"/>
        <v>#DIV/0!</v>
      </c>
      <c r="AY793" s="52">
        <f t="shared" si="1066"/>
        <v>0</v>
      </c>
      <c r="AZ793" s="46">
        <v>823.21</v>
      </c>
      <c r="BA793" s="46">
        <v>2105.13</v>
      </c>
      <c r="BB793" s="46">
        <v>2608.0100000000002</v>
      </c>
      <c r="BC793" s="46">
        <v>902.03</v>
      </c>
      <c r="BD793" s="46">
        <v>1781.42</v>
      </c>
      <c r="BE793" s="46">
        <v>1188.47</v>
      </c>
      <c r="BF793" s="46">
        <v>2445034.0299999998</v>
      </c>
      <c r="BG793" s="46">
        <f t="shared" si="1067"/>
        <v>4866.91</v>
      </c>
      <c r="BH793" s="46">
        <v>1206.3800000000001</v>
      </c>
      <c r="BI793" s="46">
        <v>3444.44</v>
      </c>
      <c r="BJ793" s="46">
        <v>7006.73</v>
      </c>
      <c r="BK793" s="46">
        <f t="shared" si="1055"/>
        <v>1689105.94</v>
      </c>
      <c r="BL793" s="46" t="str">
        <f t="shared" si="1068"/>
        <v xml:space="preserve"> </v>
      </c>
      <c r="BM793" s="46" t="e">
        <f t="shared" si="1069"/>
        <v>#DIV/0!</v>
      </c>
      <c r="BN793" s="46" t="e">
        <f t="shared" si="1070"/>
        <v>#DIV/0!</v>
      </c>
      <c r="BO793" s="46" t="e">
        <f t="shared" si="1071"/>
        <v>#DIV/0!</v>
      </c>
      <c r="BP793" s="46" t="e">
        <f t="shared" si="1072"/>
        <v>#DIV/0!</v>
      </c>
      <c r="BQ793" s="46" t="e">
        <f t="shared" si="1073"/>
        <v>#DIV/0!</v>
      </c>
      <c r="BR793" s="46" t="str">
        <f t="shared" si="1074"/>
        <v xml:space="preserve"> </v>
      </c>
      <c r="BS793" s="46" t="e">
        <f t="shared" si="1075"/>
        <v>#DIV/0!</v>
      </c>
      <c r="BT793" s="46" t="e">
        <f t="shared" si="1076"/>
        <v>#DIV/0!</v>
      </c>
      <c r="BU793" s="46" t="e">
        <f t="shared" si="1077"/>
        <v>#DIV/0!</v>
      </c>
      <c r="BV793" s="46" t="e">
        <f t="shared" si="1078"/>
        <v>#DIV/0!</v>
      </c>
      <c r="BW793" s="46" t="str">
        <f t="shared" si="1079"/>
        <v xml:space="preserve"> </v>
      </c>
      <c r="BY793" s="52"/>
      <c r="BZ793" s="293"/>
      <c r="CA793" s="46" t="e">
        <f t="shared" si="1080"/>
        <v>#DIV/0!</v>
      </c>
      <c r="CB793" s="46">
        <f t="shared" si="1081"/>
        <v>5085.92</v>
      </c>
      <c r="CC793" s="46" t="e">
        <f t="shared" si="1082"/>
        <v>#DIV/0!</v>
      </c>
    </row>
    <row r="794" spans="1:81" s="45" customFormat="1" ht="12" customHeight="1">
      <c r="A794" s="284">
        <v>144</v>
      </c>
      <c r="B794" s="170" t="s">
        <v>422</v>
      </c>
      <c r="C794" s="295"/>
      <c r="D794" s="295"/>
      <c r="E794" s="296"/>
      <c r="F794" s="296"/>
      <c r="G794" s="286">
        <f t="shared" si="1050"/>
        <v>15559650.029999999</v>
      </c>
      <c r="H794" s="280">
        <f t="shared" si="1051"/>
        <v>0</v>
      </c>
      <c r="I794" s="289">
        <v>0</v>
      </c>
      <c r="J794" s="289">
        <v>0</v>
      </c>
      <c r="K794" s="289">
        <v>0</v>
      </c>
      <c r="L794" s="289">
        <v>0</v>
      </c>
      <c r="M794" s="289">
        <v>0</v>
      </c>
      <c r="N794" s="280">
        <v>0</v>
      </c>
      <c r="O794" s="280">
        <v>0</v>
      </c>
      <c r="P794" s="280">
        <v>0</v>
      </c>
      <c r="Q794" s="280">
        <v>0</v>
      </c>
      <c r="R794" s="280">
        <v>0</v>
      </c>
      <c r="S794" s="280">
        <v>0</v>
      </c>
      <c r="T794" s="290">
        <v>0</v>
      </c>
      <c r="U794" s="280">
        <v>0</v>
      </c>
      <c r="V794" s="296" t="s">
        <v>105</v>
      </c>
      <c r="W794" s="57">
        <v>3823</v>
      </c>
      <c r="X794" s="280">
        <f t="shared" si="1052"/>
        <v>14859465.779999999</v>
      </c>
      <c r="Y794" s="57">
        <v>0</v>
      </c>
      <c r="Z794" s="57">
        <v>0</v>
      </c>
      <c r="AA794" s="57">
        <v>0</v>
      </c>
      <c r="AB794" s="57">
        <v>0</v>
      </c>
      <c r="AC794" s="57">
        <v>0</v>
      </c>
      <c r="AD794" s="57">
        <v>0</v>
      </c>
      <c r="AE794" s="57">
        <v>0</v>
      </c>
      <c r="AF794" s="57">
        <v>0</v>
      </c>
      <c r="AG794" s="57">
        <v>0</v>
      </c>
      <c r="AH794" s="57">
        <v>0</v>
      </c>
      <c r="AI794" s="57">
        <v>0</v>
      </c>
      <c r="AJ794" s="57">
        <f t="shared" si="1053"/>
        <v>466789.5</v>
      </c>
      <c r="AK794" s="57">
        <f t="shared" si="1054"/>
        <v>233394.75</v>
      </c>
      <c r="AL794" s="57">
        <v>0</v>
      </c>
      <c r="AM794" s="45" t="s">
        <v>1007</v>
      </c>
      <c r="AN794" s="46">
        <f>I794/'Приложение 1'!I792</f>
        <v>0</v>
      </c>
      <c r="AO794" s="46" t="e">
        <f t="shared" si="1056"/>
        <v>#DIV/0!</v>
      </c>
      <c r="AP794" s="46" t="e">
        <f t="shared" si="1057"/>
        <v>#DIV/0!</v>
      </c>
      <c r="AQ794" s="46" t="e">
        <f t="shared" si="1058"/>
        <v>#DIV/0!</v>
      </c>
      <c r="AR794" s="46" t="e">
        <f t="shared" si="1059"/>
        <v>#DIV/0!</v>
      </c>
      <c r="AS794" s="46" t="e">
        <f t="shared" si="1060"/>
        <v>#DIV/0!</v>
      </c>
      <c r="AT794" s="46" t="e">
        <f t="shared" si="1061"/>
        <v>#DIV/0!</v>
      </c>
      <c r="AU794" s="46">
        <f t="shared" si="1062"/>
        <v>3886.8599999999997</v>
      </c>
      <c r="AV794" s="46" t="e">
        <f t="shared" si="1063"/>
        <v>#DIV/0!</v>
      </c>
      <c r="AW794" s="46" t="e">
        <f t="shared" si="1064"/>
        <v>#DIV/0!</v>
      </c>
      <c r="AX794" s="46" t="e">
        <f t="shared" si="1065"/>
        <v>#DIV/0!</v>
      </c>
      <c r="AY794" s="52">
        <f t="shared" si="1066"/>
        <v>0</v>
      </c>
      <c r="AZ794" s="46">
        <v>823.21</v>
      </c>
      <c r="BA794" s="46">
        <v>2105.13</v>
      </c>
      <c r="BB794" s="46">
        <v>2608.0100000000002</v>
      </c>
      <c r="BC794" s="46">
        <v>902.03</v>
      </c>
      <c r="BD794" s="46">
        <v>1781.42</v>
      </c>
      <c r="BE794" s="46">
        <v>1188.47</v>
      </c>
      <c r="BF794" s="46">
        <v>2445034.0299999998</v>
      </c>
      <c r="BG794" s="46">
        <f t="shared" si="1067"/>
        <v>5070.2</v>
      </c>
      <c r="BH794" s="46">
        <v>1206.3800000000001</v>
      </c>
      <c r="BI794" s="46">
        <v>3444.44</v>
      </c>
      <c r="BJ794" s="46">
        <v>7006.73</v>
      </c>
      <c r="BK794" s="46">
        <f t="shared" si="1055"/>
        <v>1689105.94</v>
      </c>
      <c r="BL794" s="46" t="str">
        <f t="shared" si="1068"/>
        <v xml:space="preserve"> </v>
      </c>
      <c r="BM794" s="46" t="e">
        <f t="shared" si="1069"/>
        <v>#DIV/0!</v>
      </c>
      <c r="BN794" s="46" t="e">
        <f t="shared" si="1070"/>
        <v>#DIV/0!</v>
      </c>
      <c r="BO794" s="46" t="e">
        <f t="shared" si="1071"/>
        <v>#DIV/0!</v>
      </c>
      <c r="BP794" s="46" t="e">
        <f t="shared" si="1072"/>
        <v>#DIV/0!</v>
      </c>
      <c r="BQ794" s="46" t="e">
        <f t="shared" si="1073"/>
        <v>#DIV/0!</v>
      </c>
      <c r="BR794" s="46" t="e">
        <f t="shared" si="1074"/>
        <v>#DIV/0!</v>
      </c>
      <c r="BS794" s="46" t="str">
        <f t="shared" si="1075"/>
        <v xml:space="preserve"> </v>
      </c>
      <c r="BT794" s="46" t="e">
        <f t="shared" si="1076"/>
        <v>#DIV/0!</v>
      </c>
      <c r="BU794" s="46" t="e">
        <f t="shared" si="1077"/>
        <v>#DIV/0!</v>
      </c>
      <c r="BV794" s="46" t="e">
        <f t="shared" si="1078"/>
        <v>#DIV/0!</v>
      </c>
      <c r="BW794" s="46" t="str">
        <f t="shared" si="1079"/>
        <v xml:space="preserve"> </v>
      </c>
      <c r="BY794" s="52"/>
      <c r="BZ794" s="293"/>
      <c r="CA794" s="46">
        <f t="shared" si="1080"/>
        <v>4070.0104708344229</v>
      </c>
      <c r="CB794" s="46">
        <f t="shared" si="1081"/>
        <v>5298.36</v>
      </c>
      <c r="CC794" s="46">
        <f t="shared" si="1082"/>
        <v>-1228.3495291655768</v>
      </c>
    </row>
    <row r="795" spans="1:81" s="45" customFormat="1" ht="12" customHeight="1">
      <c r="A795" s="284">
        <v>145</v>
      </c>
      <c r="B795" s="170" t="s">
        <v>434</v>
      </c>
      <c r="C795" s="295"/>
      <c r="D795" s="295"/>
      <c r="E795" s="296"/>
      <c r="F795" s="296"/>
      <c r="G795" s="286">
        <f t="shared" si="1050"/>
        <v>8303096.79</v>
      </c>
      <c r="H795" s="280">
        <f t="shared" si="1051"/>
        <v>0</v>
      </c>
      <c r="I795" s="289">
        <v>0</v>
      </c>
      <c r="J795" s="289">
        <v>0</v>
      </c>
      <c r="K795" s="289">
        <v>0</v>
      </c>
      <c r="L795" s="289">
        <v>0</v>
      </c>
      <c r="M795" s="289">
        <v>0</v>
      </c>
      <c r="N795" s="280">
        <v>0</v>
      </c>
      <c r="O795" s="280">
        <v>0</v>
      </c>
      <c r="P795" s="280">
        <v>0</v>
      </c>
      <c r="Q795" s="280">
        <v>0</v>
      </c>
      <c r="R795" s="280">
        <v>0</v>
      </c>
      <c r="S795" s="280">
        <v>0</v>
      </c>
      <c r="T795" s="290">
        <v>0</v>
      </c>
      <c r="U795" s="280">
        <v>0</v>
      </c>
      <c r="V795" s="296" t="s">
        <v>106</v>
      </c>
      <c r="W795" s="57">
        <v>2056</v>
      </c>
      <c r="X795" s="280">
        <f t="shared" si="1052"/>
        <v>7929457.4400000004</v>
      </c>
      <c r="Y795" s="57">
        <v>0</v>
      </c>
      <c r="Z795" s="57">
        <v>0</v>
      </c>
      <c r="AA795" s="57">
        <v>0</v>
      </c>
      <c r="AB795" s="57">
        <v>0</v>
      </c>
      <c r="AC795" s="57">
        <v>0</v>
      </c>
      <c r="AD795" s="57">
        <v>0</v>
      </c>
      <c r="AE795" s="57">
        <v>0</v>
      </c>
      <c r="AF795" s="57">
        <v>0</v>
      </c>
      <c r="AG795" s="57">
        <v>0</v>
      </c>
      <c r="AH795" s="57">
        <v>0</v>
      </c>
      <c r="AI795" s="57">
        <v>0</v>
      </c>
      <c r="AJ795" s="57">
        <f t="shared" si="1053"/>
        <v>249092.9</v>
      </c>
      <c r="AK795" s="57">
        <f t="shared" si="1054"/>
        <v>124546.45</v>
      </c>
      <c r="AL795" s="57">
        <v>0</v>
      </c>
      <c r="AM795" s="45" t="s">
        <v>1007</v>
      </c>
      <c r="AN795" s="46">
        <f>I795/'Приложение 1'!I793</f>
        <v>0</v>
      </c>
      <c r="AO795" s="46" t="e">
        <f t="shared" si="1056"/>
        <v>#DIV/0!</v>
      </c>
      <c r="AP795" s="46" t="e">
        <f t="shared" si="1057"/>
        <v>#DIV/0!</v>
      </c>
      <c r="AQ795" s="46" t="e">
        <f t="shared" si="1058"/>
        <v>#DIV/0!</v>
      </c>
      <c r="AR795" s="46" t="e">
        <f t="shared" si="1059"/>
        <v>#DIV/0!</v>
      </c>
      <c r="AS795" s="46" t="e">
        <f t="shared" si="1060"/>
        <v>#DIV/0!</v>
      </c>
      <c r="AT795" s="46" t="e">
        <f t="shared" si="1061"/>
        <v>#DIV/0!</v>
      </c>
      <c r="AU795" s="46">
        <f t="shared" si="1062"/>
        <v>3856.7400000000002</v>
      </c>
      <c r="AV795" s="46" t="e">
        <f t="shared" si="1063"/>
        <v>#DIV/0!</v>
      </c>
      <c r="AW795" s="46" t="e">
        <f t="shared" si="1064"/>
        <v>#DIV/0!</v>
      </c>
      <c r="AX795" s="46" t="e">
        <f t="shared" si="1065"/>
        <v>#DIV/0!</v>
      </c>
      <c r="AY795" s="52">
        <f t="shared" si="1066"/>
        <v>0</v>
      </c>
      <c r="AZ795" s="46">
        <v>823.21</v>
      </c>
      <c r="BA795" s="46">
        <v>2105.13</v>
      </c>
      <c r="BB795" s="46">
        <v>2608.0100000000002</v>
      </c>
      <c r="BC795" s="46">
        <v>902.03</v>
      </c>
      <c r="BD795" s="46">
        <v>1781.42</v>
      </c>
      <c r="BE795" s="46">
        <v>1188.47</v>
      </c>
      <c r="BF795" s="46">
        <v>2445034.0299999998</v>
      </c>
      <c r="BG795" s="46">
        <f t="shared" si="1067"/>
        <v>4866.91</v>
      </c>
      <c r="BH795" s="46">
        <v>1206.3800000000001</v>
      </c>
      <c r="BI795" s="46">
        <v>3444.44</v>
      </c>
      <c r="BJ795" s="46">
        <v>7006.73</v>
      </c>
      <c r="BK795" s="46">
        <f t="shared" si="1055"/>
        <v>1689105.94</v>
      </c>
      <c r="BL795" s="46" t="str">
        <f t="shared" si="1068"/>
        <v xml:space="preserve"> </v>
      </c>
      <c r="BM795" s="46" t="e">
        <f t="shared" si="1069"/>
        <v>#DIV/0!</v>
      </c>
      <c r="BN795" s="46" t="e">
        <f t="shared" si="1070"/>
        <v>#DIV/0!</v>
      </c>
      <c r="BO795" s="46" t="e">
        <f t="shared" si="1071"/>
        <v>#DIV/0!</v>
      </c>
      <c r="BP795" s="46" t="e">
        <f t="shared" si="1072"/>
        <v>#DIV/0!</v>
      </c>
      <c r="BQ795" s="46" t="e">
        <f t="shared" si="1073"/>
        <v>#DIV/0!</v>
      </c>
      <c r="BR795" s="46" t="e">
        <f t="shared" si="1074"/>
        <v>#DIV/0!</v>
      </c>
      <c r="BS795" s="46" t="str">
        <f t="shared" si="1075"/>
        <v xml:space="preserve"> </v>
      </c>
      <c r="BT795" s="46" t="e">
        <f t="shared" si="1076"/>
        <v>#DIV/0!</v>
      </c>
      <c r="BU795" s="46" t="e">
        <f t="shared" si="1077"/>
        <v>#DIV/0!</v>
      </c>
      <c r="BV795" s="46" t="e">
        <f t="shared" si="1078"/>
        <v>#DIV/0!</v>
      </c>
      <c r="BW795" s="46" t="str">
        <f t="shared" si="1079"/>
        <v xml:space="preserve"> </v>
      </c>
      <c r="BY795" s="52"/>
      <c r="BZ795" s="293"/>
      <c r="CA795" s="46">
        <f t="shared" si="1080"/>
        <v>4038.4712013618678</v>
      </c>
      <c r="CB795" s="46">
        <f t="shared" si="1081"/>
        <v>5085.92</v>
      </c>
      <c r="CC795" s="46">
        <f t="shared" si="1082"/>
        <v>-1047.4487986381323</v>
      </c>
    </row>
    <row r="796" spans="1:81" s="45" customFormat="1" ht="12" customHeight="1">
      <c r="A796" s="284">
        <v>146</v>
      </c>
      <c r="B796" s="170" t="s">
        <v>463</v>
      </c>
      <c r="C796" s="295"/>
      <c r="D796" s="295"/>
      <c r="E796" s="296"/>
      <c r="F796" s="296"/>
      <c r="G796" s="286">
        <f t="shared" si="1050"/>
        <v>835427.61</v>
      </c>
      <c r="H796" s="280">
        <f t="shared" si="1051"/>
        <v>797833.37</v>
      </c>
      <c r="I796" s="286">
        <v>797833.37</v>
      </c>
      <c r="J796" s="289">
        <v>0</v>
      </c>
      <c r="K796" s="289">
        <v>0</v>
      </c>
      <c r="L796" s="289">
        <v>0</v>
      </c>
      <c r="M796" s="289">
        <v>0</v>
      </c>
      <c r="N796" s="280">
        <v>0</v>
      </c>
      <c r="O796" s="280">
        <v>0</v>
      </c>
      <c r="P796" s="280">
        <v>0</v>
      </c>
      <c r="Q796" s="280">
        <v>0</v>
      </c>
      <c r="R796" s="280">
        <v>0</v>
      </c>
      <c r="S796" s="280">
        <v>0</v>
      </c>
      <c r="T796" s="290">
        <v>0</v>
      </c>
      <c r="U796" s="280">
        <v>0</v>
      </c>
      <c r="V796" s="296"/>
      <c r="W796" s="57">
        <v>0</v>
      </c>
      <c r="X796" s="280">
        <v>0</v>
      </c>
      <c r="Y796" s="57">
        <v>0</v>
      </c>
      <c r="Z796" s="57">
        <v>0</v>
      </c>
      <c r="AA796" s="57">
        <v>0</v>
      </c>
      <c r="AB796" s="57">
        <v>0</v>
      </c>
      <c r="AC796" s="57">
        <v>0</v>
      </c>
      <c r="AD796" s="57">
        <v>0</v>
      </c>
      <c r="AE796" s="57">
        <v>0</v>
      </c>
      <c r="AF796" s="57">
        <v>0</v>
      </c>
      <c r="AG796" s="57">
        <v>0</v>
      </c>
      <c r="AH796" s="57">
        <v>0</v>
      </c>
      <c r="AI796" s="57">
        <v>0</v>
      </c>
      <c r="AJ796" s="57">
        <f>ROUND((X796+H796+AI796)/95.5*3,2)</f>
        <v>25062.83</v>
      </c>
      <c r="AK796" s="57">
        <f>ROUND((X796+H796+AI796)/95.5*1.5,2)</f>
        <v>12531.41</v>
      </c>
      <c r="AL796" s="57">
        <v>0</v>
      </c>
      <c r="AM796" s="45" t="s">
        <v>1007</v>
      </c>
      <c r="AN796" s="46" t="e">
        <f>I796/'Приложение 1'!#REF!</f>
        <v>#REF!</v>
      </c>
      <c r="AO796" s="46" t="e">
        <f t="shared" si="1056"/>
        <v>#DIV/0!</v>
      </c>
      <c r="AP796" s="46" t="e">
        <f t="shared" si="1057"/>
        <v>#DIV/0!</v>
      </c>
      <c r="AQ796" s="46" t="e">
        <f t="shared" si="1058"/>
        <v>#DIV/0!</v>
      </c>
      <c r="AR796" s="46" t="e">
        <f t="shared" si="1059"/>
        <v>#DIV/0!</v>
      </c>
      <c r="AS796" s="46" t="e">
        <f t="shared" si="1060"/>
        <v>#DIV/0!</v>
      </c>
      <c r="AT796" s="46" t="e">
        <f t="shared" si="1061"/>
        <v>#DIV/0!</v>
      </c>
      <c r="AU796" s="46" t="e">
        <f t="shared" si="1062"/>
        <v>#DIV/0!</v>
      </c>
      <c r="AV796" s="46" t="e">
        <f t="shared" si="1063"/>
        <v>#DIV/0!</v>
      </c>
      <c r="AW796" s="46" t="e">
        <f t="shared" si="1064"/>
        <v>#DIV/0!</v>
      </c>
      <c r="AX796" s="46" t="e">
        <f t="shared" si="1065"/>
        <v>#DIV/0!</v>
      </c>
      <c r="AY796" s="52">
        <f t="shared" si="1066"/>
        <v>0</v>
      </c>
      <c r="AZ796" s="46">
        <v>823.21</v>
      </c>
      <c r="BA796" s="46">
        <v>2105.13</v>
      </c>
      <c r="BB796" s="46">
        <v>2608.0100000000002</v>
      </c>
      <c r="BC796" s="46">
        <v>902.03</v>
      </c>
      <c r="BD796" s="46">
        <v>1781.42</v>
      </c>
      <c r="BE796" s="46">
        <v>1188.47</v>
      </c>
      <c r="BF796" s="46">
        <v>2445034.0299999998</v>
      </c>
      <c r="BG796" s="46">
        <f t="shared" si="1067"/>
        <v>4866.91</v>
      </c>
      <c r="BH796" s="46">
        <v>1206.3800000000001</v>
      </c>
      <c r="BI796" s="46">
        <v>3444.44</v>
      </c>
      <c r="BJ796" s="46">
        <v>7006.73</v>
      </c>
      <c r="BK796" s="46">
        <f t="shared" si="1055"/>
        <v>1689105.94</v>
      </c>
      <c r="BL796" s="46" t="e">
        <f t="shared" si="1068"/>
        <v>#REF!</v>
      </c>
      <c r="BM796" s="46" t="e">
        <f t="shared" si="1069"/>
        <v>#DIV/0!</v>
      </c>
      <c r="BN796" s="46" t="e">
        <f t="shared" si="1070"/>
        <v>#DIV/0!</v>
      </c>
      <c r="BO796" s="46" t="e">
        <f t="shared" si="1071"/>
        <v>#DIV/0!</v>
      </c>
      <c r="BP796" s="46" t="e">
        <f t="shared" si="1072"/>
        <v>#DIV/0!</v>
      </c>
      <c r="BQ796" s="46" t="e">
        <f t="shared" si="1073"/>
        <v>#DIV/0!</v>
      </c>
      <c r="BR796" s="46" t="e">
        <f t="shared" si="1074"/>
        <v>#DIV/0!</v>
      </c>
      <c r="BS796" s="46" t="e">
        <f t="shared" si="1075"/>
        <v>#DIV/0!</v>
      </c>
      <c r="BT796" s="46" t="e">
        <f t="shared" si="1076"/>
        <v>#DIV/0!</v>
      </c>
      <c r="BU796" s="46" t="e">
        <f t="shared" si="1077"/>
        <v>#DIV/0!</v>
      </c>
      <c r="BV796" s="46" t="e">
        <f t="shared" si="1078"/>
        <v>#DIV/0!</v>
      </c>
      <c r="BW796" s="46" t="str">
        <f t="shared" si="1079"/>
        <v xml:space="preserve"> </v>
      </c>
      <c r="BY796" s="52"/>
      <c r="BZ796" s="293"/>
      <c r="CA796" s="46" t="e">
        <f t="shared" si="1080"/>
        <v>#DIV/0!</v>
      </c>
      <c r="CB796" s="46">
        <f t="shared" si="1081"/>
        <v>5085.92</v>
      </c>
      <c r="CC796" s="46" t="e">
        <f t="shared" si="1082"/>
        <v>#DIV/0!</v>
      </c>
    </row>
    <row r="797" spans="1:81" s="45" customFormat="1" ht="12" customHeight="1">
      <c r="A797" s="284">
        <v>147</v>
      </c>
      <c r="B797" s="170" t="s">
        <v>631</v>
      </c>
      <c r="C797" s="295"/>
      <c r="D797" s="295"/>
      <c r="E797" s="296"/>
      <c r="F797" s="296"/>
      <c r="G797" s="286">
        <f t="shared" si="1050"/>
        <v>4939050.28</v>
      </c>
      <c r="H797" s="280">
        <f t="shared" si="1051"/>
        <v>0</v>
      </c>
      <c r="I797" s="289">
        <v>0</v>
      </c>
      <c r="J797" s="289">
        <v>0</v>
      </c>
      <c r="K797" s="289">
        <v>0</v>
      </c>
      <c r="L797" s="289">
        <v>0</v>
      </c>
      <c r="M797" s="289">
        <v>0</v>
      </c>
      <c r="N797" s="280">
        <v>0</v>
      </c>
      <c r="O797" s="280">
        <v>0</v>
      </c>
      <c r="P797" s="280">
        <v>0</v>
      </c>
      <c r="Q797" s="280">
        <v>0</v>
      </c>
      <c r="R797" s="280">
        <v>0</v>
      </c>
      <c r="S797" s="280">
        <v>0</v>
      </c>
      <c r="T797" s="290">
        <v>0</v>
      </c>
      <c r="U797" s="280">
        <v>0</v>
      </c>
      <c r="V797" s="296" t="s">
        <v>106</v>
      </c>
      <c r="W797" s="57">
        <v>1223</v>
      </c>
      <c r="X797" s="280">
        <f t="shared" si="1052"/>
        <v>4716793.0199999996</v>
      </c>
      <c r="Y797" s="57">
        <v>0</v>
      </c>
      <c r="Z797" s="57">
        <v>0</v>
      </c>
      <c r="AA797" s="57">
        <v>0</v>
      </c>
      <c r="AB797" s="57">
        <v>0</v>
      </c>
      <c r="AC797" s="57">
        <v>0</v>
      </c>
      <c r="AD797" s="57">
        <v>0</v>
      </c>
      <c r="AE797" s="57">
        <v>0</v>
      </c>
      <c r="AF797" s="57">
        <v>0</v>
      </c>
      <c r="AG797" s="57">
        <v>0</v>
      </c>
      <c r="AH797" s="57">
        <v>0</v>
      </c>
      <c r="AI797" s="57">
        <v>0</v>
      </c>
      <c r="AJ797" s="57">
        <f t="shared" si="1053"/>
        <v>148171.51</v>
      </c>
      <c r="AK797" s="57">
        <f t="shared" si="1054"/>
        <v>74085.75</v>
      </c>
      <c r="AL797" s="57">
        <v>0</v>
      </c>
      <c r="AM797" s="45" t="s">
        <v>1007</v>
      </c>
      <c r="AN797" s="46">
        <f>I797/'Приложение 1'!I795</f>
        <v>0</v>
      </c>
      <c r="AO797" s="46" t="e">
        <f t="shared" si="1056"/>
        <v>#DIV/0!</v>
      </c>
      <c r="AP797" s="46" t="e">
        <f t="shared" si="1057"/>
        <v>#DIV/0!</v>
      </c>
      <c r="AQ797" s="46" t="e">
        <f t="shared" si="1058"/>
        <v>#DIV/0!</v>
      </c>
      <c r="AR797" s="46" t="e">
        <f t="shared" si="1059"/>
        <v>#DIV/0!</v>
      </c>
      <c r="AS797" s="46" t="e">
        <f t="shared" si="1060"/>
        <v>#DIV/0!</v>
      </c>
      <c r="AT797" s="46" t="e">
        <f t="shared" si="1061"/>
        <v>#DIV/0!</v>
      </c>
      <c r="AU797" s="46">
        <f t="shared" si="1062"/>
        <v>3856.74</v>
      </c>
      <c r="AV797" s="46" t="e">
        <f t="shared" si="1063"/>
        <v>#DIV/0!</v>
      </c>
      <c r="AW797" s="46" t="e">
        <f t="shared" si="1064"/>
        <v>#DIV/0!</v>
      </c>
      <c r="AX797" s="46" t="e">
        <f t="shared" si="1065"/>
        <v>#DIV/0!</v>
      </c>
      <c r="AY797" s="52">
        <f t="shared" si="1066"/>
        <v>0</v>
      </c>
      <c r="AZ797" s="46">
        <v>823.21</v>
      </c>
      <c r="BA797" s="46">
        <v>2105.13</v>
      </c>
      <c r="BB797" s="46">
        <v>2608.0100000000002</v>
      </c>
      <c r="BC797" s="46">
        <v>902.03</v>
      </c>
      <c r="BD797" s="46">
        <v>1781.42</v>
      </c>
      <c r="BE797" s="46">
        <v>1188.47</v>
      </c>
      <c r="BF797" s="46">
        <v>2445034.0299999998</v>
      </c>
      <c r="BG797" s="46">
        <f t="shared" si="1067"/>
        <v>4866.91</v>
      </c>
      <c r="BH797" s="46">
        <v>1206.3800000000001</v>
      </c>
      <c r="BI797" s="46">
        <v>3444.44</v>
      </c>
      <c r="BJ797" s="46">
        <v>7006.73</v>
      </c>
      <c r="BK797" s="46">
        <f t="shared" si="1055"/>
        <v>1689105.94</v>
      </c>
      <c r="BL797" s="46" t="str">
        <f t="shared" si="1068"/>
        <v xml:space="preserve"> </v>
      </c>
      <c r="BM797" s="46" t="e">
        <f t="shared" si="1069"/>
        <v>#DIV/0!</v>
      </c>
      <c r="BN797" s="46" t="e">
        <f t="shared" si="1070"/>
        <v>#DIV/0!</v>
      </c>
      <c r="BO797" s="46" t="e">
        <f t="shared" si="1071"/>
        <v>#DIV/0!</v>
      </c>
      <c r="BP797" s="46" t="e">
        <f t="shared" si="1072"/>
        <v>#DIV/0!</v>
      </c>
      <c r="BQ797" s="46" t="e">
        <f t="shared" si="1073"/>
        <v>#DIV/0!</v>
      </c>
      <c r="BR797" s="46" t="e">
        <f t="shared" si="1074"/>
        <v>#DIV/0!</v>
      </c>
      <c r="BS797" s="46" t="str">
        <f t="shared" si="1075"/>
        <v xml:space="preserve"> </v>
      </c>
      <c r="BT797" s="46" t="e">
        <f t="shared" si="1076"/>
        <v>#DIV/0!</v>
      </c>
      <c r="BU797" s="46" t="e">
        <f t="shared" si="1077"/>
        <v>#DIV/0!</v>
      </c>
      <c r="BV797" s="46" t="e">
        <f t="shared" si="1078"/>
        <v>#DIV/0!</v>
      </c>
      <c r="BW797" s="46" t="str">
        <f t="shared" si="1079"/>
        <v xml:space="preserve"> </v>
      </c>
      <c r="BY797" s="52"/>
      <c r="BZ797" s="293"/>
      <c r="CA797" s="46">
        <f t="shared" si="1080"/>
        <v>4038.4712019623876</v>
      </c>
      <c r="CB797" s="46">
        <f t="shared" si="1081"/>
        <v>5085.92</v>
      </c>
      <c r="CC797" s="46">
        <f t="shared" si="1082"/>
        <v>-1047.4487980376125</v>
      </c>
    </row>
    <row r="798" spans="1:81" s="45" customFormat="1" ht="12" customHeight="1">
      <c r="A798" s="284">
        <v>148</v>
      </c>
      <c r="B798" s="170" t="s">
        <v>333</v>
      </c>
      <c r="C798" s="295"/>
      <c r="D798" s="295"/>
      <c r="E798" s="296"/>
      <c r="F798" s="296"/>
      <c r="G798" s="286">
        <f t="shared" si="1050"/>
        <v>7342298.8899999997</v>
      </c>
      <c r="H798" s="280">
        <f t="shared" si="1051"/>
        <v>0</v>
      </c>
      <c r="I798" s="289">
        <v>0</v>
      </c>
      <c r="J798" s="289">
        <v>0</v>
      </c>
      <c r="K798" s="289">
        <v>0</v>
      </c>
      <c r="L798" s="289">
        <v>0</v>
      </c>
      <c r="M798" s="289">
        <v>0</v>
      </c>
      <c r="N798" s="280">
        <v>0</v>
      </c>
      <c r="O798" s="280">
        <v>0</v>
      </c>
      <c r="P798" s="280">
        <v>0</v>
      </c>
      <c r="Q798" s="280">
        <v>0</v>
      </c>
      <c r="R798" s="280">
        <v>0</v>
      </c>
      <c r="S798" s="280">
        <v>0</v>
      </c>
      <c r="T798" s="290">
        <v>0</v>
      </c>
      <c r="U798" s="280">
        <v>0</v>
      </c>
      <c r="V798" s="296" t="s">
        <v>105</v>
      </c>
      <c r="W798" s="57">
        <v>1804</v>
      </c>
      <c r="X798" s="280">
        <f t="shared" si="1052"/>
        <v>7011895.4400000004</v>
      </c>
      <c r="Y798" s="57">
        <v>0</v>
      </c>
      <c r="Z798" s="57">
        <v>0</v>
      </c>
      <c r="AA798" s="57">
        <v>0</v>
      </c>
      <c r="AB798" s="57">
        <v>0</v>
      </c>
      <c r="AC798" s="57">
        <v>0</v>
      </c>
      <c r="AD798" s="57">
        <v>0</v>
      </c>
      <c r="AE798" s="57">
        <v>0</v>
      </c>
      <c r="AF798" s="57">
        <v>0</v>
      </c>
      <c r="AG798" s="57">
        <v>0</v>
      </c>
      <c r="AH798" s="57">
        <v>0</v>
      </c>
      <c r="AI798" s="57">
        <v>0</v>
      </c>
      <c r="AJ798" s="57">
        <f t="shared" si="1053"/>
        <v>220268.97</v>
      </c>
      <c r="AK798" s="57">
        <f t="shared" si="1054"/>
        <v>110134.48</v>
      </c>
      <c r="AL798" s="57">
        <v>0</v>
      </c>
      <c r="AM798" s="45" t="s">
        <v>1007</v>
      </c>
      <c r="AN798" s="46">
        <f>I798/'Приложение 1'!I796</f>
        <v>0</v>
      </c>
      <c r="AO798" s="46" t="e">
        <f t="shared" si="1056"/>
        <v>#DIV/0!</v>
      </c>
      <c r="AP798" s="46" t="e">
        <f t="shared" si="1057"/>
        <v>#DIV/0!</v>
      </c>
      <c r="AQ798" s="46" t="e">
        <f t="shared" si="1058"/>
        <v>#DIV/0!</v>
      </c>
      <c r="AR798" s="46" t="e">
        <f t="shared" si="1059"/>
        <v>#DIV/0!</v>
      </c>
      <c r="AS798" s="46" t="e">
        <f t="shared" si="1060"/>
        <v>#DIV/0!</v>
      </c>
      <c r="AT798" s="46" t="e">
        <f t="shared" si="1061"/>
        <v>#DIV/0!</v>
      </c>
      <c r="AU798" s="46">
        <f t="shared" si="1062"/>
        <v>3886.86</v>
      </c>
      <c r="AV798" s="46" t="e">
        <f t="shared" si="1063"/>
        <v>#DIV/0!</v>
      </c>
      <c r="AW798" s="46" t="e">
        <f t="shared" si="1064"/>
        <v>#DIV/0!</v>
      </c>
      <c r="AX798" s="46" t="e">
        <f t="shared" si="1065"/>
        <v>#DIV/0!</v>
      </c>
      <c r="AY798" s="52">
        <f t="shared" si="1066"/>
        <v>0</v>
      </c>
      <c r="AZ798" s="46">
        <v>823.21</v>
      </c>
      <c r="BA798" s="46">
        <v>2105.13</v>
      </c>
      <c r="BB798" s="46">
        <v>2608.0100000000002</v>
      </c>
      <c r="BC798" s="46">
        <v>902.03</v>
      </c>
      <c r="BD798" s="46">
        <v>1781.42</v>
      </c>
      <c r="BE798" s="46">
        <v>1188.47</v>
      </c>
      <c r="BF798" s="46">
        <v>2445034.0299999998</v>
      </c>
      <c r="BG798" s="46">
        <f t="shared" si="1067"/>
        <v>5070.2</v>
      </c>
      <c r="BH798" s="46">
        <v>1206.3800000000001</v>
      </c>
      <c r="BI798" s="46">
        <v>3444.44</v>
      </c>
      <c r="BJ798" s="46">
        <v>7006.73</v>
      </c>
      <c r="BK798" s="46">
        <f t="shared" si="1055"/>
        <v>1689105.94</v>
      </c>
      <c r="BL798" s="46" t="str">
        <f t="shared" si="1068"/>
        <v xml:space="preserve"> </v>
      </c>
      <c r="BM798" s="46" t="e">
        <f t="shared" si="1069"/>
        <v>#DIV/0!</v>
      </c>
      <c r="BN798" s="46" t="e">
        <f t="shared" si="1070"/>
        <v>#DIV/0!</v>
      </c>
      <c r="BO798" s="46" t="e">
        <f t="shared" si="1071"/>
        <v>#DIV/0!</v>
      </c>
      <c r="BP798" s="46" t="e">
        <f t="shared" si="1072"/>
        <v>#DIV/0!</v>
      </c>
      <c r="BQ798" s="46" t="e">
        <f t="shared" si="1073"/>
        <v>#DIV/0!</v>
      </c>
      <c r="BR798" s="46" t="e">
        <f t="shared" si="1074"/>
        <v>#DIV/0!</v>
      </c>
      <c r="BS798" s="46" t="str">
        <f t="shared" si="1075"/>
        <v xml:space="preserve"> </v>
      </c>
      <c r="BT798" s="46" t="e">
        <f t="shared" si="1076"/>
        <v>#DIV/0!</v>
      </c>
      <c r="BU798" s="46" t="e">
        <f t="shared" si="1077"/>
        <v>#DIV/0!</v>
      </c>
      <c r="BV798" s="46" t="e">
        <f t="shared" si="1078"/>
        <v>#DIV/0!</v>
      </c>
      <c r="BW798" s="46" t="str">
        <f t="shared" si="1079"/>
        <v xml:space="preserve"> </v>
      </c>
      <c r="BY798" s="52"/>
      <c r="BZ798" s="293"/>
      <c r="CA798" s="46">
        <f t="shared" si="1080"/>
        <v>4070.010471175166</v>
      </c>
      <c r="CB798" s="46">
        <f t="shared" si="1081"/>
        <v>5298.36</v>
      </c>
      <c r="CC798" s="46">
        <f t="shared" si="1082"/>
        <v>-1228.3495288248337</v>
      </c>
    </row>
    <row r="799" spans="1:81" s="45" customFormat="1" ht="12" customHeight="1">
      <c r="A799" s="284">
        <v>149</v>
      </c>
      <c r="B799" s="170" t="s">
        <v>369</v>
      </c>
      <c r="C799" s="295"/>
      <c r="D799" s="295"/>
      <c r="E799" s="296"/>
      <c r="F799" s="296"/>
      <c r="G799" s="286">
        <f t="shared" si="1050"/>
        <v>1794874.62</v>
      </c>
      <c r="H799" s="280">
        <f t="shared" si="1051"/>
        <v>0</v>
      </c>
      <c r="I799" s="289">
        <v>0</v>
      </c>
      <c r="J799" s="289">
        <v>0</v>
      </c>
      <c r="K799" s="289">
        <v>0</v>
      </c>
      <c r="L799" s="289">
        <v>0</v>
      </c>
      <c r="M799" s="289">
        <v>0</v>
      </c>
      <c r="N799" s="280">
        <v>0</v>
      </c>
      <c r="O799" s="280">
        <v>0</v>
      </c>
      <c r="P799" s="280">
        <v>0</v>
      </c>
      <c r="Q799" s="280">
        <v>0</v>
      </c>
      <c r="R799" s="280">
        <v>0</v>
      </c>
      <c r="S799" s="280">
        <v>0</v>
      </c>
      <c r="T799" s="290">
        <v>0</v>
      </c>
      <c r="U799" s="280">
        <v>0</v>
      </c>
      <c r="V799" s="296" t="s">
        <v>105</v>
      </c>
      <c r="W799" s="57">
        <v>441</v>
      </c>
      <c r="X799" s="280">
        <f t="shared" si="1052"/>
        <v>1714105.26</v>
      </c>
      <c r="Y799" s="57">
        <v>0</v>
      </c>
      <c r="Z799" s="57">
        <v>0</v>
      </c>
      <c r="AA799" s="57">
        <v>0</v>
      </c>
      <c r="AB799" s="57">
        <v>0</v>
      </c>
      <c r="AC799" s="57">
        <v>0</v>
      </c>
      <c r="AD799" s="57">
        <v>0</v>
      </c>
      <c r="AE799" s="57">
        <v>0</v>
      </c>
      <c r="AF799" s="57">
        <v>0</v>
      </c>
      <c r="AG799" s="57">
        <v>0</v>
      </c>
      <c r="AH799" s="57">
        <v>0</v>
      </c>
      <c r="AI799" s="57">
        <v>0</v>
      </c>
      <c r="AJ799" s="57">
        <f t="shared" si="1053"/>
        <v>53846.239999999998</v>
      </c>
      <c r="AK799" s="57">
        <f t="shared" si="1054"/>
        <v>26923.119999999999</v>
      </c>
      <c r="AL799" s="57">
        <v>0</v>
      </c>
      <c r="AM799" s="45" t="s">
        <v>1007</v>
      </c>
      <c r="AN799" s="46">
        <f>I799/'Приложение 1'!I797</f>
        <v>0</v>
      </c>
      <c r="AO799" s="46" t="e">
        <f t="shared" si="1056"/>
        <v>#DIV/0!</v>
      </c>
      <c r="AP799" s="46" t="e">
        <f t="shared" si="1057"/>
        <v>#DIV/0!</v>
      </c>
      <c r="AQ799" s="46" t="e">
        <f t="shared" si="1058"/>
        <v>#DIV/0!</v>
      </c>
      <c r="AR799" s="46" t="e">
        <f t="shared" si="1059"/>
        <v>#DIV/0!</v>
      </c>
      <c r="AS799" s="46" t="e">
        <f t="shared" si="1060"/>
        <v>#DIV/0!</v>
      </c>
      <c r="AT799" s="46" t="e">
        <f t="shared" si="1061"/>
        <v>#DIV/0!</v>
      </c>
      <c r="AU799" s="46">
        <f t="shared" si="1062"/>
        <v>3886.86</v>
      </c>
      <c r="AV799" s="46" t="e">
        <f t="shared" si="1063"/>
        <v>#DIV/0!</v>
      </c>
      <c r="AW799" s="46" t="e">
        <f t="shared" si="1064"/>
        <v>#DIV/0!</v>
      </c>
      <c r="AX799" s="46" t="e">
        <f t="shared" si="1065"/>
        <v>#DIV/0!</v>
      </c>
      <c r="AY799" s="52">
        <f t="shared" si="1066"/>
        <v>0</v>
      </c>
      <c r="AZ799" s="46">
        <v>823.21</v>
      </c>
      <c r="BA799" s="46">
        <v>2105.13</v>
      </c>
      <c r="BB799" s="46">
        <v>2608.0100000000002</v>
      </c>
      <c r="BC799" s="46">
        <v>902.03</v>
      </c>
      <c r="BD799" s="46">
        <v>1781.42</v>
      </c>
      <c r="BE799" s="46">
        <v>1188.47</v>
      </c>
      <c r="BF799" s="46">
        <v>2445034.0299999998</v>
      </c>
      <c r="BG799" s="46">
        <f t="shared" si="1067"/>
        <v>5070.2</v>
      </c>
      <c r="BH799" s="46">
        <v>1206.3800000000001</v>
      </c>
      <c r="BI799" s="46">
        <v>3444.44</v>
      </c>
      <c r="BJ799" s="46">
        <v>7006.73</v>
      </c>
      <c r="BK799" s="46">
        <f t="shared" si="1055"/>
        <v>1689105.94</v>
      </c>
      <c r="BL799" s="46" t="str">
        <f t="shared" si="1068"/>
        <v xml:space="preserve"> </v>
      </c>
      <c r="BM799" s="46" t="e">
        <f t="shared" si="1069"/>
        <v>#DIV/0!</v>
      </c>
      <c r="BN799" s="46" t="e">
        <f t="shared" si="1070"/>
        <v>#DIV/0!</v>
      </c>
      <c r="BO799" s="46" t="e">
        <f t="shared" si="1071"/>
        <v>#DIV/0!</v>
      </c>
      <c r="BP799" s="46" t="e">
        <f t="shared" si="1072"/>
        <v>#DIV/0!</v>
      </c>
      <c r="BQ799" s="46" t="e">
        <f t="shared" si="1073"/>
        <v>#DIV/0!</v>
      </c>
      <c r="BR799" s="46" t="e">
        <f t="shared" si="1074"/>
        <v>#DIV/0!</v>
      </c>
      <c r="BS799" s="46" t="str">
        <f t="shared" si="1075"/>
        <v xml:space="preserve"> </v>
      </c>
      <c r="BT799" s="46" t="e">
        <f t="shared" si="1076"/>
        <v>#DIV/0!</v>
      </c>
      <c r="BU799" s="46" t="e">
        <f t="shared" si="1077"/>
        <v>#DIV/0!</v>
      </c>
      <c r="BV799" s="46" t="e">
        <f t="shared" si="1078"/>
        <v>#DIV/0!</v>
      </c>
      <c r="BW799" s="46" t="str">
        <f t="shared" si="1079"/>
        <v xml:space="preserve"> </v>
      </c>
      <c r="BY799" s="52"/>
      <c r="BZ799" s="293"/>
      <c r="CA799" s="46">
        <f t="shared" si="1080"/>
        <v>4070.0104761904763</v>
      </c>
      <c r="CB799" s="46">
        <f t="shared" si="1081"/>
        <v>5298.36</v>
      </c>
      <c r="CC799" s="46">
        <f t="shared" si="1082"/>
        <v>-1228.3495238095234</v>
      </c>
    </row>
    <row r="800" spans="1:81" s="45" customFormat="1" ht="12" customHeight="1">
      <c r="A800" s="284">
        <v>150</v>
      </c>
      <c r="B800" s="170" t="s">
        <v>372</v>
      </c>
      <c r="C800" s="295"/>
      <c r="D800" s="295"/>
      <c r="E800" s="296"/>
      <c r="F800" s="296"/>
      <c r="G800" s="286">
        <f t="shared" si="1050"/>
        <v>1155002.76</v>
      </c>
      <c r="H800" s="280">
        <f t="shared" si="1051"/>
        <v>0</v>
      </c>
      <c r="I800" s="289">
        <v>0</v>
      </c>
      <c r="J800" s="289">
        <v>0</v>
      </c>
      <c r="K800" s="289">
        <v>0</v>
      </c>
      <c r="L800" s="289">
        <v>0</v>
      </c>
      <c r="M800" s="289">
        <v>0</v>
      </c>
      <c r="N800" s="280">
        <v>0</v>
      </c>
      <c r="O800" s="280">
        <v>0</v>
      </c>
      <c r="P800" s="280">
        <v>0</v>
      </c>
      <c r="Q800" s="280">
        <v>0</v>
      </c>
      <c r="R800" s="280">
        <v>0</v>
      </c>
      <c r="S800" s="280">
        <v>0</v>
      </c>
      <c r="T800" s="290">
        <v>0</v>
      </c>
      <c r="U800" s="280">
        <v>0</v>
      </c>
      <c r="V800" s="296" t="s">
        <v>106</v>
      </c>
      <c r="W800" s="57">
        <v>286</v>
      </c>
      <c r="X800" s="280">
        <f t="shared" si="1052"/>
        <v>1103027.6399999999</v>
      </c>
      <c r="Y800" s="57">
        <v>0</v>
      </c>
      <c r="Z800" s="57">
        <v>0</v>
      </c>
      <c r="AA800" s="57">
        <v>0</v>
      </c>
      <c r="AB800" s="57">
        <v>0</v>
      </c>
      <c r="AC800" s="57">
        <v>0</v>
      </c>
      <c r="AD800" s="57">
        <v>0</v>
      </c>
      <c r="AE800" s="57">
        <v>0</v>
      </c>
      <c r="AF800" s="57">
        <v>0</v>
      </c>
      <c r="AG800" s="57">
        <v>0</v>
      </c>
      <c r="AH800" s="57">
        <v>0</v>
      </c>
      <c r="AI800" s="57">
        <v>0</v>
      </c>
      <c r="AJ800" s="57">
        <f t="shared" si="1053"/>
        <v>34650.080000000002</v>
      </c>
      <c r="AK800" s="57">
        <f t="shared" si="1054"/>
        <v>17325.04</v>
      </c>
      <c r="AL800" s="57">
        <v>0</v>
      </c>
      <c r="AM800" s="45" t="s">
        <v>1007</v>
      </c>
      <c r="AN800" s="46">
        <f>I800/'Приложение 1'!I798</f>
        <v>0</v>
      </c>
      <c r="AO800" s="46" t="e">
        <f t="shared" si="1056"/>
        <v>#DIV/0!</v>
      </c>
      <c r="AP800" s="46" t="e">
        <f t="shared" si="1057"/>
        <v>#DIV/0!</v>
      </c>
      <c r="AQ800" s="46" t="e">
        <f t="shared" si="1058"/>
        <v>#DIV/0!</v>
      </c>
      <c r="AR800" s="46" t="e">
        <f t="shared" si="1059"/>
        <v>#DIV/0!</v>
      </c>
      <c r="AS800" s="46" t="e">
        <f t="shared" si="1060"/>
        <v>#DIV/0!</v>
      </c>
      <c r="AT800" s="46" t="e">
        <f t="shared" si="1061"/>
        <v>#DIV/0!</v>
      </c>
      <c r="AU800" s="46">
        <f t="shared" si="1062"/>
        <v>3856.74</v>
      </c>
      <c r="AV800" s="46" t="e">
        <f t="shared" si="1063"/>
        <v>#DIV/0!</v>
      </c>
      <c r="AW800" s="46" t="e">
        <f t="shared" si="1064"/>
        <v>#DIV/0!</v>
      </c>
      <c r="AX800" s="46" t="e">
        <f t="shared" si="1065"/>
        <v>#DIV/0!</v>
      </c>
      <c r="AY800" s="52">
        <f t="shared" si="1066"/>
        <v>0</v>
      </c>
      <c r="AZ800" s="46">
        <v>823.21</v>
      </c>
      <c r="BA800" s="46">
        <v>2105.13</v>
      </c>
      <c r="BB800" s="46">
        <v>2608.0100000000002</v>
      </c>
      <c r="BC800" s="46">
        <v>902.03</v>
      </c>
      <c r="BD800" s="46">
        <v>1781.42</v>
      </c>
      <c r="BE800" s="46">
        <v>1188.47</v>
      </c>
      <c r="BF800" s="46">
        <v>2445034.0299999998</v>
      </c>
      <c r="BG800" s="46">
        <f t="shared" si="1067"/>
        <v>4866.91</v>
      </c>
      <c r="BH800" s="46">
        <v>1206.3800000000001</v>
      </c>
      <c r="BI800" s="46">
        <v>3444.44</v>
      </c>
      <c r="BJ800" s="46">
        <v>7006.73</v>
      </c>
      <c r="BK800" s="46">
        <f t="shared" si="1055"/>
        <v>1689105.94</v>
      </c>
      <c r="BL800" s="46" t="str">
        <f t="shared" si="1068"/>
        <v xml:space="preserve"> </v>
      </c>
      <c r="BM800" s="46" t="e">
        <f t="shared" si="1069"/>
        <v>#DIV/0!</v>
      </c>
      <c r="BN800" s="46" t="e">
        <f t="shared" si="1070"/>
        <v>#DIV/0!</v>
      </c>
      <c r="BO800" s="46" t="e">
        <f t="shared" si="1071"/>
        <v>#DIV/0!</v>
      </c>
      <c r="BP800" s="46" t="e">
        <f t="shared" si="1072"/>
        <v>#DIV/0!</v>
      </c>
      <c r="BQ800" s="46" t="e">
        <f t="shared" si="1073"/>
        <v>#DIV/0!</v>
      </c>
      <c r="BR800" s="46" t="e">
        <f t="shared" si="1074"/>
        <v>#DIV/0!</v>
      </c>
      <c r="BS800" s="46" t="str">
        <f t="shared" si="1075"/>
        <v xml:space="preserve"> </v>
      </c>
      <c r="BT800" s="46" t="e">
        <f t="shared" si="1076"/>
        <v>#DIV/0!</v>
      </c>
      <c r="BU800" s="46" t="e">
        <f t="shared" si="1077"/>
        <v>#DIV/0!</v>
      </c>
      <c r="BV800" s="46" t="e">
        <f t="shared" si="1078"/>
        <v>#DIV/0!</v>
      </c>
      <c r="BW800" s="46" t="str">
        <f t="shared" si="1079"/>
        <v xml:space="preserve"> </v>
      </c>
      <c r="BY800" s="52"/>
      <c r="BZ800" s="293"/>
      <c r="CA800" s="46">
        <f t="shared" si="1080"/>
        <v>4038.4711888111888</v>
      </c>
      <c r="CB800" s="46">
        <f t="shared" si="1081"/>
        <v>5085.92</v>
      </c>
      <c r="CC800" s="46">
        <f t="shared" si="1082"/>
        <v>-1047.4488111888113</v>
      </c>
    </row>
    <row r="801" spans="1:82" s="45" customFormat="1" ht="12" customHeight="1">
      <c r="A801" s="284">
        <v>151</v>
      </c>
      <c r="B801" s="170" t="s">
        <v>387</v>
      </c>
      <c r="C801" s="295"/>
      <c r="D801" s="295"/>
      <c r="E801" s="296"/>
      <c r="F801" s="296"/>
      <c r="G801" s="286">
        <f t="shared" si="1050"/>
        <v>3724059.58</v>
      </c>
      <c r="H801" s="280">
        <f t="shared" si="1051"/>
        <v>0</v>
      </c>
      <c r="I801" s="289">
        <v>0</v>
      </c>
      <c r="J801" s="289">
        <v>0</v>
      </c>
      <c r="K801" s="289">
        <v>0</v>
      </c>
      <c r="L801" s="289">
        <v>0</v>
      </c>
      <c r="M801" s="289">
        <v>0</v>
      </c>
      <c r="N801" s="280">
        <v>0</v>
      </c>
      <c r="O801" s="280">
        <v>0</v>
      </c>
      <c r="P801" s="280">
        <v>0</v>
      </c>
      <c r="Q801" s="280">
        <v>0</v>
      </c>
      <c r="R801" s="280">
        <v>0</v>
      </c>
      <c r="S801" s="280">
        <v>0</v>
      </c>
      <c r="T801" s="290">
        <v>0</v>
      </c>
      <c r="U801" s="280">
        <v>0</v>
      </c>
      <c r="V801" s="296" t="s">
        <v>105</v>
      </c>
      <c r="W801" s="57">
        <v>915</v>
      </c>
      <c r="X801" s="280">
        <f t="shared" si="1052"/>
        <v>3556476.9</v>
      </c>
      <c r="Y801" s="57">
        <v>0</v>
      </c>
      <c r="Z801" s="57">
        <v>0</v>
      </c>
      <c r="AA801" s="57">
        <v>0</v>
      </c>
      <c r="AB801" s="57">
        <v>0</v>
      </c>
      <c r="AC801" s="57">
        <v>0</v>
      </c>
      <c r="AD801" s="57">
        <v>0</v>
      </c>
      <c r="AE801" s="57">
        <v>0</v>
      </c>
      <c r="AF801" s="57">
        <v>0</v>
      </c>
      <c r="AG801" s="57">
        <v>0</v>
      </c>
      <c r="AH801" s="57">
        <v>0</v>
      </c>
      <c r="AI801" s="57">
        <v>0</v>
      </c>
      <c r="AJ801" s="57">
        <f t="shared" si="1053"/>
        <v>111721.79</v>
      </c>
      <c r="AK801" s="57">
        <f t="shared" si="1054"/>
        <v>55860.89</v>
      </c>
      <c r="AL801" s="57">
        <v>0</v>
      </c>
      <c r="AM801" s="45" t="s">
        <v>1007</v>
      </c>
      <c r="AN801" s="46">
        <f>I801/'Приложение 1'!I799</f>
        <v>0</v>
      </c>
      <c r="AO801" s="46" t="e">
        <f t="shared" si="1056"/>
        <v>#DIV/0!</v>
      </c>
      <c r="AP801" s="46" t="e">
        <f t="shared" si="1057"/>
        <v>#DIV/0!</v>
      </c>
      <c r="AQ801" s="46" t="e">
        <f t="shared" si="1058"/>
        <v>#DIV/0!</v>
      </c>
      <c r="AR801" s="46" t="e">
        <f t="shared" si="1059"/>
        <v>#DIV/0!</v>
      </c>
      <c r="AS801" s="46" t="e">
        <f t="shared" si="1060"/>
        <v>#DIV/0!</v>
      </c>
      <c r="AT801" s="46" t="e">
        <f t="shared" si="1061"/>
        <v>#DIV/0!</v>
      </c>
      <c r="AU801" s="46">
        <f t="shared" si="1062"/>
        <v>3886.8599999999997</v>
      </c>
      <c r="AV801" s="46" t="e">
        <f t="shared" si="1063"/>
        <v>#DIV/0!</v>
      </c>
      <c r="AW801" s="46" t="e">
        <f t="shared" si="1064"/>
        <v>#DIV/0!</v>
      </c>
      <c r="AX801" s="46" t="e">
        <f t="shared" si="1065"/>
        <v>#DIV/0!</v>
      </c>
      <c r="AY801" s="52">
        <f t="shared" si="1066"/>
        <v>0</v>
      </c>
      <c r="AZ801" s="46">
        <v>823.21</v>
      </c>
      <c r="BA801" s="46">
        <v>2105.13</v>
      </c>
      <c r="BB801" s="46">
        <v>2608.0100000000002</v>
      </c>
      <c r="BC801" s="46">
        <v>902.03</v>
      </c>
      <c r="BD801" s="46">
        <v>1781.42</v>
      </c>
      <c r="BE801" s="46">
        <v>1188.47</v>
      </c>
      <c r="BF801" s="46">
        <v>2445034.0299999998</v>
      </c>
      <c r="BG801" s="46">
        <f t="shared" si="1067"/>
        <v>5070.2</v>
      </c>
      <c r="BH801" s="46">
        <v>1206.3800000000001</v>
      </c>
      <c r="BI801" s="46">
        <v>3444.44</v>
      </c>
      <c r="BJ801" s="46">
        <v>7006.73</v>
      </c>
      <c r="BK801" s="46">
        <f t="shared" si="1055"/>
        <v>1689105.94</v>
      </c>
      <c r="BL801" s="46" t="str">
        <f t="shared" si="1068"/>
        <v xml:space="preserve"> </v>
      </c>
      <c r="BM801" s="46" t="e">
        <f t="shared" si="1069"/>
        <v>#DIV/0!</v>
      </c>
      <c r="BN801" s="46" t="e">
        <f t="shared" si="1070"/>
        <v>#DIV/0!</v>
      </c>
      <c r="BO801" s="46" t="e">
        <f t="shared" si="1071"/>
        <v>#DIV/0!</v>
      </c>
      <c r="BP801" s="46" t="e">
        <f t="shared" si="1072"/>
        <v>#DIV/0!</v>
      </c>
      <c r="BQ801" s="46" t="e">
        <f t="shared" si="1073"/>
        <v>#DIV/0!</v>
      </c>
      <c r="BR801" s="46" t="e">
        <f t="shared" si="1074"/>
        <v>#DIV/0!</v>
      </c>
      <c r="BS801" s="46" t="str">
        <f t="shared" si="1075"/>
        <v xml:space="preserve"> </v>
      </c>
      <c r="BT801" s="46" t="e">
        <f t="shared" si="1076"/>
        <v>#DIV/0!</v>
      </c>
      <c r="BU801" s="46" t="e">
        <f t="shared" si="1077"/>
        <v>#DIV/0!</v>
      </c>
      <c r="BV801" s="46" t="e">
        <f t="shared" si="1078"/>
        <v>#DIV/0!</v>
      </c>
      <c r="BW801" s="46" t="str">
        <f t="shared" si="1079"/>
        <v xml:space="preserve"> </v>
      </c>
      <c r="BY801" s="52"/>
      <c r="BZ801" s="293"/>
      <c r="CA801" s="46">
        <f t="shared" si="1080"/>
        <v>4070.0104699453555</v>
      </c>
      <c r="CB801" s="46">
        <f t="shared" si="1081"/>
        <v>5298.36</v>
      </c>
      <c r="CC801" s="46">
        <f t="shared" si="1082"/>
        <v>-1228.3495300546442</v>
      </c>
    </row>
    <row r="802" spans="1:82" s="45" customFormat="1" ht="12" customHeight="1">
      <c r="A802" s="284">
        <v>152</v>
      </c>
      <c r="B802" s="170" t="s">
        <v>395</v>
      </c>
      <c r="C802" s="295"/>
      <c r="D802" s="295"/>
      <c r="E802" s="296"/>
      <c r="F802" s="296"/>
      <c r="G802" s="286">
        <f t="shared" si="1050"/>
        <v>5168913.3</v>
      </c>
      <c r="H802" s="280">
        <f t="shared" si="1051"/>
        <v>0</v>
      </c>
      <c r="I802" s="289">
        <v>0</v>
      </c>
      <c r="J802" s="289">
        <v>0</v>
      </c>
      <c r="K802" s="289">
        <v>0</v>
      </c>
      <c r="L802" s="289">
        <v>0</v>
      </c>
      <c r="M802" s="289">
        <v>0</v>
      </c>
      <c r="N802" s="280">
        <v>0</v>
      </c>
      <c r="O802" s="280">
        <v>0</v>
      </c>
      <c r="P802" s="280">
        <v>0</v>
      </c>
      <c r="Q802" s="280">
        <v>0</v>
      </c>
      <c r="R802" s="280">
        <v>0</v>
      </c>
      <c r="S802" s="280">
        <v>0</v>
      </c>
      <c r="T802" s="290">
        <v>0</v>
      </c>
      <c r="U802" s="280">
        <v>0</v>
      </c>
      <c r="V802" s="296" t="s">
        <v>105</v>
      </c>
      <c r="W802" s="57">
        <v>1270</v>
      </c>
      <c r="X802" s="280">
        <f t="shared" si="1052"/>
        <v>4936312.2</v>
      </c>
      <c r="Y802" s="57">
        <v>0</v>
      </c>
      <c r="Z802" s="57">
        <v>0</v>
      </c>
      <c r="AA802" s="57">
        <v>0</v>
      </c>
      <c r="AB802" s="57">
        <v>0</v>
      </c>
      <c r="AC802" s="57">
        <v>0</v>
      </c>
      <c r="AD802" s="57">
        <v>0</v>
      </c>
      <c r="AE802" s="57">
        <v>0</v>
      </c>
      <c r="AF802" s="57">
        <v>0</v>
      </c>
      <c r="AG802" s="57">
        <v>0</v>
      </c>
      <c r="AH802" s="57">
        <v>0</v>
      </c>
      <c r="AI802" s="57">
        <v>0</v>
      </c>
      <c r="AJ802" s="57">
        <f t="shared" si="1053"/>
        <v>155067.4</v>
      </c>
      <c r="AK802" s="57">
        <f t="shared" si="1054"/>
        <v>77533.7</v>
      </c>
      <c r="AL802" s="57">
        <v>0</v>
      </c>
      <c r="AM802" s="45" t="s">
        <v>1007</v>
      </c>
      <c r="AN802" s="46">
        <f>I802/'Приложение 1'!I800</f>
        <v>0</v>
      </c>
      <c r="AO802" s="46" t="e">
        <f t="shared" si="1056"/>
        <v>#DIV/0!</v>
      </c>
      <c r="AP802" s="46" t="e">
        <f t="shared" si="1057"/>
        <v>#DIV/0!</v>
      </c>
      <c r="AQ802" s="46" t="e">
        <f t="shared" si="1058"/>
        <v>#DIV/0!</v>
      </c>
      <c r="AR802" s="46" t="e">
        <f t="shared" si="1059"/>
        <v>#DIV/0!</v>
      </c>
      <c r="AS802" s="46" t="e">
        <f t="shared" si="1060"/>
        <v>#DIV/0!</v>
      </c>
      <c r="AT802" s="46" t="e">
        <f t="shared" si="1061"/>
        <v>#DIV/0!</v>
      </c>
      <c r="AU802" s="46">
        <f t="shared" si="1062"/>
        <v>3886.86</v>
      </c>
      <c r="AV802" s="46" t="e">
        <f t="shared" si="1063"/>
        <v>#DIV/0!</v>
      </c>
      <c r="AW802" s="46" t="e">
        <f t="shared" si="1064"/>
        <v>#DIV/0!</v>
      </c>
      <c r="AX802" s="46" t="e">
        <f t="shared" si="1065"/>
        <v>#DIV/0!</v>
      </c>
      <c r="AY802" s="52">
        <f t="shared" si="1066"/>
        <v>0</v>
      </c>
      <c r="AZ802" s="46">
        <v>823.21</v>
      </c>
      <c r="BA802" s="46">
        <v>2105.13</v>
      </c>
      <c r="BB802" s="46">
        <v>2608.0100000000002</v>
      </c>
      <c r="BC802" s="46">
        <v>902.03</v>
      </c>
      <c r="BD802" s="46">
        <v>1781.42</v>
      </c>
      <c r="BE802" s="46">
        <v>1188.47</v>
      </c>
      <c r="BF802" s="46">
        <v>2445034.0299999998</v>
      </c>
      <c r="BG802" s="46">
        <f t="shared" si="1067"/>
        <v>5070.2</v>
      </c>
      <c r="BH802" s="46">
        <v>1206.3800000000001</v>
      </c>
      <c r="BI802" s="46">
        <v>3444.44</v>
      </c>
      <c r="BJ802" s="46">
        <v>7006.73</v>
      </c>
      <c r="BK802" s="46">
        <f t="shared" si="1055"/>
        <v>1689105.94</v>
      </c>
      <c r="BL802" s="46" t="str">
        <f t="shared" si="1068"/>
        <v xml:space="preserve"> </v>
      </c>
      <c r="BM802" s="46" t="e">
        <f t="shared" si="1069"/>
        <v>#DIV/0!</v>
      </c>
      <c r="BN802" s="46" t="e">
        <f t="shared" si="1070"/>
        <v>#DIV/0!</v>
      </c>
      <c r="BO802" s="46" t="e">
        <f t="shared" si="1071"/>
        <v>#DIV/0!</v>
      </c>
      <c r="BP802" s="46" t="e">
        <f t="shared" si="1072"/>
        <v>#DIV/0!</v>
      </c>
      <c r="BQ802" s="46" t="e">
        <f t="shared" si="1073"/>
        <v>#DIV/0!</v>
      </c>
      <c r="BR802" s="46" t="e">
        <f t="shared" si="1074"/>
        <v>#DIV/0!</v>
      </c>
      <c r="BS802" s="46" t="str">
        <f t="shared" si="1075"/>
        <v xml:space="preserve"> </v>
      </c>
      <c r="BT802" s="46" t="e">
        <f t="shared" si="1076"/>
        <v>#DIV/0!</v>
      </c>
      <c r="BU802" s="46" t="e">
        <f t="shared" si="1077"/>
        <v>#DIV/0!</v>
      </c>
      <c r="BV802" s="46" t="e">
        <f t="shared" si="1078"/>
        <v>#DIV/0!</v>
      </c>
      <c r="BW802" s="46" t="str">
        <f t="shared" si="1079"/>
        <v xml:space="preserve"> </v>
      </c>
      <c r="BY802" s="52"/>
      <c r="BZ802" s="293"/>
      <c r="CA802" s="46">
        <f t="shared" si="1080"/>
        <v>4070.0104724409448</v>
      </c>
      <c r="CB802" s="46">
        <f t="shared" si="1081"/>
        <v>5298.36</v>
      </c>
      <c r="CC802" s="46">
        <f t="shared" si="1082"/>
        <v>-1228.3495275590549</v>
      </c>
    </row>
    <row r="803" spans="1:82" s="45" customFormat="1" ht="12" customHeight="1">
      <c r="A803" s="284">
        <v>153</v>
      </c>
      <c r="B803" s="170" t="s">
        <v>390</v>
      </c>
      <c r="C803" s="295"/>
      <c r="D803" s="295"/>
      <c r="E803" s="296"/>
      <c r="F803" s="296"/>
      <c r="G803" s="286">
        <f t="shared" si="1050"/>
        <v>3943840.14</v>
      </c>
      <c r="H803" s="280">
        <f t="shared" si="1051"/>
        <v>0</v>
      </c>
      <c r="I803" s="289">
        <v>0</v>
      </c>
      <c r="J803" s="289">
        <v>0</v>
      </c>
      <c r="K803" s="289">
        <v>0</v>
      </c>
      <c r="L803" s="289">
        <v>0</v>
      </c>
      <c r="M803" s="289">
        <v>0</v>
      </c>
      <c r="N803" s="280">
        <v>0</v>
      </c>
      <c r="O803" s="280">
        <v>0</v>
      </c>
      <c r="P803" s="280">
        <v>0</v>
      </c>
      <c r="Q803" s="280">
        <v>0</v>
      </c>
      <c r="R803" s="280">
        <v>0</v>
      </c>
      <c r="S803" s="280">
        <v>0</v>
      </c>
      <c r="T803" s="290">
        <v>0</v>
      </c>
      <c r="U803" s="280">
        <v>0</v>
      </c>
      <c r="V803" s="296" t="s">
        <v>105</v>
      </c>
      <c r="W803" s="57">
        <v>969</v>
      </c>
      <c r="X803" s="280">
        <f t="shared" si="1052"/>
        <v>3766367.34</v>
      </c>
      <c r="Y803" s="57">
        <v>0</v>
      </c>
      <c r="Z803" s="57">
        <v>0</v>
      </c>
      <c r="AA803" s="57">
        <v>0</v>
      </c>
      <c r="AB803" s="57">
        <v>0</v>
      </c>
      <c r="AC803" s="57">
        <v>0</v>
      </c>
      <c r="AD803" s="57">
        <v>0</v>
      </c>
      <c r="AE803" s="57">
        <v>0</v>
      </c>
      <c r="AF803" s="57">
        <v>0</v>
      </c>
      <c r="AG803" s="57">
        <v>0</v>
      </c>
      <c r="AH803" s="57">
        <v>0</v>
      </c>
      <c r="AI803" s="57">
        <v>0</v>
      </c>
      <c r="AJ803" s="57">
        <f t="shared" si="1053"/>
        <v>118315.2</v>
      </c>
      <c r="AK803" s="57">
        <f t="shared" si="1054"/>
        <v>59157.599999999999</v>
      </c>
      <c r="AL803" s="57">
        <v>0</v>
      </c>
      <c r="AM803" s="45" t="s">
        <v>1007</v>
      </c>
      <c r="AN803" s="46">
        <f>I803/'Приложение 1'!I801</f>
        <v>0</v>
      </c>
      <c r="AO803" s="46" t="e">
        <f t="shared" si="1056"/>
        <v>#DIV/0!</v>
      </c>
      <c r="AP803" s="46" t="e">
        <f t="shared" si="1057"/>
        <v>#DIV/0!</v>
      </c>
      <c r="AQ803" s="46" t="e">
        <f t="shared" si="1058"/>
        <v>#DIV/0!</v>
      </c>
      <c r="AR803" s="46" t="e">
        <f t="shared" si="1059"/>
        <v>#DIV/0!</v>
      </c>
      <c r="AS803" s="46" t="e">
        <f t="shared" si="1060"/>
        <v>#DIV/0!</v>
      </c>
      <c r="AT803" s="46" t="e">
        <f t="shared" si="1061"/>
        <v>#DIV/0!</v>
      </c>
      <c r="AU803" s="46">
        <f t="shared" si="1062"/>
        <v>3886.8599999999997</v>
      </c>
      <c r="AV803" s="46" t="e">
        <f t="shared" si="1063"/>
        <v>#DIV/0!</v>
      </c>
      <c r="AW803" s="46" t="e">
        <f t="shared" si="1064"/>
        <v>#DIV/0!</v>
      </c>
      <c r="AX803" s="46" t="e">
        <f t="shared" si="1065"/>
        <v>#DIV/0!</v>
      </c>
      <c r="AY803" s="52">
        <f t="shared" si="1066"/>
        <v>0</v>
      </c>
      <c r="AZ803" s="46">
        <v>823.21</v>
      </c>
      <c r="BA803" s="46">
        <v>2105.13</v>
      </c>
      <c r="BB803" s="46">
        <v>2608.0100000000002</v>
      </c>
      <c r="BC803" s="46">
        <v>902.03</v>
      </c>
      <c r="BD803" s="46">
        <v>1781.42</v>
      </c>
      <c r="BE803" s="46">
        <v>1188.47</v>
      </c>
      <c r="BF803" s="46">
        <v>2445034.0299999998</v>
      </c>
      <c r="BG803" s="46">
        <f t="shared" si="1067"/>
        <v>5070.2</v>
      </c>
      <c r="BH803" s="46">
        <v>1206.3800000000001</v>
      </c>
      <c r="BI803" s="46">
        <v>3444.44</v>
      </c>
      <c r="BJ803" s="46">
        <v>7006.73</v>
      </c>
      <c r="BK803" s="46">
        <f t="shared" si="1055"/>
        <v>1689105.94</v>
      </c>
      <c r="BL803" s="46" t="str">
        <f t="shared" si="1068"/>
        <v xml:space="preserve"> </v>
      </c>
      <c r="BM803" s="46" t="e">
        <f t="shared" si="1069"/>
        <v>#DIV/0!</v>
      </c>
      <c r="BN803" s="46" t="e">
        <f t="shared" si="1070"/>
        <v>#DIV/0!</v>
      </c>
      <c r="BO803" s="46" t="e">
        <f t="shared" si="1071"/>
        <v>#DIV/0!</v>
      </c>
      <c r="BP803" s="46" t="e">
        <f t="shared" si="1072"/>
        <v>#DIV/0!</v>
      </c>
      <c r="BQ803" s="46" t="e">
        <f t="shared" si="1073"/>
        <v>#DIV/0!</v>
      </c>
      <c r="BR803" s="46" t="e">
        <f t="shared" si="1074"/>
        <v>#DIV/0!</v>
      </c>
      <c r="BS803" s="46" t="str">
        <f t="shared" si="1075"/>
        <v xml:space="preserve"> </v>
      </c>
      <c r="BT803" s="46" t="e">
        <f t="shared" si="1076"/>
        <v>#DIV/0!</v>
      </c>
      <c r="BU803" s="46" t="e">
        <f t="shared" si="1077"/>
        <v>#DIV/0!</v>
      </c>
      <c r="BV803" s="46" t="e">
        <f t="shared" si="1078"/>
        <v>#DIV/0!</v>
      </c>
      <c r="BW803" s="46" t="str">
        <f t="shared" si="1079"/>
        <v xml:space="preserve"> </v>
      </c>
      <c r="BY803" s="52"/>
      <c r="BZ803" s="293"/>
      <c r="CA803" s="46">
        <f t="shared" si="1080"/>
        <v>4070.010464396285</v>
      </c>
      <c r="CB803" s="46">
        <f t="shared" si="1081"/>
        <v>5298.36</v>
      </c>
      <c r="CC803" s="46">
        <f t="shared" si="1082"/>
        <v>-1228.3495356037147</v>
      </c>
    </row>
    <row r="804" spans="1:82" s="45" customFormat="1" ht="12" customHeight="1">
      <c r="A804" s="284">
        <v>154</v>
      </c>
      <c r="B804" s="170" t="s">
        <v>122</v>
      </c>
      <c r="C804" s="295"/>
      <c r="D804" s="295"/>
      <c r="E804" s="296"/>
      <c r="F804" s="296"/>
      <c r="G804" s="286">
        <f t="shared" si="1050"/>
        <v>6483526.6799999997</v>
      </c>
      <c r="H804" s="280">
        <f t="shared" si="1051"/>
        <v>0</v>
      </c>
      <c r="I804" s="289">
        <v>0</v>
      </c>
      <c r="J804" s="289">
        <v>0</v>
      </c>
      <c r="K804" s="289">
        <v>0</v>
      </c>
      <c r="L804" s="289">
        <v>0</v>
      </c>
      <c r="M804" s="289">
        <v>0</v>
      </c>
      <c r="N804" s="280">
        <v>0</v>
      </c>
      <c r="O804" s="280">
        <v>0</v>
      </c>
      <c r="P804" s="280">
        <v>0</v>
      </c>
      <c r="Q804" s="280">
        <v>0</v>
      </c>
      <c r="R804" s="280">
        <v>0</v>
      </c>
      <c r="S804" s="280">
        <v>0</v>
      </c>
      <c r="T804" s="290">
        <v>0</v>
      </c>
      <c r="U804" s="280">
        <v>0</v>
      </c>
      <c r="V804" s="296" t="s">
        <v>105</v>
      </c>
      <c r="W804" s="57">
        <v>1593</v>
      </c>
      <c r="X804" s="280">
        <f t="shared" si="1052"/>
        <v>6191767.9800000004</v>
      </c>
      <c r="Y804" s="57">
        <v>0</v>
      </c>
      <c r="Z804" s="57">
        <v>0</v>
      </c>
      <c r="AA804" s="57">
        <v>0</v>
      </c>
      <c r="AB804" s="57">
        <v>0</v>
      </c>
      <c r="AC804" s="57">
        <v>0</v>
      </c>
      <c r="AD804" s="57">
        <v>0</v>
      </c>
      <c r="AE804" s="57">
        <v>0</v>
      </c>
      <c r="AF804" s="57">
        <v>0</v>
      </c>
      <c r="AG804" s="57">
        <v>0</v>
      </c>
      <c r="AH804" s="57">
        <v>0</v>
      </c>
      <c r="AI804" s="57">
        <v>0</v>
      </c>
      <c r="AJ804" s="57">
        <f t="shared" si="1053"/>
        <v>194505.8</v>
      </c>
      <c r="AK804" s="57">
        <f t="shared" si="1054"/>
        <v>97252.9</v>
      </c>
      <c r="AL804" s="57">
        <v>0</v>
      </c>
      <c r="AM804" s="45" t="s">
        <v>1007</v>
      </c>
      <c r="AN804" s="46">
        <f>I804/'Приложение 1'!I802</f>
        <v>0</v>
      </c>
      <c r="AO804" s="46" t="e">
        <f t="shared" si="1056"/>
        <v>#DIV/0!</v>
      </c>
      <c r="AP804" s="46" t="e">
        <f t="shared" si="1057"/>
        <v>#DIV/0!</v>
      </c>
      <c r="AQ804" s="46" t="e">
        <f t="shared" si="1058"/>
        <v>#DIV/0!</v>
      </c>
      <c r="AR804" s="46" t="e">
        <f t="shared" si="1059"/>
        <v>#DIV/0!</v>
      </c>
      <c r="AS804" s="46" t="e">
        <f t="shared" si="1060"/>
        <v>#DIV/0!</v>
      </c>
      <c r="AT804" s="46" t="e">
        <f t="shared" si="1061"/>
        <v>#DIV/0!</v>
      </c>
      <c r="AU804" s="46">
        <f t="shared" si="1062"/>
        <v>3886.86</v>
      </c>
      <c r="AV804" s="46" t="e">
        <f t="shared" si="1063"/>
        <v>#DIV/0!</v>
      </c>
      <c r="AW804" s="46" t="e">
        <f t="shared" si="1064"/>
        <v>#DIV/0!</v>
      </c>
      <c r="AX804" s="46" t="e">
        <f t="shared" si="1065"/>
        <v>#DIV/0!</v>
      </c>
      <c r="AY804" s="52">
        <f t="shared" si="1066"/>
        <v>0</v>
      </c>
      <c r="AZ804" s="46">
        <v>823.21</v>
      </c>
      <c r="BA804" s="46">
        <v>2105.13</v>
      </c>
      <c r="BB804" s="46">
        <v>2608.0100000000002</v>
      </c>
      <c r="BC804" s="46">
        <v>902.03</v>
      </c>
      <c r="BD804" s="46">
        <v>1781.42</v>
      </c>
      <c r="BE804" s="46">
        <v>1188.47</v>
      </c>
      <c r="BF804" s="46">
        <v>2445034.0299999998</v>
      </c>
      <c r="BG804" s="46">
        <f t="shared" si="1067"/>
        <v>5070.2</v>
      </c>
      <c r="BH804" s="46">
        <v>1206.3800000000001</v>
      </c>
      <c r="BI804" s="46">
        <v>3444.44</v>
      </c>
      <c r="BJ804" s="46">
        <v>7006.73</v>
      </c>
      <c r="BK804" s="46">
        <f t="shared" si="1055"/>
        <v>1689105.94</v>
      </c>
      <c r="BL804" s="46" t="str">
        <f t="shared" si="1068"/>
        <v xml:space="preserve"> </v>
      </c>
      <c r="BM804" s="46" t="e">
        <f t="shared" si="1069"/>
        <v>#DIV/0!</v>
      </c>
      <c r="BN804" s="46" t="e">
        <f t="shared" si="1070"/>
        <v>#DIV/0!</v>
      </c>
      <c r="BO804" s="46" t="e">
        <f t="shared" si="1071"/>
        <v>#DIV/0!</v>
      </c>
      <c r="BP804" s="46" t="e">
        <f t="shared" si="1072"/>
        <v>#DIV/0!</v>
      </c>
      <c r="BQ804" s="46" t="e">
        <f t="shared" si="1073"/>
        <v>#DIV/0!</v>
      </c>
      <c r="BR804" s="46" t="e">
        <f t="shared" si="1074"/>
        <v>#DIV/0!</v>
      </c>
      <c r="BS804" s="46" t="str">
        <f t="shared" si="1075"/>
        <v xml:space="preserve"> </v>
      </c>
      <c r="BT804" s="46" t="e">
        <f t="shared" si="1076"/>
        <v>#DIV/0!</v>
      </c>
      <c r="BU804" s="46" t="e">
        <f t="shared" si="1077"/>
        <v>#DIV/0!</v>
      </c>
      <c r="BV804" s="46" t="e">
        <f t="shared" si="1078"/>
        <v>#DIV/0!</v>
      </c>
      <c r="BW804" s="46" t="str">
        <f t="shared" si="1079"/>
        <v xml:space="preserve"> </v>
      </c>
      <c r="BY804" s="52"/>
      <c r="BZ804" s="293"/>
      <c r="CA804" s="46">
        <f t="shared" si="1080"/>
        <v>4070.0104708097929</v>
      </c>
      <c r="CB804" s="46">
        <f t="shared" si="1081"/>
        <v>5298.36</v>
      </c>
      <c r="CC804" s="46">
        <f t="shared" si="1082"/>
        <v>-1228.3495291902068</v>
      </c>
    </row>
    <row r="805" spans="1:82" s="45" customFormat="1" ht="12" customHeight="1">
      <c r="A805" s="284">
        <v>155</v>
      </c>
      <c r="B805" s="170" t="s">
        <v>526</v>
      </c>
      <c r="C805" s="295"/>
      <c r="D805" s="295"/>
      <c r="E805" s="296"/>
      <c r="F805" s="296"/>
      <c r="G805" s="286">
        <f>ROUND(H805+U805+X805+Z805+AB805+AD805+AF805+AH805+AI805+AJ805+AK805+AL805,2)</f>
        <v>18263437.149999999</v>
      </c>
      <c r="H805" s="280">
        <f t="shared" si="1051"/>
        <v>0</v>
      </c>
      <c r="I805" s="289">
        <v>0</v>
      </c>
      <c r="J805" s="289">
        <v>0</v>
      </c>
      <c r="K805" s="289">
        <v>0</v>
      </c>
      <c r="L805" s="289">
        <v>0</v>
      </c>
      <c r="M805" s="289">
        <v>0</v>
      </c>
      <c r="N805" s="280">
        <v>0</v>
      </c>
      <c r="O805" s="280">
        <v>0</v>
      </c>
      <c r="P805" s="280">
        <v>0</v>
      </c>
      <c r="Q805" s="280">
        <v>0</v>
      </c>
      <c r="R805" s="280">
        <v>0</v>
      </c>
      <c r="S805" s="280">
        <v>0</v>
      </c>
      <c r="T805" s="284">
        <v>8</v>
      </c>
      <c r="U805" s="280">
        <f>ROUND(T805*2180197.81,2)</f>
        <v>17441582.48</v>
      </c>
      <c r="V805" s="296"/>
      <c r="W805" s="57">
        <v>0</v>
      </c>
      <c r="X805" s="280">
        <f t="shared" si="1052"/>
        <v>0</v>
      </c>
      <c r="Y805" s="57">
        <v>0</v>
      </c>
      <c r="Z805" s="57">
        <v>0</v>
      </c>
      <c r="AA805" s="57">
        <v>0</v>
      </c>
      <c r="AB805" s="57">
        <v>0</v>
      </c>
      <c r="AC805" s="57">
        <v>0</v>
      </c>
      <c r="AD805" s="57">
        <v>0</v>
      </c>
      <c r="AE805" s="57">
        <v>0</v>
      </c>
      <c r="AF805" s="57">
        <v>0</v>
      </c>
      <c r="AG805" s="57">
        <v>0</v>
      </c>
      <c r="AH805" s="57">
        <v>0</v>
      </c>
      <c r="AI805" s="57">
        <v>0</v>
      </c>
      <c r="AJ805" s="57">
        <f>ROUND(U805/95.5*3,2)</f>
        <v>547903.11</v>
      </c>
      <c r="AK805" s="57">
        <f>ROUND(U805/95.5*1.5,2)</f>
        <v>273951.56</v>
      </c>
      <c r="AL805" s="57">
        <v>0</v>
      </c>
      <c r="AM805" s="45" t="s">
        <v>1007</v>
      </c>
      <c r="AN805" s="46">
        <f>I805/'Приложение 1'!I803</f>
        <v>0</v>
      </c>
      <c r="AO805" s="46" t="e">
        <f t="shared" si="1056"/>
        <v>#DIV/0!</v>
      </c>
      <c r="AP805" s="46" t="e">
        <f t="shared" si="1057"/>
        <v>#DIV/0!</v>
      </c>
      <c r="AQ805" s="46" t="e">
        <f t="shared" si="1058"/>
        <v>#DIV/0!</v>
      </c>
      <c r="AR805" s="46" t="e">
        <f t="shared" si="1059"/>
        <v>#DIV/0!</v>
      </c>
      <c r="AS805" s="46" t="e">
        <f t="shared" si="1060"/>
        <v>#DIV/0!</v>
      </c>
      <c r="AT805" s="46">
        <f t="shared" si="1061"/>
        <v>2180197.81</v>
      </c>
      <c r="AU805" s="46" t="e">
        <f t="shared" si="1062"/>
        <v>#DIV/0!</v>
      </c>
      <c r="AV805" s="46" t="e">
        <f t="shared" si="1063"/>
        <v>#DIV/0!</v>
      </c>
      <c r="AW805" s="46" t="e">
        <f t="shared" si="1064"/>
        <v>#DIV/0!</v>
      </c>
      <c r="AX805" s="46" t="e">
        <f t="shared" si="1065"/>
        <v>#DIV/0!</v>
      </c>
      <c r="AY805" s="52">
        <f t="shared" si="1066"/>
        <v>0</v>
      </c>
      <c r="AZ805" s="46">
        <v>823.21</v>
      </c>
      <c r="BA805" s="46">
        <v>2105.13</v>
      </c>
      <c r="BB805" s="46">
        <v>2608.0100000000002</v>
      </c>
      <c r="BC805" s="46">
        <v>902.03</v>
      </c>
      <c r="BD805" s="46">
        <v>1781.42</v>
      </c>
      <c r="BE805" s="46">
        <v>1188.47</v>
      </c>
      <c r="BF805" s="46">
        <v>2445034.0299999998</v>
      </c>
      <c r="BG805" s="46">
        <f t="shared" si="1067"/>
        <v>4866.91</v>
      </c>
      <c r="BH805" s="46">
        <v>1206.3800000000001</v>
      </c>
      <c r="BI805" s="46">
        <v>3444.44</v>
      </c>
      <c r="BJ805" s="46">
        <v>7006.73</v>
      </c>
      <c r="BK805" s="46">
        <f t="shared" si="1055"/>
        <v>1689105.94</v>
      </c>
      <c r="BL805" s="46" t="str">
        <f t="shared" si="1068"/>
        <v xml:space="preserve"> </v>
      </c>
      <c r="BM805" s="46" t="e">
        <f t="shared" si="1069"/>
        <v>#DIV/0!</v>
      </c>
      <c r="BN805" s="46" t="e">
        <f t="shared" si="1070"/>
        <v>#DIV/0!</v>
      </c>
      <c r="BO805" s="46" t="e">
        <f t="shared" si="1071"/>
        <v>#DIV/0!</v>
      </c>
      <c r="BP805" s="46" t="e">
        <f t="shared" si="1072"/>
        <v>#DIV/0!</v>
      </c>
      <c r="BQ805" s="46" t="e">
        <f t="shared" si="1073"/>
        <v>#DIV/0!</v>
      </c>
      <c r="BR805" s="46" t="str">
        <f t="shared" si="1074"/>
        <v xml:space="preserve"> </v>
      </c>
      <c r="BS805" s="46" t="e">
        <f t="shared" si="1075"/>
        <v>#DIV/0!</v>
      </c>
      <c r="BT805" s="46" t="e">
        <f t="shared" si="1076"/>
        <v>#DIV/0!</v>
      </c>
      <c r="BU805" s="46" t="e">
        <f t="shared" si="1077"/>
        <v>#DIV/0!</v>
      </c>
      <c r="BV805" s="46" t="e">
        <f t="shared" si="1078"/>
        <v>#DIV/0!</v>
      </c>
      <c r="BW805" s="46" t="str">
        <f t="shared" si="1079"/>
        <v xml:space="preserve"> </v>
      </c>
      <c r="BY805" s="52"/>
      <c r="BZ805" s="293"/>
      <c r="CA805" s="46" t="e">
        <f t="shared" si="1080"/>
        <v>#DIV/0!</v>
      </c>
      <c r="CB805" s="46">
        <f t="shared" si="1081"/>
        <v>5085.92</v>
      </c>
      <c r="CC805" s="46" t="e">
        <f t="shared" si="1082"/>
        <v>#DIV/0!</v>
      </c>
    </row>
    <row r="806" spans="1:82" s="45" customFormat="1" ht="12" customHeight="1">
      <c r="A806" s="284">
        <v>156</v>
      </c>
      <c r="B806" s="170" t="s">
        <v>179</v>
      </c>
      <c r="C806" s="295"/>
      <c r="D806" s="295"/>
      <c r="E806" s="296"/>
      <c r="F806" s="296"/>
      <c r="G806" s="286">
        <f>ROUND(H806+U806+X806+Z806+AB806+AD806+AF806+AH806+AI806+AJ806+AK806+AL806,2)</f>
        <v>4565859.29</v>
      </c>
      <c r="H806" s="280">
        <f t="shared" si="1051"/>
        <v>0</v>
      </c>
      <c r="I806" s="289">
        <v>0</v>
      </c>
      <c r="J806" s="289">
        <v>0</v>
      </c>
      <c r="K806" s="289">
        <v>0</v>
      </c>
      <c r="L806" s="289">
        <v>0</v>
      </c>
      <c r="M806" s="289">
        <v>0</v>
      </c>
      <c r="N806" s="280">
        <v>0</v>
      </c>
      <c r="O806" s="280">
        <v>0</v>
      </c>
      <c r="P806" s="280">
        <v>0</v>
      </c>
      <c r="Q806" s="280">
        <v>0</v>
      </c>
      <c r="R806" s="280">
        <v>0</v>
      </c>
      <c r="S806" s="280">
        <v>0</v>
      </c>
      <c r="T806" s="284">
        <v>2</v>
      </c>
      <c r="U806" s="280">
        <f>ROUND(T806*2180197.81,2)</f>
        <v>4360395.62</v>
      </c>
      <c r="V806" s="296"/>
      <c r="W806" s="57">
        <v>0</v>
      </c>
      <c r="X806" s="280">
        <f t="shared" si="1052"/>
        <v>0</v>
      </c>
      <c r="Y806" s="57">
        <v>0</v>
      </c>
      <c r="Z806" s="57">
        <v>0</v>
      </c>
      <c r="AA806" s="57">
        <v>0</v>
      </c>
      <c r="AB806" s="57">
        <v>0</v>
      </c>
      <c r="AC806" s="57">
        <v>0</v>
      </c>
      <c r="AD806" s="57">
        <v>0</v>
      </c>
      <c r="AE806" s="57">
        <v>0</v>
      </c>
      <c r="AF806" s="57">
        <v>0</v>
      </c>
      <c r="AG806" s="57">
        <v>0</v>
      </c>
      <c r="AH806" s="57">
        <v>0</v>
      </c>
      <c r="AI806" s="57">
        <v>0</v>
      </c>
      <c r="AJ806" s="57">
        <f>ROUND(U806/95.5*3,2)</f>
        <v>136975.78</v>
      </c>
      <c r="AK806" s="57">
        <f>ROUND(U806/95.5*1.5,2)</f>
        <v>68487.89</v>
      </c>
      <c r="AL806" s="57">
        <v>0</v>
      </c>
      <c r="AM806" s="45" t="s">
        <v>1007</v>
      </c>
      <c r="AN806" s="46">
        <f>I806/'Приложение 1'!I804</f>
        <v>0</v>
      </c>
      <c r="AO806" s="46" t="e">
        <f t="shared" si="1056"/>
        <v>#DIV/0!</v>
      </c>
      <c r="AP806" s="46" t="e">
        <f t="shared" si="1057"/>
        <v>#DIV/0!</v>
      </c>
      <c r="AQ806" s="46" t="e">
        <f t="shared" si="1058"/>
        <v>#DIV/0!</v>
      </c>
      <c r="AR806" s="46" t="e">
        <f t="shared" si="1059"/>
        <v>#DIV/0!</v>
      </c>
      <c r="AS806" s="46" t="e">
        <f t="shared" si="1060"/>
        <v>#DIV/0!</v>
      </c>
      <c r="AT806" s="46">
        <f t="shared" si="1061"/>
        <v>2180197.81</v>
      </c>
      <c r="AU806" s="46" t="e">
        <f t="shared" si="1062"/>
        <v>#DIV/0!</v>
      </c>
      <c r="AV806" s="46" t="e">
        <f t="shared" si="1063"/>
        <v>#DIV/0!</v>
      </c>
      <c r="AW806" s="46" t="e">
        <f t="shared" si="1064"/>
        <v>#DIV/0!</v>
      </c>
      <c r="AX806" s="46" t="e">
        <f t="shared" si="1065"/>
        <v>#DIV/0!</v>
      </c>
      <c r="AY806" s="52">
        <f t="shared" si="1066"/>
        <v>0</v>
      </c>
      <c r="AZ806" s="46">
        <v>823.21</v>
      </c>
      <c r="BA806" s="46">
        <v>2105.13</v>
      </c>
      <c r="BB806" s="46">
        <v>2608.0100000000002</v>
      </c>
      <c r="BC806" s="46">
        <v>902.03</v>
      </c>
      <c r="BD806" s="46">
        <v>1781.42</v>
      </c>
      <c r="BE806" s="46">
        <v>1188.47</v>
      </c>
      <c r="BF806" s="46">
        <v>2445034.0299999998</v>
      </c>
      <c r="BG806" s="46">
        <f t="shared" si="1067"/>
        <v>4866.91</v>
      </c>
      <c r="BH806" s="46">
        <v>1206.3800000000001</v>
      </c>
      <c r="BI806" s="46">
        <v>3444.44</v>
      </c>
      <c r="BJ806" s="46">
        <v>7006.73</v>
      </c>
      <c r="BK806" s="46">
        <f t="shared" si="1055"/>
        <v>1689105.94</v>
      </c>
      <c r="BL806" s="46" t="str">
        <f t="shared" si="1068"/>
        <v xml:space="preserve"> </v>
      </c>
      <c r="BM806" s="46" t="e">
        <f t="shared" si="1069"/>
        <v>#DIV/0!</v>
      </c>
      <c r="BN806" s="46" t="e">
        <f t="shared" si="1070"/>
        <v>#DIV/0!</v>
      </c>
      <c r="BO806" s="46" t="e">
        <f t="shared" si="1071"/>
        <v>#DIV/0!</v>
      </c>
      <c r="BP806" s="46" t="e">
        <f t="shared" si="1072"/>
        <v>#DIV/0!</v>
      </c>
      <c r="BQ806" s="46" t="e">
        <f t="shared" si="1073"/>
        <v>#DIV/0!</v>
      </c>
      <c r="BR806" s="46" t="str">
        <f t="shared" si="1074"/>
        <v xml:space="preserve"> </v>
      </c>
      <c r="BS806" s="46" t="e">
        <f t="shared" si="1075"/>
        <v>#DIV/0!</v>
      </c>
      <c r="BT806" s="46" t="e">
        <f t="shared" si="1076"/>
        <v>#DIV/0!</v>
      </c>
      <c r="BU806" s="46" t="e">
        <f t="shared" si="1077"/>
        <v>#DIV/0!</v>
      </c>
      <c r="BV806" s="46" t="e">
        <f t="shared" si="1078"/>
        <v>#DIV/0!</v>
      </c>
      <c r="BW806" s="46" t="str">
        <f t="shared" si="1079"/>
        <v xml:space="preserve"> </v>
      </c>
      <c r="BY806" s="52"/>
      <c r="BZ806" s="293"/>
      <c r="CA806" s="46" t="e">
        <f t="shared" si="1080"/>
        <v>#DIV/0!</v>
      </c>
      <c r="CB806" s="46">
        <f t="shared" si="1081"/>
        <v>5085.92</v>
      </c>
      <c r="CC806" s="46" t="e">
        <f t="shared" si="1082"/>
        <v>#DIV/0!</v>
      </c>
    </row>
    <row r="807" spans="1:82" s="45" customFormat="1" ht="12" customHeight="1">
      <c r="A807" s="284">
        <v>157</v>
      </c>
      <c r="B807" s="170" t="s">
        <v>535</v>
      </c>
      <c r="C807" s="295"/>
      <c r="D807" s="295"/>
      <c r="E807" s="296"/>
      <c r="F807" s="296"/>
      <c r="G807" s="286">
        <f t="shared" si="1050"/>
        <v>8949953.0299999993</v>
      </c>
      <c r="H807" s="280">
        <f t="shared" si="1051"/>
        <v>0</v>
      </c>
      <c r="I807" s="289">
        <v>0</v>
      </c>
      <c r="J807" s="289">
        <v>0</v>
      </c>
      <c r="K807" s="289">
        <v>0</v>
      </c>
      <c r="L807" s="289">
        <v>0</v>
      </c>
      <c r="M807" s="289">
        <v>0</v>
      </c>
      <c r="N807" s="280">
        <v>0</v>
      </c>
      <c r="O807" s="280">
        <v>0</v>
      </c>
      <c r="P807" s="280">
        <v>0</v>
      </c>
      <c r="Q807" s="280">
        <v>0</v>
      </c>
      <c r="R807" s="280">
        <v>0</v>
      </c>
      <c r="S807" s="280">
        <v>0</v>
      </c>
      <c r="T807" s="290">
        <v>0</v>
      </c>
      <c r="U807" s="280">
        <v>0</v>
      </c>
      <c r="V807" s="296" t="s">
        <v>105</v>
      </c>
      <c r="W807" s="57">
        <v>2199</v>
      </c>
      <c r="X807" s="280">
        <f t="shared" si="1052"/>
        <v>8547205.1400000006</v>
      </c>
      <c r="Y807" s="57">
        <v>0</v>
      </c>
      <c r="Z807" s="57">
        <v>0</v>
      </c>
      <c r="AA807" s="57">
        <v>0</v>
      </c>
      <c r="AB807" s="57">
        <v>0</v>
      </c>
      <c r="AC807" s="57">
        <v>0</v>
      </c>
      <c r="AD807" s="57">
        <v>0</v>
      </c>
      <c r="AE807" s="57">
        <v>0</v>
      </c>
      <c r="AF807" s="57">
        <v>0</v>
      </c>
      <c r="AG807" s="57">
        <v>0</v>
      </c>
      <c r="AH807" s="57">
        <v>0</v>
      </c>
      <c r="AI807" s="57">
        <v>0</v>
      </c>
      <c r="AJ807" s="57">
        <f t="shared" si="1053"/>
        <v>268498.59000000003</v>
      </c>
      <c r="AK807" s="57">
        <f t="shared" si="1054"/>
        <v>134249.29999999999</v>
      </c>
      <c r="AL807" s="57">
        <v>0</v>
      </c>
      <c r="AM807" s="45" t="s">
        <v>1007</v>
      </c>
      <c r="AN807" s="46">
        <f>I807/'Приложение 1'!I805</f>
        <v>0</v>
      </c>
      <c r="AO807" s="46" t="e">
        <f t="shared" si="1056"/>
        <v>#DIV/0!</v>
      </c>
      <c r="AP807" s="46" t="e">
        <f t="shared" si="1057"/>
        <v>#DIV/0!</v>
      </c>
      <c r="AQ807" s="46" t="e">
        <f t="shared" si="1058"/>
        <v>#DIV/0!</v>
      </c>
      <c r="AR807" s="46" t="e">
        <f t="shared" si="1059"/>
        <v>#DIV/0!</v>
      </c>
      <c r="AS807" s="46" t="e">
        <f t="shared" si="1060"/>
        <v>#DIV/0!</v>
      </c>
      <c r="AT807" s="46" t="e">
        <f t="shared" si="1061"/>
        <v>#DIV/0!</v>
      </c>
      <c r="AU807" s="46">
        <f t="shared" si="1062"/>
        <v>3886.86</v>
      </c>
      <c r="AV807" s="46" t="e">
        <f t="shared" si="1063"/>
        <v>#DIV/0!</v>
      </c>
      <c r="AW807" s="46" t="e">
        <f t="shared" si="1064"/>
        <v>#DIV/0!</v>
      </c>
      <c r="AX807" s="46" t="e">
        <f t="shared" si="1065"/>
        <v>#DIV/0!</v>
      </c>
      <c r="AY807" s="52">
        <f t="shared" si="1066"/>
        <v>0</v>
      </c>
      <c r="AZ807" s="46">
        <v>823.21</v>
      </c>
      <c r="BA807" s="46">
        <v>2105.13</v>
      </c>
      <c r="BB807" s="46">
        <v>2608.0100000000002</v>
      </c>
      <c r="BC807" s="46">
        <v>902.03</v>
      </c>
      <c r="BD807" s="46">
        <v>1781.42</v>
      </c>
      <c r="BE807" s="46">
        <v>1188.47</v>
      </c>
      <c r="BF807" s="46">
        <v>2445034.0299999998</v>
      </c>
      <c r="BG807" s="46">
        <f t="shared" si="1067"/>
        <v>5070.2</v>
      </c>
      <c r="BH807" s="46">
        <v>1206.3800000000001</v>
      </c>
      <c r="BI807" s="46">
        <v>3444.44</v>
      </c>
      <c r="BJ807" s="46">
        <v>7006.73</v>
      </c>
      <c r="BK807" s="46">
        <f t="shared" si="1055"/>
        <v>1689105.94</v>
      </c>
      <c r="BL807" s="46" t="str">
        <f t="shared" si="1068"/>
        <v xml:space="preserve"> </v>
      </c>
      <c r="BM807" s="46" t="e">
        <f t="shared" si="1069"/>
        <v>#DIV/0!</v>
      </c>
      <c r="BN807" s="46" t="e">
        <f t="shared" si="1070"/>
        <v>#DIV/0!</v>
      </c>
      <c r="BO807" s="46" t="e">
        <f t="shared" si="1071"/>
        <v>#DIV/0!</v>
      </c>
      <c r="BP807" s="46" t="e">
        <f t="shared" si="1072"/>
        <v>#DIV/0!</v>
      </c>
      <c r="BQ807" s="46" t="e">
        <f t="shared" si="1073"/>
        <v>#DIV/0!</v>
      </c>
      <c r="BR807" s="46" t="e">
        <f t="shared" si="1074"/>
        <v>#DIV/0!</v>
      </c>
      <c r="BS807" s="46" t="str">
        <f t="shared" si="1075"/>
        <v xml:space="preserve"> </v>
      </c>
      <c r="BT807" s="46" t="e">
        <f t="shared" si="1076"/>
        <v>#DIV/0!</v>
      </c>
      <c r="BU807" s="46" t="e">
        <f t="shared" si="1077"/>
        <v>#DIV/0!</v>
      </c>
      <c r="BV807" s="46" t="e">
        <f t="shared" si="1078"/>
        <v>#DIV/0!</v>
      </c>
      <c r="BW807" s="46" t="str">
        <f t="shared" si="1079"/>
        <v xml:space="preserve"> </v>
      </c>
      <c r="BY807" s="52"/>
      <c r="BZ807" s="293"/>
      <c r="CA807" s="46">
        <f t="shared" si="1080"/>
        <v>4070.010472942246</v>
      </c>
      <c r="CB807" s="46">
        <f t="shared" si="1081"/>
        <v>5298.36</v>
      </c>
      <c r="CC807" s="46">
        <f t="shared" si="1082"/>
        <v>-1228.3495270577537</v>
      </c>
    </row>
    <row r="808" spans="1:82" s="45" customFormat="1" ht="12" customHeight="1">
      <c r="A808" s="284">
        <v>158</v>
      </c>
      <c r="B808" s="170" t="s">
        <v>121</v>
      </c>
      <c r="C808" s="295"/>
      <c r="D808" s="295"/>
      <c r="E808" s="296"/>
      <c r="F808" s="296"/>
      <c r="G808" s="286">
        <f t="shared" si="1050"/>
        <v>6194555.9400000004</v>
      </c>
      <c r="H808" s="280">
        <f t="shared" si="1051"/>
        <v>0</v>
      </c>
      <c r="I808" s="289">
        <v>0</v>
      </c>
      <c r="J808" s="289">
        <v>0</v>
      </c>
      <c r="K808" s="289">
        <v>0</v>
      </c>
      <c r="L808" s="289">
        <v>0</v>
      </c>
      <c r="M808" s="289">
        <v>0</v>
      </c>
      <c r="N808" s="280">
        <v>0</v>
      </c>
      <c r="O808" s="280">
        <v>0</v>
      </c>
      <c r="P808" s="280">
        <v>0</v>
      </c>
      <c r="Q808" s="280">
        <v>0</v>
      </c>
      <c r="R808" s="280">
        <v>0</v>
      </c>
      <c r="S808" s="280">
        <v>0</v>
      </c>
      <c r="T808" s="290">
        <v>0</v>
      </c>
      <c r="U808" s="280">
        <v>0</v>
      </c>
      <c r="V808" s="296" t="s">
        <v>105</v>
      </c>
      <c r="W808" s="57">
        <v>1522</v>
      </c>
      <c r="X808" s="280">
        <f t="shared" si="1052"/>
        <v>5915800.9199999999</v>
      </c>
      <c r="Y808" s="57">
        <v>0</v>
      </c>
      <c r="Z808" s="57">
        <v>0</v>
      </c>
      <c r="AA808" s="57">
        <v>0</v>
      </c>
      <c r="AB808" s="57">
        <v>0</v>
      </c>
      <c r="AC808" s="57">
        <v>0</v>
      </c>
      <c r="AD808" s="57">
        <v>0</v>
      </c>
      <c r="AE808" s="57">
        <v>0</v>
      </c>
      <c r="AF808" s="57">
        <v>0</v>
      </c>
      <c r="AG808" s="57">
        <v>0</v>
      </c>
      <c r="AH808" s="57">
        <v>0</v>
      </c>
      <c r="AI808" s="57">
        <v>0</v>
      </c>
      <c r="AJ808" s="57">
        <f t="shared" si="1053"/>
        <v>185836.68</v>
      </c>
      <c r="AK808" s="57">
        <f t="shared" si="1054"/>
        <v>92918.34</v>
      </c>
      <c r="AL808" s="57">
        <v>0</v>
      </c>
      <c r="AM808" s="45" t="s">
        <v>1007</v>
      </c>
      <c r="AN808" s="46">
        <f>I808/'Приложение 1'!I807</f>
        <v>0</v>
      </c>
      <c r="AO808" s="46" t="e">
        <f t="shared" si="1056"/>
        <v>#DIV/0!</v>
      </c>
      <c r="AP808" s="46" t="e">
        <f t="shared" si="1057"/>
        <v>#DIV/0!</v>
      </c>
      <c r="AQ808" s="46" t="e">
        <f t="shared" si="1058"/>
        <v>#DIV/0!</v>
      </c>
      <c r="AR808" s="46" t="e">
        <f t="shared" si="1059"/>
        <v>#DIV/0!</v>
      </c>
      <c r="AS808" s="46" t="e">
        <f t="shared" si="1060"/>
        <v>#DIV/0!</v>
      </c>
      <c r="AT808" s="46" t="e">
        <f t="shared" si="1061"/>
        <v>#DIV/0!</v>
      </c>
      <c r="AU808" s="46">
        <f t="shared" si="1062"/>
        <v>3886.86</v>
      </c>
      <c r="AV808" s="46" t="e">
        <f t="shared" si="1063"/>
        <v>#DIV/0!</v>
      </c>
      <c r="AW808" s="46" t="e">
        <f t="shared" si="1064"/>
        <v>#DIV/0!</v>
      </c>
      <c r="AX808" s="46" t="e">
        <f t="shared" si="1065"/>
        <v>#DIV/0!</v>
      </c>
      <c r="AY808" s="52">
        <f t="shared" si="1066"/>
        <v>0</v>
      </c>
      <c r="AZ808" s="46">
        <v>823.21</v>
      </c>
      <c r="BA808" s="46">
        <v>2105.13</v>
      </c>
      <c r="BB808" s="46">
        <v>2608.0100000000002</v>
      </c>
      <c r="BC808" s="46">
        <v>902.03</v>
      </c>
      <c r="BD808" s="46">
        <v>1781.42</v>
      </c>
      <c r="BE808" s="46">
        <v>1188.47</v>
      </c>
      <c r="BF808" s="46">
        <v>2445034.0299999998</v>
      </c>
      <c r="BG808" s="46">
        <f t="shared" si="1067"/>
        <v>5070.2</v>
      </c>
      <c r="BH808" s="46">
        <v>1206.3800000000001</v>
      </c>
      <c r="BI808" s="46">
        <v>3444.44</v>
      </c>
      <c r="BJ808" s="46">
        <v>7006.73</v>
      </c>
      <c r="BK808" s="46">
        <f t="shared" si="1055"/>
        <v>1689105.94</v>
      </c>
      <c r="BL808" s="46" t="str">
        <f t="shared" si="1068"/>
        <v xml:space="preserve"> </v>
      </c>
      <c r="BM808" s="46" t="e">
        <f t="shared" si="1069"/>
        <v>#DIV/0!</v>
      </c>
      <c r="BN808" s="46" t="e">
        <f t="shared" si="1070"/>
        <v>#DIV/0!</v>
      </c>
      <c r="BO808" s="46" t="e">
        <f t="shared" si="1071"/>
        <v>#DIV/0!</v>
      </c>
      <c r="BP808" s="46" t="e">
        <f t="shared" si="1072"/>
        <v>#DIV/0!</v>
      </c>
      <c r="BQ808" s="46" t="e">
        <f t="shared" si="1073"/>
        <v>#DIV/0!</v>
      </c>
      <c r="BR808" s="46" t="e">
        <f t="shared" si="1074"/>
        <v>#DIV/0!</v>
      </c>
      <c r="BS808" s="46" t="str">
        <f t="shared" si="1075"/>
        <v xml:space="preserve"> </v>
      </c>
      <c r="BT808" s="46" t="e">
        <f t="shared" si="1076"/>
        <v>#DIV/0!</v>
      </c>
      <c r="BU808" s="46" t="e">
        <f t="shared" si="1077"/>
        <v>#DIV/0!</v>
      </c>
      <c r="BV808" s="46" t="e">
        <f t="shared" si="1078"/>
        <v>#DIV/0!</v>
      </c>
      <c r="BW808" s="46" t="str">
        <f t="shared" si="1079"/>
        <v xml:space="preserve"> </v>
      </c>
      <c r="BY808" s="52"/>
      <c r="BZ808" s="293"/>
      <c r="CA808" s="46">
        <f t="shared" si="1080"/>
        <v>4070.0104730617613</v>
      </c>
      <c r="CB808" s="46">
        <f t="shared" si="1081"/>
        <v>5298.36</v>
      </c>
      <c r="CC808" s="46">
        <f t="shared" si="1082"/>
        <v>-1228.3495269382383</v>
      </c>
    </row>
    <row r="809" spans="1:82" s="45" customFormat="1" ht="12" customHeight="1">
      <c r="A809" s="284">
        <v>159</v>
      </c>
      <c r="B809" s="170" t="s">
        <v>1013</v>
      </c>
      <c r="C809" s="295"/>
      <c r="D809" s="295"/>
      <c r="E809" s="296"/>
      <c r="F809" s="296"/>
      <c r="G809" s="286">
        <f t="shared" ref="G809" si="1083">ROUND(H809+U809+X809+Z809+AB809+AD809+AF809+AH809+AI809+AJ809+AK809+AL809,2)</f>
        <v>6573066.9100000001</v>
      </c>
      <c r="H809" s="280">
        <f t="shared" ref="H809" si="1084">I809+K809+M809+O809+Q809+S809</f>
        <v>0</v>
      </c>
      <c r="I809" s="289">
        <v>0</v>
      </c>
      <c r="J809" s="289">
        <v>0</v>
      </c>
      <c r="K809" s="289">
        <v>0</v>
      </c>
      <c r="L809" s="289">
        <v>0</v>
      </c>
      <c r="M809" s="289">
        <v>0</v>
      </c>
      <c r="N809" s="280">
        <v>0</v>
      </c>
      <c r="O809" s="280">
        <v>0</v>
      </c>
      <c r="P809" s="280">
        <v>0</v>
      </c>
      <c r="Q809" s="280">
        <v>0</v>
      </c>
      <c r="R809" s="280">
        <v>0</v>
      </c>
      <c r="S809" s="280">
        <v>0</v>
      </c>
      <c r="T809" s="290">
        <v>0</v>
      </c>
      <c r="U809" s="280">
        <v>0</v>
      </c>
      <c r="V809" s="296" t="s">
        <v>105</v>
      </c>
      <c r="W809" s="57">
        <v>1615</v>
      </c>
      <c r="X809" s="280">
        <f t="shared" ref="X809" si="1085">ROUND(IF(V809="СК",3856.74,3886.86)*W809,2)</f>
        <v>6277278.9000000004</v>
      </c>
      <c r="Y809" s="57">
        <v>0</v>
      </c>
      <c r="Z809" s="57">
        <v>0</v>
      </c>
      <c r="AA809" s="57">
        <v>0</v>
      </c>
      <c r="AB809" s="57">
        <v>0</v>
      </c>
      <c r="AC809" s="57">
        <v>0</v>
      </c>
      <c r="AD809" s="57">
        <v>0</v>
      </c>
      <c r="AE809" s="57">
        <v>0</v>
      </c>
      <c r="AF809" s="57">
        <v>0</v>
      </c>
      <c r="AG809" s="57">
        <v>0</v>
      </c>
      <c r="AH809" s="57">
        <v>0</v>
      </c>
      <c r="AI809" s="57">
        <v>0</v>
      </c>
      <c r="AJ809" s="57">
        <f t="shared" ref="AJ809" si="1086">ROUND(X809/95.5*3,2)</f>
        <v>197192.01</v>
      </c>
      <c r="AK809" s="57">
        <f t="shared" ref="AK809" si="1087">ROUND(X809/95.5*1.5,2)</f>
        <v>98596</v>
      </c>
      <c r="AL809" s="57">
        <v>0</v>
      </c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52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Y809" s="52"/>
      <c r="BZ809" s="293"/>
      <c r="CA809" s="46">
        <f t="shared" si="1080"/>
        <v>4070.0104705882354</v>
      </c>
      <c r="CB809" s="46">
        <f t="shared" si="1081"/>
        <v>5298.36</v>
      </c>
      <c r="CC809" s="46">
        <f t="shared" si="1082"/>
        <v>-1228.3495294117643</v>
      </c>
    </row>
    <row r="810" spans="1:82" s="45" customFormat="1" ht="43.5" customHeight="1">
      <c r="A810" s="308" t="s">
        <v>34</v>
      </c>
      <c r="B810" s="308"/>
      <c r="C810" s="280">
        <f>SUM(C651:C808)</f>
        <v>118053.4</v>
      </c>
      <c r="D810" s="356"/>
      <c r="E810" s="280"/>
      <c r="F810" s="280"/>
      <c r="G810" s="280">
        <f>SUM(G651:G809)</f>
        <v>548328982.23999989</v>
      </c>
      <c r="H810" s="280">
        <f t="shared" ref="H810:T810" si="1088">SUM(H651:H809)</f>
        <v>2211452.77</v>
      </c>
      <c r="I810" s="280">
        <f t="shared" si="1088"/>
        <v>1012758.03</v>
      </c>
      <c r="J810" s="280">
        <f t="shared" si="1088"/>
        <v>725</v>
      </c>
      <c r="K810" s="280">
        <f t="shared" si="1088"/>
        <v>853129.25</v>
      </c>
      <c r="L810" s="280">
        <f t="shared" si="1088"/>
        <v>125</v>
      </c>
      <c r="M810" s="280">
        <f t="shared" si="1088"/>
        <v>106963.2</v>
      </c>
      <c r="N810" s="280">
        <f t="shared" si="1088"/>
        <v>151</v>
      </c>
      <c r="O810" s="280">
        <f t="shared" si="1088"/>
        <v>94784.21</v>
      </c>
      <c r="P810" s="280">
        <f t="shared" si="1088"/>
        <v>0</v>
      </c>
      <c r="Q810" s="280">
        <f t="shared" si="1088"/>
        <v>0</v>
      </c>
      <c r="R810" s="280">
        <f t="shared" si="1088"/>
        <v>168</v>
      </c>
      <c r="S810" s="280">
        <f t="shared" si="1088"/>
        <v>143818.07999999999</v>
      </c>
      <c r="T810" s="427">
        <f t="shared" si="1088"/>
        <v>42</v>
      </c>
      <c r="U810" s="280">
        <f>SUM(U651:U809)</f>
        <v>91568308.020000011</v>
      </c>
      <c r="V810" s="294" t="s">
        <v>66</v>
      </c>
      <c r="W810" s="280">
        <f>SUM(W651:W809)</f>
        <v>110763.29999999999</v>
      </c>
      <c r="X810" s="280">
        <f t="shared" ref="X810:AI810" si="1089">SUM(X651:X809)</f>
        <v>428487635.41999978</v>
      </c>
      <c r="Y810" s="280">
        <f t="shared" si="1089"/>
        <v>0</v>
      </c>
      <c r="Z810" s="280">
        <f t="shared" si="1089"/>
        <v>0</v>
      </c>
      <c r="AA810" s="280">
        <f t="shared" si="1089"/>
        <v>0</v>
      </c>
      <c r="AB810" s="280">
        <f t="shared" si="1089"/>
        <v>0</v>
      </c>
      <c r="AC810" s="280">
        <f t="shared" si="1089"/>
        <v>0</v>
      </c>
      <c r="AD810" s="280">
        <f t="shared" si="1089"/>
        <v>0</v>
      </c>
      <c r="AE810" s="280">
        <f t="shared" si="1089"/>
        <v>0</v>
      </c>
      <c r="AF810" s="280">
        <f t="shared" si="1089"/>
        <v>0</v>
      </c>
      <c r="AG810" s="280">
        <f t="shared" si="1089"/>
        <v>0</v>
      </c>
      <c r="AH810" s="280">
        <f t="shared" si="1089"/>
        <v>0</v>
      </c>
      <c r="AI810" s="280">
        <f t="shared" si="1089"/>
        <v>1386781.81</v>
      </c>
      <c r="AJ810" s="280">
        <f t="shared" ref="AJ810" si="1090">SUM(AJ651:AJ809)</f>
        <v>16449869.51</v>
      </c>
      <c r="AK810" s="280">
        <f t="shared" ref="AK810" si="1091">SUM(AK651:AK809)</f>
        <v>8224934.7100000009</v>
      </c>
      <c r="AL810" s="280">
        <f t="shared" ref="AL810" si="1092">SUM(AL651:AL809)</f>
        <v>0</v>
      </c>
      <c r="AN810" s="46" t="e">
        <f>I810/'Приложение 1'!I808</f>
        <v>#DIV/0!</v>
      </c>
      <c r="AO810" s="46">
        <f t="shared" si="1056"/>
        <v>1176.73</v>
      </c>
      <c r="AP810" s="46">
        <f t="shared" si="1057"/>
        <v>855.7056</v>
      </c>
      <c r="AQ810" s="46">
        <f t="shared" si="1058"/>
        <v>627.71</v>
      </c>
      <c r="AR810" s="46" t="e">
        <f t="shared" si="1059"/>
        <v>#DIV/0!</v>
      </c>
      <c r="AS810" s="46">
        <f t="shared" si="1060"/>
        <v>856.06</v>
      </c>
      <c r="AT810" s="46">
        <f t="shared" si="1061"/>
        <v>2180197.81</v>
      </c>
      <c r="AU810" s="46">
        <f t="shared" si="1062"/>
        <v>3868.4982789425721</v>
      </c>
      <c r="AV810" s="46" t="e">
        <f t="shared" si="1063"/>
        <v>#DIV/0!</v>
      </c>
      <c r="AW810" s="46" t="e">
        <f t="shared" si="1064"/>
        <v>#DIV/0!</v>
      </c>
      <c r="AX810" s="46" t="e">
        <f t="shared" si="1065"/>
        <v>#DIV/0!</v>
      </c>
      <c r="AY810" s="52">
        <f t="shared" si="1066"/>
        <v>1386781.81</v>
      </c>
      <c r="AZ810" s="46">
        <v>823.21</v>
      </c>
      <c r="BA810" s="46">
        <v>2105.13</v>
      </c>
      <c r="BB810" s="46">
        <v>2608.0100000000002</v>
      </c>
      <c r="BC810" s="46">
        <v>902.03</v>
      </c>
      <c r="BD810" s="46">
        <v>1781.42</v>
      </c>
      <c r="BE810" s="46">
        <v>1188.47</v>
      </c>
      <c r="BF810" s="46">
        <v>2445034.0299999998</v>
      </c>
      <c r="BG810" s="46">
        <f t="shared" si="1067"/>
        <v>4866.91</v>
      </c>
      <c r="BH810" s="46">
        <v>1206.3800000000001</v>
      </c>
      <c r="BI810" s="46">
        <v>3444.44</v>
      </c>
      <c r="BJ810" s="46">
        <v>7006.73</v>
      </c>
      <c r="BK810" s="46">
        <f t="shared" si="1055"/>
        <v>1689105.94</v>
      </c>
      <c r="BL810" s="46" t="e">
        <f t="shared" si="1068"/>
        <v>#DIV/0!</v>
      </c>
      <c r="BM810" s="46" t="str">
        <f t="shared" si="1069"/>
        <v xml:space="preserve"> </v>
      </c>
      <c r="BN810" s="46" t="str">
        <f t="shared" si="1070"/>
        <v xml:space="preserve"> </v>
      </c>
      <c r="BO810" s="46" t="str">
        <f t="shared" si="1071"/>
        <v xml:space="preserve"> </v>
      </c>
      <c r="BP810" s="46" t="e">
        <f t="shared" si="1072"/>
        <v>#DIV/0!</v>
      </c>
      <c r="BQ810" s="46" t="str">
        <f t="shared" si="1073"/>
        <v xml:space="preserve"> </v>
      </c>
      <c r="BR810" s="46" t="str">
        <f t="shared" si="1074"/>
        <v xml:space="preserve"> </v>
      </c>
      <c r="BS810" s="46" t="str">
        <f t="shared" si="1075"/>
        <v xml:space="preserve"> </v>
      </c>
      <c r="BT810" s="46" t="e">
        <f t="shared" si="1076"/>
        <v>#DIV/0!</v>
      </c>
      <c r="BU810" s="46" t="e">
        <f t="shared" si="1077"/>
        <v>#DIV/0!</v>
      </c>
      <c r="BV810" s="46" t="e">
        <f t="shared" si="1078"/>
        <v>#DIV/0!</v>
      </c>
      <c r="BW810" s="46" t="str">
        <f t="shared" si="1079"/>
        <v xml:space="preserve"> </v>
      </c>
      <c r="BY810" s="52">
        <f t="shared" ref="BY810:BY850" si="1093">AJ810/G810*100</f>
        <v>3.0000000078055336</v>
      </c>
      <c r="BZ810" s="293">
        <f t="shared" ref="BZ810:BZ850" si="1094">AK810/G810*100</f>
        <v>1.4999999956960151</v>
      </c>
      <c r="CA810" s="46">
        <f t="shared" si="1080"/>
        <v>4950.4572565100525</v>
      </c>
      <c r="CB810" s="46">
        <f t="shared" si="1081"/>
        <v>5085.92</v>
      </c>
      <c r="CC810" s="46">
        <f t="shared" si="1082"/>
        <v>-135.46274348994757</v>
      </c>
    </row>
    <row r="811" spans="1:82" s="45" customFormat="1" ht="12" customHeight="1">
      <c r="A811" s="282" t="s">
        <v>37</v>
      </c>
      <c r="B811" s="283"/>
      <c r="C811" s="283"/>
      <c r="D811" s="283"/>
      <c r="E811" s="283"/>
      <c r="F811" s="283"/>
      <c r="G811" s="283"/>
      <c r="H811" s="283"/>
      <c r="I811" s="283"/>
      <c r="J811" s="283"/>
      <c r="K811" s="283"/>
      <c r="L811" s="283"/>
      <c r="M811" s="283"/>
      <c r="N811" s="283"/>
      <c r="O811" s="283"/>
      <c r="P811" s="283"/>
      <c r="Q811" s="283"/>
      <c r="R811" s="283"/>
      <c r="S811" s="283"/>
      <c r="T811" s="283"/>
      <c r="U811" s="283"/>
      <c r="V811" s="283"/>
      <c r="W811" s="283"/>
      <c r="X811" s="283"/>
      <c r="Y811" s="283"/>
      <c r="Z811" s="283"/>
      <c r="AA811" s="283"/>
      <c r="AB811" s="283"/>
      <c r="AC811" s="283"/>
      <c r="AD811" s="283"/>
      <c r="AE811" s="283"/>
      <c r="AF811" s="283"/>
      <c r="AG811" s="283"/>
      <c r="AH811" s="283"/>
      <c r="AI811" s="283"/>
      <c r="AJ811" s="283"/>
      <c r="AK811" s="283"/>
      <c r="AL811" s="375"/>
      <c r="AN811" s="46">
        <f>I811/'Приложение 1'!I809</f>
        <v>0</v>
      </c>
      <c r="AO811" s="46" t="e">
        <f t="shared" si="1056"/>
        <v>#DIV/0!</v>
      </c>
      <c r="AP811" s="46" t="e">
        <f t="shared" si="1057"/>
        <v>#DIV/0!</v>
      </c>
      <c r="AQ811" s="46" t="e">
        <f t="shared" si="1058"/>
        <v>#DIV/0!</v>
      </c>
      <c r="AR811" s="46" t="e">
        <f t="shared" si="1059"/>
        <v>#DIV/0!</v>
      </c>
      <c r="AS811" s="46" t="e">
        <f t="shared" si="1060"/>
        <v>#DIV/0!</v>
      </c>
      <c r="AT811" s="46" t="e">
        <f t="shared" si="1061"/>
        <v>#DIV/0!</v>
      </c>
      <c r="AU811" s="46" t="e">
        <f t="shared" si="1062"/>
        <v>#DIV/0!</v>
      </c>
      <c r="AV811" s="46" t="e">
        <f t="shared" si="1063"/>
        <v>#DIV/0!</v>
      </c>
      <c r="AW811" s="46" t="e">
        <f t="shared" si="1064"/>
        <v>#DIV/0!</v>
      </c>
      <c r="AX811" s="46" t="e">
        <f t="shared" si="1065"/>
        <v>#DIV/0!</v>
      </c>
      <c r="AY811" s="52">
        <f t="shared" si="1066"/>
        <v>0</v>
      </c>
      <c r="AZ811" s="46">
        <v>823.21</v>
      </c>
      <c r="BA811" s="46">
        <v>2105.13</v>
      </c>
      <c r="BB811" s="46">
        <v>2608.0100000000002</v>
      </c>
      <c r="BC811" s="46">
        <v>902.03</v>
      </c>
      <c r="BD811" s="46">
        <v>1781.42</v>
      </c>
      <c r="BE811" s="46">
        <v>1188.47</v>
      </c>
      <c r="BF811" s="46">
        <v>2445034.0299999998</v>
      </c>
      <c r="BG811" s="46">
        <f t="shared" si="1067"/>
        <v>4866.91</v>
      </c>
      <c r="BH811" s="46">
        <v>1206.3800000000001</v>
      </c>
      <c r="BI811" s="46">
        <v>3444.44</v>
      </c>
      <c r="BJ811" s="46">
        <v>7006.73</v>
      </c>
      <c r="BK811" s="46">
        <f t="shared" si="1055"/>
        <v>1689105.94</v>
      </c>
      <c r="BL811" s="46" t="str">
        <f t="shared" si="1068"/>
        <v xml:space="preserve"> </v>
      </c>
      <c r="BM811" s="46" t="e">
        <f t="shared" si="1069"/>
        <v>#DIV/0!</v>
      </c>
      <c r="BN811" s="46" t="e">
        <f t="shared" si="1070"/>
        <v>#DIV/0!</v>
      </c>
      <c r="BO811" s="46" t="e">
        <f t="shared" si="1071"/>
        <v>#DIV/0!</v>
      </c>
      <c r="BP811" s="46" t="e">
        <f t="shared" si="1072"/>
        <v>#DIV/0!</v>
      </c>
      <c r="BQ811" s="46" t="e">
        <f t="shared" si="1073"/>
        <v>#DIV/0!</v>
      </c>
      <c r="BR811" s="46" t="e">
        <f t="shared" si="1074"/>
        <v>#DIV/0!</v>
      </c>
      <c r="BS811" s="46" t="e">
        <f t="shared" si="1075"/>
        <v>#DIV/0!</v>
      </c>
      <c r="BT811" s="46" t="e">
        <f t="shared" si="1076"/>
        <v>#DIV/0!</v>
      </c>
      <c r="BU811" s="46" t="e">
        <f t="shared" si="1077"/>
        <v>#DIV/0!</v>
      </c>
      <c r="BV811" s="46" t="e">
        <f t="shared" si="1078"/>
        <v>#DIV/0!</v>
      </c>
      <c r="BW811" s="46" t="str">
        <f t="shared" si="1079"/>
        <v xml:space="preserve"> </v>
      </c>
      <c r="BY811" s="52" t="e">
        <f t="shared" si="1093"/>
        <v>#DIV/0!</v>
      </c>
      <c r="BZ811" s="293" t="e">
        <f t="shared" si="1094"/>
        <v>#DIV/0!</v>
      </c>
      <c r="CA811" s="46" t="e">
        <f t="shared" si="1080"/>
        <v>#DIV/0!</v>
      </c>
      <c r="CB811" s="46">
        <f t="shared" si="1081"/>
        <v>5085.92</v>
      </c>
      <c r="CC811" s="46" t="e">
        <f t="shared" si="1082"/>
        <v>#DIV/0!</v>
      </c>
    </row>
    <row r="812" spans="1:82" s="45" customFormat="1" ht="12" customHeight="1">
      <c r="A812" s="284">
        <v>160</v>
      </c>
      <c r="B812" s="317" t="s">
        <v>648</v>
      </c>
      <c r="C812" s="322">
        <v>977.9</v>
      </c>
      <c r="D812" s="295"/>
      <c r="E812" s="323"/>
      <c r="F812" s="323"/>
      <c r="G812" s="286">
        <f t="shared" ref="G812:G826" si="1095">ROUND(H812+U812+X812+Z812+AB812+AD812+AF812+AH812+AI812+AJ812+AK812+AL812,2)</f>
        <v>2217120.69</v>
      </c>
      <c r="H812" s="280">
        <f t="shared" ref="H812:H813" si="1096">I812+K812+M812+O812+Q812+S812</f>
        <v>0</v>
      </c>
      <c r="I812" s="289">
        <v>0</v>
      </c>
      <c r="J812" s="289">
        <v>0</v>
      </c>
      <c r="K812" s="289">
        <v>0</v>
      </c>
      <c r="L812" s="289">
        <v>0</v>
      </c>
      <c r="M812" s="289">
        <v>0</v>
      </c>
      <c r="N812" s="280">
        <v>0</v>
      </c>
      <c r="O812" s="280">
        <v>0</v>
      </c>
      <c r="P812" s="280">
        <v>0</v>
      </c>
      <c r="Q812" s="280">
        <v>0</v>
      </c>
      <c r="R812" s="280">
        <v>0</v>
      </c>
      <c r="S812" s="280">
        <v>0</v>
      </c>
      <c r="T812" s="290">
        <v>0</v>
      </c>
      <c r="U812" s="280">
        <v>0</v>
      </c>
      <c r="V812" s="296" t="s">
        <v>106</v>
      </c>
      <c r="W812" s="57">
        <v>549</v>
      </c>
      <c r="X812" s="280">
        <f t="shared" ref="X812:X813" si="1097">ROUND(IF(V812="СК",3856.74,3886.86)*W812,2)</f>
        <v>2117350.2599999998</v>
      </c>
      <c r="Y812" s="57">
        <v>0</v>
      </c>
      <c r="Z812" s="57">
        <v>0</v>
      </c>
      <c r="AA812" s="57">
        <v>0</v>
      </c>
      <c r="AB812" s="57">
        <v>0</v>
      </c>
      <c r="AC812" s="57">
        <v>0</v>
      </c>
      <c r="AD812" s="57">
        <v>0</v>
      </c>
      <c r="AE812" s="57">
        <v>0</v>
      </c>
      <c r="AF812" s="57">
        <v>0</v>
      </c>
      <c r="AG812" s="57">
        <v>0</v>
      </c>
      <c r="AH812" s="57">
        <v>0</v>
      </c>
      <c r="AI812" s="57">
        <v>0</v>
      </c>
      <c r="AJ812" s="57">
        <f t="shared" ref="AJ812:AJ813" si="1098">ROUND(X812/95.5*3,2)</f>
        <v>66513.62</v>
      </c>
      <c r="AK812" s="57">
        <f t="shared" ref="AK812:AK813" si="1099">ROUND(X812/95.5*1.5,2)</f>
        <v>33256.81</v>
      </c>
      <c r="AL812" s="57">
        <v>0</v>
      </c>
      <c r="AN812" s="46">
        <f>I812/'Приложение 1'!I810</f>
        <v>0</v>
      </c>
      <c r="AO812" s="46" t="e">
        <f t="shared" si="1056"/>
        <v>#DIV/0!</v>
      </c>
      <c r="AP812" s="46" t="e">
        <f t="shared" si="1057"/>
        <v>#DIV/0!</v>
      </c>
      <c r="AQ812" s="46" t="e">
        <f t="shared" si="1058"/>
        <v>#DIV/0!</v>
      </c>
      <c r="AR812" s="46" t="e">
        <f t="shared" si="1059"/>
        <v>#DIV/0!</v>
      </c>
      <c r="AS812" s="46" t="e">
        <f t="shared" si="1060"/>
        <v>#DIV/0!</v>
      </c>
      <c r="AT812" s="46" t="e">
        <f t="shared" si="1061"/>
        <v>#DIV/0!</v>
      </c>
      <c r="AU812" s="46">
        <f t="shared" si="1062"/>
        <v>3856.74</v>
      </c>
      <c r="AV812" s="46" t="e">
        <f t="shared" si="1063"/>
        <v>#DIV/0!</v>
      </c>
      <c r="AW812" s="46" t="e">
        <f t="shared" si="1064"/>
        <v>#DIV/0!</v>
      </c>
      <c r="AX812" s="46" t="e">
        <f t="shared" si="1065"/>
        <v>#DIV/0!</v>
      </c>
      <c r="AY812" s="52">
        <f t="shared" si="1066"/>
        <v>0</v>
      </c>
      <c r="AZ812" s="46">
        <v>823.21</v>
      </c>
      <c r="BA812" s="46">
        <v>2105.13</v>
      </c>
      <c r="BB812" s="46">
        <v>2608.0100000000002</v>
      </c>
      <c r="BC812" s="46">
        <v>902.03</v>
      </c>
      <c r="BD812" s="46">
        <v>1781.42</v>
      </c>
      <c r="BE812" s="46">
        <v>1188.47</v>
      </c>
      <c r="BF812" s="46">
        <v>2445034.0299999998</v>
      </c>
      <c r="BG812" s="46">
        <f t="shared" si="1067"/>
        <v>4866.91</v>
      </c>
      <c r="BH812" s="46">
        <v>1206.3800000000001</v>
      </c>
      <c r="BI812" s="46">
        <v>3444.44</v>
      </c>
      <c r="BJ812" s="46">
        <v>7006.73</v>
      </c>
      <c r="BK812" s="46">
        <f t="shared" si="1055"/>
        <v>1689105.94</v>
      </c>
      <c r="BL812" s="46" t="str">
        <f t="shared" si="1068"/>
        <v xml:space="preserve"> </v>
      </c>
      <c r="BM812" s="46" t="e">
        <f t="shared" si="1069"/>
        <v>#DIV/0!</v>
      </c>
      <c r="BN812" s="46" t="e">
        <f t="shared" si="1070"/>
        <v>#DIV/0!</v>
      </c>
      <c r="BO812" s="46" t="e">
        <f t="shared" si="1071"/>
        <v>#DIV/0!</v>
      </c>
      <c r="BP812" s="46" t="e">
        <f t="shared" si="1072"/>
        <v>#DIV/0!</v>
      </c>
      <c r="BQ812" s="46" t="e">
        <f t="shared" si="1073"/>
        <v>#DIV/0!</v>
      </c>
      <c r="BR812" s="46" t="e">
        <f t="shared" si="1074"/>
        <v>#DIV/0!</v>
      </c>
      <c r="BS812" s="46" t="str">
        <f t="shared" si="1075"/>
        <v xml:space="preserve"> </v>
      </c>
      <c r="BT812" s="46" t="e">
        <f t="shared" si="1076"/>
        <v>#DIV/0!</v>
      </c>
      <c r="BU812" s="46" t="e">
        <f t="shared" si="1077"/>
        <v>#DIV/0!</v>
      </c>
      <c r="BV812" s="46" t="e">
        <f t="shared" si="1078"/>
        <v>#DIV/0!</v>
      </c>
      <c r="BW812" s="46" t="str">
        <f t="shared" si="1079"/>
        <v xml:space="preserve"> </v>
      </c>
      <c r="BY812" s="52">
        <f t="shared" si="1093"/>
        <v>2.9999999684275194</v>
      </c>
      <c r="BZ812" s="293">
        <f t="shared" si="1094"/>
        <v>1.4999999842137597</v>
      </c>
      <c r="CA812" s="46">
        <f t="shared" si="1080"/>
        <v>4038.4712021857922</v>
      </c>
      <c r="CB812" s="46">
        <f t="shared" si="1081"/>
        <v>5085.92</v>
      </c>
      <c r="CC812" s="46">
        <f t="shared" si="1082"/>
        <v>-1047.4487978142079</v>
      </c>
      <c r="CD812" s="297">
        <f>CA812-CB812</f>
        <v>-1047.4487978142079</v>
      </c>
    </row>
    <row r="813" spans="1:82" s="45" customFormat="1" ht="12" customHeight="1">
      <c r="A813" s="284">
        <v>161</v>
      </c>
      <c r="B813" s="317" t="s">
        <v>649</v>
      </c>
      <c r="C813" s="322"/>
      <c r="D813" s="295"/>
      <c r="E813" s="323"/>
      <c r="F813" s="323"/>
      <c r="G813" s="286">
        <f t="shared" si="1095"/>
        <v>2310005.5299999998</v>
      </c>
      <c r="H813" s="280">
        <f t="shared" si="1096"/>
        <v>0</v>
      </c>
      <c r="I813" s="289">
        <v>0</v>
      </c>
      <c r="J813" s="289">
        <v>0</v>
      </c>
      <c r="K813" s="289">
        <v>0</v>
      </c>
      <c r="L813" s="289">
        <v>0</v>
      </c>
      <c r="M813" s="289">
        <v>0</v>
      </c>
      <c r="N813" s="280">
        <v>0</v>
      </c>
      <c r="O813" s="280">
        <v>0</v>
      </c>
      <c r="P813" s="280">
        <v>0</v>
      </c>
      <c r="Q813" s="280">
        <v>0</v>
      </c>
      <c r="R813" s="280">
        <v>0</v>
      </c>
      <c r="S813" s="280">
        <v>0</v>
      </c>
      <c r="T813" s="290">
        <v>0</v>
      </c>
      <c r="U813" s="280">
        <v>0</v>
      </c>
      <c r="V813" s="296" t="s">
        <v>106</v>
      </c>
      <c r="W813" s="57">
        <v>572</v>
      </c>
      <c r="X813" s="280">
        <f t="shared" si="1097"/>
        <v>2206055.2799999998</v>
      </c>
      <c r="Y813" s="57">
        <v>0</v>
      </c>
      <c r="Z813" s="57">
        <v>0</v>
      </c>
      <c r="AA813" s="57">
        <v>0</v>
      </c>
      <c r="AB813" s="57">
        <v>0</v>
      </c>
      <c r="AC813" s="57">
        <v>0</v>
      </c>
      <c r="AD813" s="57">
        <v>0</v>
      </c>
      <c r="AE813" s="57">
        <v>0</v>
      </c>
      <c r="AF813" s="57">
        <v>0</v>
      </c>
      <c r="AG813" s="57">
        <v>0</v>
      </c>
      <c r="AH813" s="57">
        <v>0</v>
      </c>
      <c r="AI813" s="57">
        <v>0</v>
      </c>
      <c r="AJ813" s="57">
        <f t="shared" si="1098"/>
        <v>69300.17</v>
      </c>
      <c r="AK813" s="57">
        <f t="shared" si="1099"/>
        <v>34650.080000000002</v>
      </c>
      <c r="AL813" s="57">
        <v>0</v>
      </c>
      <c r="AN813" s="46">
        <f>I813/'Приложение 1'!I811</f>
        <v>0</v>
      </c>
      <c r="AO813" s="46" t="e">
        <f t="shared" si="1056"/>
        <v>#DIV/0!</v>
      </c>
      <c r="AP813" s="46" t="e">
        <f t="shared" si="1057"/>
        <v>#DIV/0!</v>
      </c>
      <c r="AQ813" s="46" t="e">
        <f t="shared" si="1058"/>
        <v>#DIV/0!</v>
      </c>
      <c r="AR813" s="46" t="e">
        <f t="shared" si="1059"/>
        <v>#DIV/0!</v>
      </c>
      <c r="AS813" s="46" t="e">
        <f t="shared" si="1060"/>
        <v>#DIV/0!</v>
      </c>
      <c r="AT813" s="46" t="e">
        <f t="shared" si="1061"/>
        <v>#DIV/0!</v>
      </c>
      <c r="AU813" s="46">
        <f t="shared" si="1062"/>
        <v>3856.74</v>
      </c>
      <c r="AV813" s="46" t="e">
        <f t="shared" si="1063"/>
        <v>#DIV/0!</v>
      </c>
      <c r="AW813" s="46" t="e">
        <f t="shared" si="1064"/>
        <v>#DIV/0!</v>
      </c>
      <c r="AX813" s="46" t="e">
        <f t="shared" si="1065"/>
        <v>#DIV/0!</v>
      </c>
      <c r="AY813" s="52">
        <f t="shared" si="1066"/>
        <v>0</v>
      </c>
      <c r="AZ813" s="46">
        <v>823.21</v>
      </c>
      <c r="BA813" s="46">
        <v>2105.13</v>
      </c>
      <c r="BB813" s="46">
        <v>2608.0100000000002</v>
      </c>
      <c r="BC813" s="46">
        <v>902.03</v>
      </c>
      <c r="BD813" s="46">
        <v>1781.42</v>
      </c>
      <c r="BE813" s="46">
        <v>1188.47</v>
      </c>
      <c r="BF813" s="46">
        <v>2445034.0299999998</v>
      </c>
      <c r="BG813" s="46">
        <f t="shared" si="1067"/>
        <v>4866.91</v>
      </c>
      <c r="BH813" s="46">
        <v>1206.3800000000001</v>
      </c>
      <c r="BI813" s="46">
        <v>3444.44</v>
      </c>
      <c r="BJ813" s="46">
        <v>7006.73</v>
      </c>
      <c r="BK813" s="46">
        <f t="shared" si="1055"/>
        <v>1689105.94</v>
      </c>
      <c r="BL813" s="46" t="str">
        <f t="shared" si="1068"/>
        <v xml:space="preserve"> </v>
      </c>
      <c r="BM813" s="46" t="e">
        <f t="shared" si="1069"/>
        <v>#DIV/0!</v>
      </c>
      <c r="BN813" s="46" t="e">
        <f t="shared" si="1070"/>
        <v>#DIV/0!</v>
      </c>
      <c r="BO813" s="46" t="e">
        <f t="shared" si="1071"/>
        <v>#DIV/0!</v>
      </c>
      <c r="BP813" s="46" t="e">
        <f t="shared" si="1072"/>
        <v>#DIV/0!</v>
      </c>
      <c r="BQ813" s="46" t="e">
        <f t="shared" si="1073"/>
        <v>#DIV/0!</v>
      </c>
      <c r="BR813" s="46" t="e">
        <f t="shared" si="1074"/>
        <v>#DIV/0!</v>
      </c>
      <c r="BS813" s="46" t="str">
        <f t="shared" si="1075"/>
        <v xml:space="preserve"> </v>
      </c>
      <c r="BT813" s="46" t="e">
        <f t="shared" si="1076"/>
        <v>#DIV/0!</v>
      </c>
      <c r="BU813" s="46" t="e">
        <f t="shared" si="1077"/>
        <v>#DIV/0!</v>
      </c>
      <c r="BV813" s="46" t="e">
        <f t="shared" si="1078"/>
        <v>#DIV/0!</v>
      </c>
      <c r="BW813" s="46" t="str">
        <f t="shared" si="1079"/>
        <v xml:space="preserve"> </v>
      </c>
      <c r="BY813" s="52"/>
      <c r="BZ813" s="293"/>
      <c r="CA813" s="46">
        <f t="shared" si="1080"/>
        <v>4038.471206293706</v>
      </c>
      <c r="CB813" s="46">
        <f t="shared" si="1081"/>
        <v>5085.92</v>
      </c>
      <c r="CC813" s="46">
        <f t="shared" si="1082"/>
        <v>-1047.4487937062941</v>
      </c>
      <c r="CD813" s="297"/>
    </row>
    <row r="814" spans="1:82" s="45" customFormat="1" ht="12" customHeight="1">
      <c r="A814" s="284">
        <v>162</v>
      </c>
      <c r="B814" s="317" t="s">
        <v>650</v>
      </c>
      <c r="C814" s="322"/>
      <c r="D814" s="295"/>
      <c r="E814" s="323"/>
      <c r="F814" s="323"/>
      <c r="G814" s="286">
        <f t="shared" si="1095"/>
        <v>2310005.5299999998</v>
      </c>
      <c r="H814" s="280">
        <f t="shared" ref="H814:H826" si="1100">I814+K814+M814+O814+Q814+S814</f>
        <v>0</v>
      </c>
      <c r="I814" s="289">
        <v>0</v>
      </c>
      <c r="J814" s="289">
        <v>0</v>
      </c>
      <c r="K814" s="289">
        <v>0</v>
      </c>
      <c r="L814" s="289">
        <v>0</v>
      </c>
      <c r="M814" s="289">
        <v>0</v>
      </c>
      <c r="N814" s="280">
        <v>0</v>
      </c>
      <c r="O814" s="280">
        <v>0</v>
      </c>
      <c r="P814" s="280">
        <v>0</v>
      </c>
      <c r="Q814" s="280">
        <v>0</v>
      </c>
      <c r="R814" s="280">
        <v>0</v>
      </c>
      <c r="S814" s="280">
        <v>0</v>
      </c>
      <c r="T814" s="290">
        <v>0</v>
      </c>
      <c r="U814" s="280">
        <v>0</v>
      </c>
      <c r="V814" s="296" t="s">
        <v>106</v>
      </c>
      <c r="W814" s="57">
        <v>572</v>
      </c>
      <c r="X814" s="280">
        <f t="shared" ref="X814:X826" si="1101">ROUND(IF(V814="СК",3856.74,3886.86)*W814,2)</f>
        <v>2206055.2799999998</v>
      </c>
      <c r="Y814" s="57">
        <v>0</v>
      </c>
      <c r="Z814" s="57">
        <v>0</v>
      </c>
      <c r="AA814" s="57">
        <v>0</v>
      </c>
      <c r="AB814" s="57">
        <v>0</v>
      </c>
      <c r="AC814" s="57">
        <v>0</v>
      </c>
      <c r="AD814" s="57">
        <v>0</v>
      </c>
      <c r="AE814" s="57">
        <v>0</v>
      </c>
      <c r="AF814" s="57">
        <v>0</v>
      </c>
      <c r="AG814" s="57">
        <v>0</v>
      </c>
      <c r="AH814" s="57">
        <v>0</v>
      </c>
      <c r="AI814" s="57">
        <v>0</v>
      </c>
      <c r="AJ814" s="57">
        <f t="shared" ref="AJ814:AJ826" si="1102">ROUND(X814/95.5*3,2)</f>
        <v>69300.17</v>
      </c>
      <c r="AK814" s="57">
        <f t="shared" ref="AK814:AK826" si="1103">ROUND(X814/95.5*1.5,2)</f>
        <v>34650.080000000002</v>
      </c>
      <c r="AL814" s="57">
        <v>0</v>
      </c>
      <c r="AN814" s="46">
        <f>I814/'Приложение 1'!I812</f>
        <v>0</v>
      </c>
      <c r="AO814" s="46" t="e">
        <f t="shared" si="1056"/>
        <v>#DIV/0!</v>
      </c>
      <c r="AP814" s="46" t="e">
        <f t="shared" si="1057"/>
        <v>#DIV/0!</v>
      </c>
      <c r="AQ814" s="46" t="e">
        <f t="shared" si="1058"/>
        <v>#DIV/0!</v>
      </c>
      <c r="AR814" s="46" t="e">
        <f t="shared" si="1059"/>
        <v>#DIV/0!</v>
      </c>
      <c r="AS814" s="46" t="e">
        <f t="shared" si="1060"/>
        <v>#DIV/0!</v>
      </c>
      <c r="AT814" s="46" t="e">
        <f t="shared" si="1061"/>
        <v>#DIV/0!</v>
      </c>
      <c r="AU814" s="46">
        <f t="shared" si="1062"/>
        <v>3856.74</v>
      </c>
      <c r="AV814" s="46" t="e">
        <f t="shared" si="1063"/>
        <v>#DIV/0!</v>
      </c>
      <c r="AW814" s="46" t="e">
        <f t="shared" si="1064"/>
        <v>#DIV/0!</v>
      </c>
      <c r="AX814" s="46" t="e">
        <f t="shared" si="1065"/>
        <v>#DIV/0!</v>
      </c>
      <c r="AY814" s="52">
        <f t="shared" si="1066"/>
        <v>0</v>
      </c>
      <c r="AZ814" s="46">
        <v>823.21</v>
      </c>
      <c r="BA814" s="46">
        <v>2105.13</v>
      </c>
      <c r="BB814" s="46">
        <v>2608.0100000000002</v>
      </c>
      <c r="BC814" s="46">
        <v>902.03</v>
      </c>
      <c r="BD814" s="46">
        <v>1781.42</v>
      </c>
      <c r="BE814" s="46">
        <v>1188.47</v>
      </c>
      <c r="BF814" s="46">
        <v>2445034.0299999998</v>
      </c>
      <c r="BG814" s="46">
        <f t="shared" si="1067"/>
        <v>4866.91</v>
      </c>
      <c r="BH814" s="46">
        <v>1206.3800000000001</v>
      </c>
      <c r="BI814" s="46">
        <v>3444.44</v>
      </c>
      <c r="BJ814" s="46">
        <v>7006.73</v>
      </c>
      <c r="BK814" s="46">
        <f t="shared" si="1055"/>
        <v>1689105.94</v>
      </c>
      <c r="BL814" s="46" t="str">
        <f t="shared" si="1068"/>
        <v xml:space="preserve"> </v>
      </c>
      <c r="BM814" s="46" t="e">
        <f t="shared" si="1069"/>
        <v>#DIV/0!</v>
      </c>
      <c r="BN814" s="46" t="e">
        <f t="shared" si="1070"/>
        <v>#DIV/0!</v>
      </c>
      <c r="BO814" s="46" t="e">
        <f t="shared" si="1071"/>
        <v>#DIV/0!</v>
      </c>
      <c r="BP814" s="46" t="e">
        <f t="shared" si="1072"/>
        <v>#DIV/0!</v>
      </c>
      <c r="BQ814" s="46" t="e">
        <f t="shared" si="1073"/>
        <v>#DIV/0!</v>
      </c>
      <c r="BR814" s="46" t="e">
        <f t="shared" si="1074"/>
        <v>#DIV/0!</v>
      </c>
      <c r="BS814" s="46" t="str">
        <f t="shared" si="1075"/>
        <v xml:space="preserve"> </v>
      </c>
      <c r="BT814" s="46" t="e">
        <f t="shared" si="1076"/>
        <v>#DIV/0!</v>
      </c>
      <c r="BU814" s="46" t="e">
        <f t="shared" si="1077"/>
        <v>#DIV/0!</v>
      </c>
      <c r="BV814" s="46" t="e">
        <f t="shared" si="1078"/>
        <v>#DIV/0!</v>
      </c>
      <c r="BW814" s="46" t="str">
        <f t="shared" si="1079"/>
        <v xml:space="preserve"> </v>
      </c>
      <c r="BY814" s="52"/>
      <c r="BZ814" s="293"/>
      <c r="CA814" s="46">
        <f t="shared" si="1080"/>
        <v>4038.471206293706</v>
      </c>
      <c r="CB814" s="46">
        <f t="shared" si="1081"/>
        <v>5085.92</v>
      </c>
      <c r="CC814" s="46">
        <f t="shared" si="1082"/>
        <v>-1047.4487937062941</v>
      </c>
      <c r="CD814" s="297"/>
    </row>
    <row r="815" spans="1:82" s="45" customFormat="1" ht="12" customHeight="1">
      <c r="A815" s="284">
        <v>163</v>
      </c>
      <c r="B815" s="317" t="s">
        <v>262</v>
      </c>
      <c r="C815" s="322"/>
      <c r="D815" s="295"/>
      <c r="E815" s="323"/>
      <c r="F815" s="323"/>
      <c r="G815" s="286">
        <f t="shared" si="1095"/>
        <v>1453849.63</v>
      </c>
      <c r="H815" s="280">
        <f t="shared" si="1100"/>
        <v>0</v>
      </c>
      <c r="I815" s="289">
        <v>0</v>
      </c>
      <c r="J815" s="289">
        <v>0</v>
      </c>
      <c r="K815" s="289">
        <v>0</v>
      </c>
      <c r="L815" s="289">
        <v>0</v>
      </c>
      <c r="M815" s="289">
        <v>0</v>
      </c>
      <c r="N815" s="280">
        <v>0</v>
      </c>
      <c r="O815" s="280">
        <v>0</v>
      </c>
      <c r="P815" s="280">
        <v>0</v>
      </c>
      <c r="Q815" s="280">
        <v>0</v>
      </c>
      <c r="R815" s="280">
        <v>0</v>
      </c>
      <c r="S815" s="280">
        <v>0</v>
      </c>
      <c r="T815" s="290">
        <v>0</v>
      </c>
      <c r="U815" s="280">
        <v>0</v>
      </c>
      <c r="V815" s="296" t="s">
        <v>106</v>
      </c>
      <c r="W815" s="57">
        <v>360</v>
      </c>
      <c r="X815" s="280">
        <f t="shared" si="1101"/>
        <v>1388426.4</v>
      </c>
      <c r="Y815" s="57">
        <v>0</v>
      </c>
      <c r="Z815" s="57">
        <v>0</v>
      </c>
      <c r="AA815" s="57">
        <v>0</v>
      </c>
      <c r="AB815" s="57">
        <v>0</v>
      </c>
      <c r="AC815" s="57">
        <v>0</v>
      </c>
      <c r="AD815" s="57">
        <v>0</v>
      </c>
      <c r="AE815" s="57">
        <v>0</v>
      </c>
      <c r="AF815" s="57">
        <v>0</v>
      </c>
      <c r="AG815" s="57">
        <v>0</v>
      </c>
      <c r="AH815" s="57">
        <v>0</v>
      </c>
      <c r="AI815" s="57">
        <v>0</v>
      </c>
      <c r="AJ815" s="57">
        <f t="shared" si="1102"/>
        <v>43615.49</v>
      </c>
      <c r="AK815" s="57">
        <f t="shared" si="1103"/>
        <v>21807.74</v>
      </c>
      <c r="AL815" s="57">
        <v>0</v>
      </c>
      <c r="AN815" s="46">
        <f>I815/'Приложение 1'!I813</f>
        <v>0</v>
      </c>
      <c r="AO815" s="46" t="e">
        <f t="shared" si="1056"/>
        <v>#DIV/0!</v>
      </c>
      <c r="AP815" s="46" t="e">
        <f t="shared" si="1057"/>
        <v>#DIV/0!</v>
      </c>
      <c r="AQ815" s="46" t="e">
        <f t="shared" si="1058"/>
        <v>#DIV/0!</v>
      </c>
      <c r="AR815" s="46" t="e">
        <f t="shared" si="1059"/>
        <v>#DIV/0!</v>
      </c>
      <c r="AS815" s="46" t="e">
        <f t="shared" si="1060"/>
        <v>#DIV/0!</v>
      </c>
      <c r="AT815" s="46" t="e">
        <f t="shared" si="1061"/>
        <v>#DIV/0!</v>
      </c>
      <c r="AU815" s="46">
        <f t="shared" si="1062"/>
        <v>3856.74</v>
      </c>
      <c r="AV815" s="46" t="e">
        <f t="shared" si="1063"/>
        <v>#DIV/0!</v>
      </c>
      <c r="AW815" s="46" t="e">
        <f t="shared" si="1064"/>
        <v>#DIV/0!</v>
      </c>
      <c r="AX815" s="46" t="e">
        <f t="shared" si="1065"/>
        <v>#DIV/0!</v>
      </c>
      <c r="AY815" s="52">
        <f t="shared" si="1066"/>
        <v>0</v>
      </c>
      <c r="AZ815" s="46">
        <v>823.21</v>
      </c>
      <c r="BA815" s="46">
        <v>2105.13</v>
      </c>
      <c r="BB815" s="46">
        <v>2608.0100000000002</v>
      </c>
      <c r="BC815" s="46">
        <v>902.03</v>
      </c>
      <c r="BD815" s="46">
        <v>1781.42</v>
      </c>
      <c r="BE815" s="46">
        <v>1188.47</v>
      </c>
      <c r="BF815" s="46">
        <v>2445034.0299999998</v>
      </c>
      <c r="BG815" s="46">
        <f t="shared" si="1067"/>
        <v>4866.91</v>
      </c>
      <c r="BH815" s="46">
        <v>1206.3800000000001</v>
      </c>
      <c r="BI815" s="46">
        <v>3444.44</v>
      </c>
      <c r="BJ815" s="46">
        <v>7006.73</v>
      </c>
      <c r="BK815" s="46">
        <f t="shared" si="1055"/>
        <v>1689105.94</v>
      </c>
      <c r="BL815" s="46" t="str">
        <f t="shared" si="1068"/>
        <v xml:space="preserve"> </v>
      </c>
      <c r="BM815" s="46" t="e">
        <f t="shared" si="1069"/>
        <v>#DIV/0!</v>
      </c>
      <c r="BN815" s="46" t="e">
        <f t="shared" si="1070"/>
        <v>#DIV/0!</v>
      </c>
      <c r="BO815" s="46" t="e">
        <f t="shared" si="1071"/>
        <v>#DIV/0!</v>
      </c>
      <c r="BP815" s="46" t="e">
        <f t="shared" si="1072"/>
        <v>#DIV/0!</v>
      </c>
      <c r="BQ815" s="46" t="e">
        <f t="shared" si="1073"/>
        <v>#DIV/0!</v>
      </c>
      <c r="BR815" s="46" t="e">
        <f t="shared" si="1074"/>
        <v>#DIV/0!</v>
      </c>
      <c r="BS815" s="46" t="str">
        <f t="shared" si="1075"/>
        <v xml:space="preserve"> </v>
      </c>
      <c r="BT815" s="46" t="e">
        <f t="shared" si="1076"/>
        <v>#DIV/0!</v>
      </c>
      <c r="BU815" s="46" t="e">
        <f t="shared" si="1077"/>
        <v>#DIV/0!</v>
      </c>
      <c r="BV815" s="46" t="e">
        <f t="shared" si="1078"/>
        <v>#DIV/0!</v>
      </c>
      <c r="BW815" s="46" t="str">
        <f t="shared" si="1079"/>
        <v xml:space="preserve"> </v>
      </c>
      <c r="BY815" s="52"/>
      <c r="BZ815" s="293"/>
      <c r="CA815" s="46">
        <f t="shared" si="1080"/>
        <v>4038.4711944444443</v>
      </c>
      <c r="CB815" s="46">
        <f t="shared" si="1081"/>
        <v>5085.92</v>
      </c>
      <c r="CC815" s="46">
        <f t="shared" si="1082"/>
        <v>-1047.4488055555557</v>
      </c>
      <c r="CD815" s="297"/>
    </row>
    <row r="816" spans="1:82" s="45" customFormat="1" ht="12" customHeight="1">
      <c r="A816" s="284">
        <v>164</v>
      </c>
      <c r="B816" s="317" t="s">
        <v>265</v>
      </c>
      <c r="C816" s="322"/>
      <c r="D816" s="295"/>
      <c r="E816" s="323"/>
      <c r="F816" s="323"/>
      <c r="G816" s="286">
        <f t="shared" si="1095"/>
        <v>2242563.06</v>
      </c>
      <c r="H816" s="280">
        <f t="shared" si="1100"/>
        <v>0</v>
      </c>
      <c r="I816" s="289">
        <v>0</v>
      </c>
      <c r="J816" s="289">
        <v>0</v>
      </c>
      <c r="K816" s="289">
        <v>0</v>
      </c>
      <c r="L816" s="289">
        <v>0</v>
      </c>
      <c r="M816" s="289">
        <v>0</v>
      </c>
      <c r="N816" s="280">
        <v>0</v>
      </c>
      <c r="O816" s="280">
        <v>0</v>
      </c>
      <c r="P816" s="280">
        <v>0</v>
      </c>
      <c r="Q816" s="280">
        <v>0</v>
      </c>
      <c r="R816" s="280">
        <v>0</v>
      </c>
      <c r="S816" s="280">
        <v>0</v>
      </c>
      <c r="T816" s="290">
        <v>0</v>
      </c>
      <c r="U816" s="280">
        <v>0</v>
      </c>
      <c r="V816" s="296" t="s">
        <v>106</v>
      </c>
      <c r="W816" s="57">
        <v>555.29999999999995</v>
      </c>
      <c r="X816" s="280">
        <f t="shared" si="1101"/>
        <v>2141647.7200000002</v>
      </c>
      <c r="Y816" s="57">
        <v>0</v>
      </c>
      <c r="Z816" s="57">
        <v>0</v>
      </c>
      <c r="AA816" s="57">
        <v>0</v>
      </c>
      <c r="AB816" s="57">
        <v>0</v>
      </c>
      <c r="AC816" s="57">
        <v>0</v>
      </c>
      <c r="AD816" s="57">
        <v>0</v>
      </c>
      <c r="AE816" s="57">
        <v>0</v>
      </c>
      <c r="AF816" s="57">
        <v>0</v>
      </c>
      <c r="AG816" s="57">
        <v>0</v>
      </c>
      <c r="AH816" s="57">
        <v>0</v>
      </c>
      <c r="AI816" s="57">
        <v>0</v>
      </c>
      <c r="AJ816" s="57">
        <f t="shared" si="1102"/>
        <v>67276.89</v>
      </c>
      <c r="AK816" s="57">
        <f t="shared" si="1103"/>
        <v>33638.449999999997</v>
      </c>
      <c r="AL816" s="57">
        <v>0</v>
      </c>
      <c r="AN816" s="46">
        <f>I816/'Приложение 1'!I814</f>
        <v>0</v>
      </c>
      <c r="AO816" s="46" t="e">
        <f t="shared" si="1056"/>
        <v>#DIV/0!</v>
      </c>
      <c r="AP816" s="46" t="e">
        <f t="shared" si="1057"/>
        <v>#DIV/0!</v>
      </c>
      <c r="AQ816" s="46" t="e">
        <f t="shared" si="1058"/>
        <v>#DIV/0!</v>
      </c>
      <c r="AR816" s="46" t="e">
        <f t="shared" si="1059"/>
        <v>#DIV/0!</v>
      </c>
      <c r="AS816" s="46" t="e">
        <f t="shared" si="1060"/>
        <v>#DIV/0!</v>
      </c>
      <c r="AT816" s="46" t="e">
        <f t="shared" si="1061"/>
        <v>#DIV/0!</v>
      </c>
      <c r="AU816" s="46">
        <f t="shared" si="1062"/>
        <v>3856.7399963983439</v>
      </c>
      <c r="AV816" s="46" t="e">
        <f t="shared" si="1063"/>
        <v>#DIV/0!</v>
      </c>
      <c r="AW816" s="46" t="e">
        <f t="shared" si="1064"/>
        <v>#DIV/0!</v>
      </c>
      <c r="AX816" s="46" t="e">
        <f t="shared" si="1065"/>
        <v>#DIV/0!</v>
      </c>
      <c r="AY816" s="52">
        <f t="shared" si="1066"/>
        <v>0</v>
      </c>
      <c r="AZ816" s="46">
        <v>823.21</v>
      </c>
      <c r="BA816" s="46">
        <v>2105.13</v>
      </c>
      <c r="BB816" s="46">
        <v>2608.0100000000002</v>
      </c>
      <c r="BC816" s="46">
        <v>902.03</v>
      </c>
      <c r="BD816" s="46">
        <v>1781.42</v>
      </c>
      <c r="BE816" s="46">
        <v>1188.47</v>
      </c>
      <c r="BF816" s="46">
        <v>2445034.0299999998</v>
      </c>
      <c r="BG816" s="46">
        <f t="shared" si="1067"/>
        <v>4866.91</v>
      </c>
      <c r="BH816" s="46">
        <v>1206.3800000000001</v>
      </c>
      <c r="BI816" s="46">
        <v>3444.44</v>
      </c>
      <c r="BJ816" s="46">
        <v>7006.73</v>
      </c>
      <c r="BK816" s="46">
        <f t="shared" si="1055"/>
        <v>1689105.94</v>
      </c>
      <c r="BL816" s="46" t="str">
        <f t="shared" si="1068"/>
        <v xml:space="preserve"> </v>
      </c>
      <c r="BM816" s="46" t="e">
        <f t="shared" si="1069"/>
        <v>#DIV/0!</v>
      </c>
      <c r="BN816" s="46" t="e">
        <f t="shared" si="1070"/>
        <v>#DIV/0!</v>
      </c>
      <c r="BO816" s="46" t="e">
        <f t="shared" si="1071"/>
        <v>#DIV/0!</v>
      </c>
      <c r="BP816" s="46" t="e">
        <f t="shared" si="1072"/>
        <v>#DIV/0!</v>
      </c>
      <c r="BQ816" s="46" t="e">
        <f t="shared" si="1073"/>
        <v>#DIV/0!</v>
      </c>
      <c r="BR816" s="46" t="e">
        <f t="shared" si="1074"/>
        <v>#DIV/0!</v>
      </c>
      <c r="BS816" s="46" t="str">
        <f t="shared" si="1075"/>
        <v xml:space="preserve"> </v>
      </c>
      <c r="BT816" s="46" t="e">
        <f t="shared" si="1076"/>
        <v>#DIV/0!</v>
      </c>
      <c r="BU816" s="46" t="e">
        <f t="shared" si="1077"/>
        <v>#DIV/0!</v>
      </c>
      <c r="BV816" s="46" t="e">
        <f t="shared" si="1078"/>
        <v>#DIV/0!</v>
      </c>
      <c r="BW816" s="46" t="str">
        <f t="shared" si="1079"/>
        <v xml:space="preserve"> </v>
      </c>
      <c r="BY816" s="52"/>
      <c r="BZ816" s="293"/>
      <c r="CA816" s="46">
        <f t="shared" si="1080"/>
        <v>4038.4712047541875</v>
      </c>
      <c r="CB816" s="46">
        <f t="shared" si="1081"/>
        <v>5085.92</v>
      </c>
      <c r="CC816" s="46">
        <f t="shared" si="1082"/>
        <v>-1047.4487952458126</v>
      </c>
      <c r="CD816" s="297"/>
    </row>
    <row r="817" spans="1:82" s="45" customFormat="1" ht="12" customHeight="1">
      <c r="A817" s="284">
        <v>165</v>
      </c>
      <c r="B817" s="317" t="s">
        <v>653</v>
      </c>
      <c r="C817" s="322"/>
      <c r="D817" s="295"/>
      <c r="E817" s="323"/>
      <c r="F817" s="323"/>
      <c r="G817" s="286">
        <f t="shared" si="1095"/>
        <v>1392061.03</v>
      </c>
      <c r="H817" s="280">
        <f t="shared" si="1100"/>
        <v>0</v>
      </c>
      <c r="I817" s="289">
        <v>0</v>
      </c>
      <c r="J817" s="289">
        <v>0</v>
      </c>
      <c r="K817" s="289">
        <v>0</v>
      </c>
      <c r="L817" s="289">
        <v>0</v>
      </c>
      <c r="M817" s="289">
        <v>0</v>
      </c>
      <c r="N817" s="280">
        <v>0</v>
      </c>
      <c r="O817" s="280">
        <v>0</v>
      </c>
      <c r="P817" s="280">
        <v>0</v>
      </c>
      <c r="Q817" s="280">
        <v>0</v>
      </c>
      <c r="R817" s="280">
        <v>0</v>
      </c>
      <c r="S817" s="280">
        <v>0</v>
      </c>
      <c r="T817" s="290">
        <v>0</v>
      </c>
      <c r="U817" s="280">
        <v>0</v>
      </c>
      <c r="V817" s="296" t="s">
        <v>106</v>
      </c>
      <c r="W817" s="57">
        <v>344.7</v>
      </c>
      <c r="X817" s="280">
        <f t="shared" si="1101"/>
        <v>1329418.28</v>
      </c>
      <c r="Y817" s="57">
        <v>0</v>
      </c>
      <c r="Z817" s="57">
        <v>0</v>
      </c>
      <c r="AA817" s="57">
        <v>0</v>
      </c>
      <c r="AB817" s="57">
        <v>0</v>
      </c>
      <c r="AC817" s="57">
        <v>0</v>
      </c>
      <c r="AD817" s="57">
        <v>0</v>
      </c>
      <c r="AE817" s="57">
        <v>0</v>
      </c>
      <c r="AF817" s="57">
        <v>0</v>
      </c>
      <c r="AG817" s="57">
        <v>0</v>
      </c>
      <c r="AH817" s="57">
        <v>0</v>
      </c>
      <c r="AI817" s="57">
        <v>0</v>
      </c>
      <c r="AJ817" s="57">
        <f t="shared" si="1102"/>
        <v>41761.83</v>
      </c>
      <c r="AK817" s="57">
        <f t="shared" si="1103"/>
        <v>20880.919999999998</v>
      </c>
      <c r="AL817" s="57">
        <v>0</v>
      </c>
      <c r="AN817" s="46">
        <f>I817/'Приложение 1'!I815</f>
        <v>0</v>
      </c>
      <c r="AO817" s="46" t="e">
        <f t="shared" si="1056"/>
        <v>#DIV/0!</v>
      </c>
      <c r="AP817" s="46" t="e">
        <f t="shared" si="1057"/>
        <v>#DIV/0!</v>
      </c>
      <c r="AQ817" s="46" t="e">
        <f t="shared" si="1058"/>
        <v>#DIV/0!</v>
      </c>
      <c r="AR817" s="46" t="e">
        <f t="shared" si="1059"/>
        <v>#DIV/0!</v>
      </c>
      <c r="AS817" s="46" t="e">
        <f t="shared" si="1060"/>
        <v>#DIV/0!</v>
      </c>
      <c r="AT817" s="46" t="e">
        <f t="shared" si="1061"/>
        <v>#DIV/0!</v>
      </c>
      <c r="AU817" s="46">
        <f t="shared" si="1062"/>
        <v>3856.7400058021472</v>
      </c>
      <c r="AV817" s="46" t="e">
        <f t="shared" si="1063"/>
        <v>#DIV/0!</v>
      </c>
      <c r="AW817" s="46" t="e">
        <f t="shared" si="1064"/>
        <v>#DIV/0!</v>
      </c>
      <c r="AX817" s="46" t="e">
        <f t="shared" si="1065"/>
        <v>#DIV/0!</v>
      </c>
      <c r="AY817" s="52">
        <f t="shared" si="1066"/>
        <v>0</v>
      </c>
      <c r="AZ817" s="46">
        <v>823.21</v>
      </c>
      <c r="BA817" s="46">
        <v>2105.13</v>
      </c>
      <c r="BB817" s="46">
        <v>2608.0100000000002</v>
      </c>
      <c r="BC817" s="46">
        <v>902.03</v>
      </c>
      <c r="BD817" s="46">
        <v>1781.42</v>
      </c>
      <c r="BE817" s="46">
        <v>1188.47</v>
      </c>
      <c r="BF817" s="46">
        <v>2445034.0299999998</v>
      </c>
      <c r="BG817" s="46">
        <f t="shared" si="1067"/>
        <v>4866.91</v>
      </c>
      <c r="BH817" s="46">
        <v>1206.3800000000001</v>
      </c>
      <c r="BI817" s="46">
        <v>3444.44</v>
      </c>
      <c r="BJ817" s="46">
        <v>7006.73</v>
      </c>
      <c r="BK817" s="46">
        <f t="shared" si="1055"/>
        <v>1689105.94</v>
      </c>
      <c r="BL817" s="46" t="str">
        <f t="shared" si="1068"/>
        <v xml:space="preserve"> </v>
      </c>
      <c r="BM817" s="46" t="e">
        <f t="shared" si="1069"/>
        <v>#DIV/0!</v>
      </c>
      <c r="BN817" s="46" t="e">
        <f t="shared" si="1070"/>
        <v>#DIV/0!</v>
      </c>
      <c r="BO817" s="46" t="e">
        <f t="shared" si="1071"/>
        <v>#DIV/0!</v>
      </c>
      <c r="BP817" s="46" t="e">
        <f t="shared" si="1072"/>
        <v>#DIV/0!</v>
      </c>
      <c r="BQ817" s="46" t="e">
        <f t="shared" si="1073"/>
        <v>#DIV/0!</v>
      </c>
      <c r="BR817" s="46" t="e">
        <f t="shared" si="1074"/>
        <v>#DIV/0!</v>
      </c>
      <c r="BS817" s="46" t="str">
        <f t="shared" si="1075"/>
        <v xml:space="preserve"> </v>
      </c>
      <c r="BT817" s="46" t="e">
        <f t="shared" si="1076"/>
        <v>#DIV/0!</v>
      </c>
      <c r="BU817" s="46" t="e">
        <f t="shared" si="1077"/>
        <v>#DIV/0!</v>
      </c>
      <c r="BV817" s="46" t="e">
        <f t="shared" si="1078"/>
        <v>#DIV/0!</v>
      </c>
      <c r="BW817" s="46" t="str">
        <f t="shared" si="1079"/>
        <v xml:space="preserve"> </v>
      </c>
      <c r="BY817" s="52"/>
      <c r="BZ817" s="293"/>
      <c r="CA817" s="46">
        <f t="shared" si="1080"/>
        <v>4038.4712213519006</v>
      </c>
      <c r="CB817" s="46">
        <f t="shared" si="1081"/>
        <v>5085.92</v>
      </c>
      <c r="CC817" s="46">
        <f t="shared" si="1082"/>
        <v>-1047.4487786480995</v>
      </c>
      <c r="CD817" s="297"/>
    </row>
    <row r="818" spans="1:82" s="45" customFormat="1" ht="12" customHeight="1">
      <c r="A818" s="284">
        <v>166</v>
      </c>
      <c r="B818" s="317" t="s">
        <v>654</v>
      </c>
      <c r="C818" s="322"/>
      <c r="D818" s="295"/>
      <c r="E818" s="323"/>
      <c r="F818" s="323"/>
      <c r="G818" s="286">
        <f t="shared" si="1095"/>
        <v>1432849.58</v>
      </c>
      <c r="H818" s="280">
        <f t="shared" si="1100"/>
        <v>0</v>
      </c>
      <c r="I818" s="289">
        <v>0</v>
      </c>
      <c r="J818" s="289">
        <v>0</v>
      </c>
      <c r="K818" s="289">
        <v>0</v>
      </c>
      <c r="L818" s="289">
        <v>0</v>
      </c>
      <c r="M818" s="289">
        <v>0</v>
      </c>
      <c r="N818" s="280">
        <v>0</v>
      </c>
      <c r="O818" s="280">
        <v>0</v>
      </c>
      <c r="P818" s="280">
        <v>0</v>
      </c>
      <c r="Q818" s="280">
        <v>0</v>
      </c>
      <c r="R818" s="280">
        <v>0</v>
      </c>
      <c r="S818" s="280">
        <v>0</v>
      </c>
      <c r="T818" s="290">
        <v>0</v>
      </c>
      <c r="U818" s="280">
        <v>0</v>
      </c>
      <c r="V818" s="296" t="s">
        <v>106</v>
      </c>
      <c r="W818" s="57">
        <v>354.8</v>
      </c>
      <c r="X818" s="280">
        <f t="shared" si="1101"/>
        <v>1368371.35</v>
      </c>
      <c r="Y818" s="57">
        <v>0</v>
      </c>
      <c r="Z818" s="57">
        <v>0</v>
      </c>
      <c r="AA818" s="57">
        <v>0</v>
      </c>
      <c r="AB818" s="57">
        <v>0</v>
      </c>
      <c r="AC818" s="57">
        <v>0</v>
      </c>
      <c r="AD818" s="57">
        <v>0</v>
      </c>
      <c r="AE818" s="57">
        <v>0</v>
      </c>
      <c r="AF818" s="57">
        <v>0</v>
      </c>
      <c r="AG818" s="57">
        <v>0</v>
      </c>
      <c r="AH818" s="57">
        <v>0</v>
      </c>
      <c r="AI818" s="57">
        <v>0</v>
      </c>
      <c r="AJ818" s="57">
        <f t="shared" si="1102"/>
        <v>42985.49</v>
      </c>
      <c r="AK818" s="57">
        <f t="shared" si="1103"/>
        <v>21492.74</v>
      </c>
      <c r="AL818" s="57">
        <v>0</v>
      </c>
      <c r="AN818" s="46">
        <f>I818/'Приложение 1'!I816</f>
        <v>0</v>
      </c>
      <c r="AO818" s="46" t="e">
        <f t="shared" si="1056"/>
        <v>#DIV/0!</v>
      </c>
      <c r="AP818" s="46" t="e">
        <f t="shared" si="1057"/>
        <v>#DIV/0!</v>
      </c>
      <c r="AQ818" s="46" t="e">
        <f t="shared" si="1058"/>
        <v>#DIV/0!</v>
      </c>
      <c r="AR818" s="46" t="e">
        <f t="shared" si="1059"/>
        <v>#DIV/0!</v>
      </c>
      <c r="AS818" s="46" t="e">
        <f t="shared" si="1060"/>
        <v>#DIV/0!</v>
      </c>
      <c r="AT818" s="46" t="e">
        <f t="shared" si="1061"/>
        <v>#DIV/0!</v>
      </c>
      <c r="AU818" s="46">
        <f t="shared" si="1062"/>
        <v>3856.7399943630217</v>
      </c>
      <c r="AV818" s="46" t="e">
        <f t="shared" si="1063"/>
        <v>#DIV/0!</v>
      </c>
      <c r="AW818" s="46" t="e">
        <f t="shared" si="1064"/>
        <v>#DIV/0!</v>
      </c>
      <c r="AX818" s="46" t="e">
        <f t="shared" si="1065"/>
        <v>#DIV/0!</v>
      </c>
      <c r="AY818" s="52">
        <f t="shared" si="1066"/>
        <v>0</v>
      </c>
      <c r="AZ818" s="46">
        <v>823.21</v>
      </c>
      <c r="BA818" s="46">
        <v>2105.13</v>
      </c>
      <c r="BB818" s="46">
        <v>2608.0100000000002</v>
      </c>
      <c r="BC818" s="46">
        <v>902.03</v>
      </c>
      <c r="BD818" s="46">
        <v>1781.42</v>
      </c>
      <c r="BE818" s="46">
        <v>1188.47</v>
      </c>
      <c r="BF818" s="46">
        <v>2445034.0299999998</v>
      </c>
      <c r="BG818" s="46">
        <f t="shared" si="1067"/>
        <v>4866.91</v>
      </c>
      <c r="BH818" s="46">
        <v>1206.3800000000001</v>
      </c>
      <c r="BI818" s="46">
        <v>3444.44</v>
      </c>
      <c r="BJ818" s="46">
        <v>7006.73</v>
      </c>
      <c r="BK818" s="46">
        <f t="shared" si="1055"/>
        <v>1689105.94</v>
      </c>
      <c r="BL818" s="46" t="str">
        <f t="shared" si="1068"/>
        <v xml:space="preserve"> </v>
      </c>
      <c r="BM818" s="46" t="e">
        <f t="shared" si="1069"/>
        <v>#DIV/0!</v>
      </c>
      <c r="BN818" s="46" t="e">
        <f t="shared" si="1070"/>
        <v>#DIV/0!</v>
      </c>
      <c r="BO818" s="46" t="e">
        <f t="shared" si="1071"/>
        <v>#DIV/0!</v>
      </c>
      <c r="BP818" s="46" t="e">
        <f t="shared" si="1072"/>
        <v>#DIV/0!</v>
      </c>
      <c r="BQ818" s="46" t="e">
        <f t="shared" si="1073"/>
        <v>#DIV/0!</v>
      </c>
      <c r="BR818" s="46" t="e">
        <f t="shared" si="1074"/>
        <v>#DIV/0!</v>
      </c>
      <c r="BS818" s="46" t="str">
        <f t="shared" si="1075"/>
        <v xml:space="preserve"> </v>
      </c>
      <c r="BT818" s="46" t="e">
        <f t="shared" si="1076"/>
        <v>#DIV/0!</v>
      </c>
      <c r="BU818" s="46" t="e">
        <f t="shared" si="1077"/>
        <v>#DIV/0!</v>
      </c>
      <c r="BV818" s="46" t="e">
        <f t="shared" si="1078"/>
        <v>#DIV/0!</v>
      </c>
      <c r="BW818" s="46" t="str">
        <f t="shared" si="1079"/>
        <v xml:space="preserve"> </v>
      </c>
      <c r="BY818" s="52"/>
      <c r="BZ818" s="293"/>
      <c r="CA818" s="46">
        <f t="shared" si="1080"/>
        <v>4038.471195039459</v>
      </c>
      <c r="CB818" s="46">
        <f t="shared" si="1081"/>
        <v>5085.92</v>
      </c>
      <c r="CC818" s="46">
        <f t="shared" si="1082"/>
        <v>-1047.4488049605411</v>
      </c>
      <c r="CD818" s="297"/>
    </row>
    <row r="819" spans="1:82" s="45" customFormat="1" ht="12" customHeight="1">
      <c r="A819" s="284">
        <v>167</v>
      </c>
      <c r="B819" s="317" t="s">
        <v>655</v>
      </c>
      <c r="C819" s="322"/>
      <c r="D819" s="295"/>
      <c r="E819" s="323"/>
      <c r="F819" s="323"/>
      <c r="G819" s="286">
        <f t="shared" si="1095"/>
        <v>1453849.63</v>
      </c>
      <c r="H819" s="280">
        <f t="shared" si="1100"/>
        <v>0</v>
      </c>
      <c r="I819" s="289">
        <v>0</v>
      </c>
      <c r="J819" s="289">
        <v>0</v>
      </c>
      <c r="K819" s="289">
        <v>0</v>
      </c>
      <c r="L819" s="289">
        <v>0</v>
      </c>
      <c r="M819" s="289">
        <v>0</v>
      </c>
      <c r="N819" s="280">
        <v>0</v>
      </c>
      <c r="O819" s="280">
        <v>0</v>
      </c>
      <c r="P819" s="280">
        <v>0</v>
      </c>
      <c r="Q819" s="280">
        <v>0</v>
      </c>
      <c r="R819" s="280">
        <v>0</v>
      </c>
      <c r="S819" s="280">
        <v>0</v>
      </c>
      <c r="T819" s="290">
        <v>0</v>
      </c>
      <c r="U819" s="280">
        <v>0</v>
      </c>
      <c r="V819" s="296" t="s">
        <v>106</v>
      </c>
      <c r="W819" s="57">
        <v>360</v>
      </c>
      <c r="X819" s="280">
        <f t="shared" si="1101"/>
        <v>1388426.4</v>
      </c>
      <c r="Y819" s="57">
        <v>0</v>
      </c>
      <c r="Z819" s="57">
        <v>0</v>
      </c>
      <c r="AA819" s="57">
        <v>0</v>
      </c>
      <c r="AB819" s="57">
        <v>0</v>
      </c>
      <c r="AC819" s="57">
        <v>0</v>
      </c>
      <c r="AD819" s="57">
        <v>0</v>
      </c>
      <c r="AE819" s="57">
        <v>0</v>
      </c>
      <c r="AF819" s="57">
        <v>0</v>
      </c>
      <c r="AG819" s="57">
        <v>0</v>
      </c>
      <c r="AH819" s="57">
        <v>0</v>
      </c>
      <c r="AI819" s="57">
        <v>0</v>
      </c>
      <c r="AJ819" s="57">
        <f t="shared" si="1102"/>
        <v>43615.49</v>
      </c>
      <c r="AK819" s="57">
        <f t="shared" si="1103"/>
        <v>21807.74</v>
      </c>
      <c r="AL819" s="57">
        <v>0</v>
      </c>
      <c r="AN819" s="46">
        <f>I819/'Приложение 1'!I817</f>
        <v>0</v>
      </c>
      <c r="AO819" s="46" t="e">
        <f t="shared" si="1056"/>
        <v>#DIV/0!</v>
      </c>
      <c r="AP819" s="46" t="e">
        <f t="shared" si="1057"/>
        <v>#DIV/0!</v>
      </c>
      <c r="AQ819" s="46" t="e">
        <f t="shared" si="1058"/>
        <v>#DIV/0!</v>
      </c>
      <c r="AR819" s="46" t="e">
        <f t="shared" si="1059"/>
        <v>#DIV/0!</v>
      </c>
      <c r="AS819" s="46" t="e">
        <f t="shared" si="1060"/>
        <v>#DIV/0!</v>
      </c>
      <c r="AT819" s="46" t="e">
        <f t="shared" si="1061"/>
        <v>#DIV/0!</v>
      </c>
      <c r="AU819" s="46">
        <f t="shared" si="1062"/>
        <v>3856.74</v>
      </c>
      <c r="AV819" s="46" t="e">
        <f t="shared" si="1063"/>
        <v>#DIV/0!</v>
      </c>
      <c r="AW819" s="46" t="e">
        <f t="shared" si="1064"/>
        <v>#DIV/0!</v>
      </c>
      <c r="AX819" s="46" t="e">
        <f t="shared" si="1065"/>
        <v>#DIV/0!</v>
      </c>
      <c r="AY819" s="52">
        <f t="shared" si="1066"/>
        <v>0</v>
      </c>
      <c r="AZ819" s="46">
        <v>823.21</v>
      </c>
      <c r="BA819" s="46">
        <v>2105.13</v>
      </c>
      <c r="BB819" s="46">
        <v>2608.0100000000002</v>
      </c>
      <c r="BC819" s="46">
        <v>902.03</v>
      </c>
      <c r="BD819" s="46">
        <v>1781.42</v>
      </c>
      <c r="BE819" s="46">
        <v>1188.47</v>
      </c>
      <c r="BF819" s="46">
        <v>2445034.0299999998</v>
      </c>
      <c r="BG819" s="46">
        <f t="shared" si="1067"/>
        <v>4866.91</v>
      </c>
      <c r="BH819" s="46">
        <v>1206.3800000000001</v>
      </c>
      <c r="BI819" s="46">
        <v>3444.44</v>
      </c>
      <c r="BJ819" s="46">
        <v>7006.73</v>
      </c>
      <c r="BK819" s="46">
        <f t="shared" si="1055"/>
        <v>1689105.94</v>
      </c>
      <c r="BL819" s="46" t="str">
        <f t="shared" si="1068"/>
        <v xml:space="preserve"> </v>
      </c>
      <c r="BM819" s="46" t="e">
        <f t="shared" si="1069"/>
        <v>#DIV/0!</v>
      </c>
      <c r="BN819" s="46" t="e">
        <f t="shared" si="1070"/>
        <v>#DIV/0!</v>
      </c>
      <c r="BO819" s="46" t="e">
        <f t="shared" si="1071"/>
        <v>#DIV/0!</v>
      </c>
      <c r="BP819" s="46" t="e">
        <f t="shared" si="1072"/>
        <v>#DIV/0!</v>
      </c>
      <c r="BQ819" s="46" t="e">
        <f t="shared" si="1073"/>
        <v>#DIV/0!</v>
      </c>
      <c r="BR819" s="46" t="e">
        <f t="shared" si="1074"/>
        <v>#DIV/0!</v>
      </c>
      <c r="BS819" s="46" t="str">
        <f t="shared" si="1075"/>
        <v xml:space="preserve"> </v>
      </c>
      <c r="BT819" s="46" t="e">
        <f t="shared" si="1076"/>
        <v>#DIV/0!</v>
      </c>
      <c r="BU819" s="46" t="e">
        <f t="shared" si="1077"/>
        <v>#DIV/0!</v>
      </c>
      <c r="BV819" s="46" t="e">
        <f t="shared" si="1078"/>
        <v>#DIV/0!</v>
      </c>
      <c r="BW819" s="46" t="str">
        <f t="shared" si="1079"/>
        <v xml:space="preserve"> </v>
      </c>
      <c r="BY819" s="52"/>
      <c r="BZ819" s="293"/>
      <c r="CA819" s="46">
        <f t="shared" si="1080"/>
        <v>4038.4711944444443</v>
      </c>
      <c r="CB819" s="46">
        <f t="shared" si="1081"/>
        <v>5085.92</v>
      </c>
      <c r="CC819" s="46">
        <f t="shared" si="1082"/>
        <v>-1047.4488055555557</v>
      </c>
      <c r="CD819" s="297"/>
    </row>
    <row r="820" spans="1:82" s="45" customFormat="1" ht="12" customHeight="1">
      <c r="A820" s="284">
        <v>168</v>
      </c>
      <c r="B820" s="317" t="s">
        <v>656</v>
      </c>
      <c r="C820" s="322"/>
      <c r="D820" s="295"/>
      <c r="E820" s="323"/>
      <c r="F820" s="323"/>
      <c r="G820" s="286">
        <f t="shared" si="1095"/>
        <v>5250012.57</v>
      </c>
      <c r="H820" s="280">
        <f t="shared" si="1100"/>
        <v>0</v>
      </c>
      <c r="I820" s="289">
        <v>0</v>
      </c>
      <c r="J820" s="289">
        <v>0</v>
      </c>
      <c r="K820" s="289">
        <v>0</v>
      </c>
      <c r="L820" s="289">
        <v>0</v>
      </c>
      <c r="M820" s="289">
        <v>0</v>
      </c>
      <c r="N820" s="280">
        <v>0</v>
      </c>
      <c r="O820" s="280">
        <v>0</v>
      </c>
      <c r="P820" s="280">
        <v>0</v>
      </c>
      <c r="Q820" s="280">
        <v>0</v>
      </c>
      <c r="R820" s="280">
        <v>0</v>
      </c>
      <c r="S820" s="280">
        <v>0</v>
      </c>
      <c r="T820" s="290">
        <v>0</v>
      </c>
      <c r="U820" s="280">
        <v>0</v>
      </c>
      <c r="V820" s="296" t="s">
        <v>106</v>
      </c>
      <c r="W820" s="57">
        <v>1300</v>
      </c>
      <c r="X820" s="280">
        <f t="shared" si="1101"/>
        <v>5013762</v>
      </c>
      <c r="Y820" s="57">
        <v>0</v>
      </c>
      <c r="Z820" s="57">
        <v>0</v>
      </c>
      <c r="AA820" s="57">
        <v>0</v>
      </c>
      <c r="AB820" s="57">
        <v>0</v>
      </c>
      <c r="AC820" s="57">
        <v>0</v>
      </c>
      <c r="AD820" s="57">
        <v>0</v>
      </c>
      <c r="AE820" s="57">
        <v>0</v>
      </c>
      <c r="AF820" s="57">
        <v>0</v>
      </c>
      <c r="AG820" s="57">
        <v>0</v>
      </c>
      <c r="AH820" s="57">
        <v>0</v>
      </c>
      <c r="AI820" s="57">
        <v>0</v>
      </c>
      <c r="AJ820" s="57">
        <f t="shared" si="1102"/>
        <v>157500.38</v>
      </c>
      <c r="AK820" s="57">
        <f t="shared" si="1103"/>
        <v>78750.19</v>
      </c>
      <c r="AL820" s="57">
        <v>0</v>
      </c>
      <c r="AM820" s="45" t="s">
        <v>1007</v>
      </c>
      <c r="AN820" s="46">
        <f>I820/'Приложение 1'!I818</f>
        <v>0</v>
      </c>
      <c r="AO820" s="46" t="e">
        <f t="shared" si="1056"/>
        <v>#DIV/0!</v>
      </c>
      <c r="AP820" s="46" t="e">
        <f t="shared" si="1057"/>
        <v>#DIV/0!</v>
      </c>
      <c r="AQ820" s="46" t="e">
        <f t="shared" si="1058"/>
        <v>#DIV/0!</v>
      </c>
      <c r="AR820" s="46" t="e">
        <f t="shared" si="1059"/>
        <v>#DIV/0!</v>
      </c>
      <c r="AS820" s="46" t="e">
        <f t="shared" si="1060"/>
        <v>#DIV/0!</v>
      </c>
      <c r="AT820" s="46" t="e">
        <f t="shared" si="1061"/>
        <v>#DIV/0!</v>
      </c>
      <c r="AU820" s="46">
        <f t="shared" si="1062"/>
        <v>3856.74</v>
      </c>
      <c r="AV820" s="46" t="e">
        <f t="shared" si="1063"/>
        <v>#DIV/0!</v>
      </c>
      <c r="AW820" s="46" t="e">
        <f t="shared" si="1064"/>
        <v>#DIV/0!</v>
      </c>
      <c r="AX820" s="46" t="e">
        <f t="shared" si="1065"/>
        <v>#DIV/0!</v>
      </c>
      <c r="AY820" s="52">
        <f t="shared" si="1066"/>
        <v>0</v>
      </c>
      <c r="AZ820" s="46">
        <v>823.21</v>
      </c>
      <c r="BA820" s="46">
        <v>2105.13</v>
      </c>
      <c r="BB820" s="46">
        <v>2608.0100000000002</v>
      </c>
      <c r="BC820" s="46">
        <v>902.03</v>
      </c>
      <c r="BD820" s="46">
        <v>1781.42</v>
      </c>
      <c r="BE820" s="46">
        <v>1188.47</v>
      </c>
      <c r="BF820" s="46">
        <v>2445034.0299999998</v>
      </c>
      <c r="BG820" s="46">
        <f t="shared" si="1067"/>
        <v>4866.91</v>
      </c>
      <c r="BH820" s="46">
        <v>1206.3800000000001</v>
      </c>
      <c r="BI820" s="46">
        <v>3444.44</v>
      </c>
      <c r="BJ820" s="46">
        <v>7006.73</v>
      </c>
      <c r="BK820" s="46">
        <f t="shared" si="1055"/>
        <v>1689105.94</v>
      </c>
      <c r="BL820" s="46" t="str">
        <f t="shared" si="1068"/>
        <v xml:space="preserve"> </v>
      </c>
      <c r="BM820" s="46" t="e">
        <f t="shared" si="1069"/>
        <v>#DIV/0!</v>
      </c>
      <c r="BN820" s="46" t="e">
        <f t="shared" si="1070"/>
        <v>#DIV/0!</v>
      </c>
      <c r="BO820" s="46" t="e">
        <f t="shared" si="1071"/>
        <v>#DIV/0!</v>
      </c>
      <c r="BP820" s="46" t="e">
        <f t="shared" si="1072"/>
        <v>#DIV/0!</v>
      </c>
      <c r="BQ820" s="46" t="e">
        <f t="shared" si="1073"/>
        <v>#DIV/0!</v>
      </c>
      <c r="BR820" s="46" t="e">
        <f t="shared" si="1074"/>
        <v>#DIV/0!</v>
      </c>
      <c r="BS820" s="46" t="str">
        <f t="shared" si="1075"/>
        <v xml:space="preserve"> </v>
      </c>
      <c r="BT820" s="46" t="e">
        <f t="shared" si="1076"/>
        <v>#DIV/0!</v>
      </c>
      <c r="BU820" s="46" t="e">
        <f t="shared" si="1077"/>
        <v>#DIV/0!</v>
      </c>
      <c r="BV820" s="46" t="e">
        <f t="shared" si="1078"/>
        <v>#DIV/0!</v>
      </c>
      <c r="BW820" s="46" t="str">
        <f t="shared" si="1079"/>
        <v xml:space="preserve"> </v>
      </c>
      <c r="BY820" s="52"/>
      <c r="BZ820" s="293"/>
      <c r="CA820" s="46">
        <f t="shared" si="1080"/>
        <v>4038.4712076923079</v>
      </c>
      <c r="CB820" s="46">
        <f t="shared" si="1081"/>
        <v>5085.92</v>
      </c>
      <c r="CC820" s="46">
        <f t="shared" si="1082"/>
        <v>-1047.4487923076922</v>
      </c>
      <c r="CD820" s="297"/>
    </row>
    <row r="821" spans="1:82" s="45" customFormat="1" ht="12" customHeight="1">
      <c r="A821" s="284">
        <v>169</v>
      </c>
      <c r="B821" s="317" t="s">
        <v>661</v>
      </c>
      <c r="C821" s="322"/>
      <c r="D821" s="295"/>
      <c r="E821" s="323"/>
      <c r="F821" s="323"/>
      <c r="G821" s="286">
        <f t="shared" si="1095"/>
        <v>2369774.9</v>
      </c>
      <c r="H821" s="280">
        <f t="shared" si="1100"/>
        <v>0</v>
      </c>
      <c r="I821" s="289">
        <v>0</v>
      </c>
      <c r="J821" s="289">
        <v>0</v>
      </c>
      <c r="K821" s="289">
        <v>0</v>
      </c>
      <c r="L821" s="289">
        <v>0</v>
      </c>
      <c r="M821" s="289">
        <v>0</v>
      </c>
      <c r="N821" s="280">
        <v>0</v>
      </c>
      <c r="O821" s="280">
        <v>0</v>
      </c>
      <c r="P821" s="280">
        <v>0</v>
      </c>
      <c r="Q821" s="280">
        <v>0</v>
      </c>
      <c r="R821" s="280">
        <v>0</v>
      </c>
      <c r="S821" s="280">
        <v>0</v>
      </c>
      <c r="T821" s="290">
        <v>0</v>
      </c>
      <c r="U821" s="280">
        <v>0</v>
      </c>
      <c r="V821" s="296" t="s">
        <v>106</v>
      </c>
      <c r="W821" s="57">
        <v>586.79999999999995</v>
      </c>
      <c r="X821" s="280">
        <f t="shared" si="1101"/>
        <v>2263135.0299999998</v>
      </c>
      <c r="Y821" s="57">
        <v>0</v>
      </c>
      <c r="Z821" s="57">
        <v>0</v>
      </c>
      <c r="AA821" s="57">
        <v>0</v>
      </c>
      <c r="AB821" s="57">
        <v>0</v>
      </c>
      <c r="AC821" s="57">
        <v>0</v>
      </c>
      <c r="AD821" s="57">
        <v>0</v>
      </c>
      <c r="AE821" s="57">
        <v>0</v>
      </c>
      <c r="AF821" s="57">
        <v>0</v>
      </c>
      <c r="AG821" s="57">
        <v>0</v>
      </c>
      <c r="AH821" s="57">
        <v>0</v>
      </c>
      <c r="AI821" s="57">
        <v>0</v>
      </c>
      <c r="AJ821" s="57">
        <f t="shared" si="1102"/>
        <v>71093.25</v>
      </c>
      <c r="AK821" s="57">
        <f t="shared" si="1103"/>
        <v>35546.620000000003</v>
      </c>
      <c r="AL821" s="57">
        <v>0</v>
      </c>
      <c r="AN821" s="46">
        <f>I821/'Приложение 1'!I819</f>
        <v>0</v>
      </c>
      <c r="AO821" s="46" t="e">
        <f t="shared" si="1056"/>
        <v>#DIV/0!</v>
      </c>
      <c r="AP821" s="46" t="e">
        <f t="shared" si="1057"/>
        <v>#DIV/0!</v>
      </c>
      <c r="AQ821" s="46" t="e">
        <f t="shared" si="1058"/>
        <v>#DIV/0!</v>
      </c>
      <c r="AR821" s="46" t="e">
        <f t="shared" si="1059"/>
        <v>#DIV/0!</v>
      </c>
      <c r="AS821" s="46" t="e">
        <f t="shared" si="1060"/>
        <v>#DIV/0!</v>
      </c>
      <c r="AT821" s="46" t="e">
        <f t="shared" si="1061"/>
        <v>#DIV/0!</v>
      </c>
      <c r="AU821" s="46">
        <f t="shared" si="1062"/>
        <v>3856.7399965916838</v>
      </c>
      <c r="AV821" s="46" t="e">
        <f t="shared" si="1063"/>
        <v>#DIV/0!</v>
      </c>
      <c r="AW821" s="46" t="e">
        <f t="shared" si="1064"/>
        <v>#DIV/0!</v>
      </c>
      <c r="AX821" s="46" t="e">
        <f t="shared" si="1065"/>
        <v>#DIV/0!</v>
      </c>
      <c r="AY821" s="52">
        <f t="shared" si="1066"/>
        <v>0</v>
      </c>
      <c r="AZ821" s="46">
        <v>823.21</v>
      </c>
      <c r="BA821" s="46">
        <v>2105.13</v>
      </c>
      <c r="BB821" s="46">
        <v>2608.0100000000002</v>
      </c>
      <c r="BC821" s="46">
        <v>902.03</v>
      </c>
      <c r="BD821" s="46">
        <v>1781.42</v>
      </c>
      <c r="BE821" s="46">
        <v>1188.47</v>
      </c>
      <c r="BF821" s="46">
        <v>2445034.0299999998</v>
      </c>
      <c r="BG821" s="46">
        <f t="shared" si="1067"/>
        <v>4866.91</v>
      </c>
      <c r="BH821" s="46">
        <v>1206.3800000000001</v>
      </c>
      <c r="BI821" s="46">
        <v>3444.44</v>
      </c>
      <c r="BJ821" s="46">
        <v>7006.73</v>
      </c>
      <c r="BK821" s="46">
        <f t="shared" si="1055"/>
        <v>1689105.94</v>
      </c>
      <c r="BL821" s="46" t="str">
        <f t="shared" si="1068"/>
        <v xml:space="preserve"> </v>
      </c>
      <c r="BM821" s="46" t="e">
        <f t="shared" si="1069"/>
        <v>#DIV/0!</v>
      </c>
      <c r="BN821" s="46" t="e">
        <f t="shared" si="1070"/>
        <v>#DIV/0!</v>
      </c>
      <c r="BO821" s="46" t="e">
        <f t="shared" si="1071"/>
        <v>#DIV/0!</v>
      </c>
      <c r="BP821" s="46" t="e">
        <f t="shared" si="1072"/>
        <v>#DIV/0!</v>
      </c>
      <c r="BQ821" s="46" t="e">
        <f t="shared" si="1073"/>
        <v>#DIV/0!</v>
      </c>
      <c r="BR821" s="46" t="e">
        <f t="shared" si="1074"/>
        <v>#DIV/0!</v>
      </c>
      <c r="BS821" s="46" t="str">
        <f t="shared" si="1075"/>
        <v xml:space="preserve"> </v>
      </c>
      <c r="BT821" s="46" t="e">
        <f t="shared" si="1076"/>
        <v>#DIV/0!</v>
      </c>
      <c r="BU821" s="46" t="e">
        <f t="shared" si="1077"/>
        <v>#DIV/0!</v>
      </c>
      <c r="BV821" s="46" t="e">
        <f t="shared" si="1078"/>
        <v>#DIV/0!</v>
      </c>
      <c r="BW821" s="46" t="str">
        <f t="shared" si="1079"/>
        <v xml:space="preserve"> </v>
      </c>
      <c r="BY821" s="52"/>
      <c r="BZ821" s="293"/>
      <c r="CA821" s="46">
        <f t="shared" si="1080"/>
        <v>4038.4711997273348</v>
      </c>
      <c r="CB821" s="46">
        <f t="shared" si="1081"/>
        <v>5085.92</v>
      </c>
      <c r="CC821" s="46">
        <f t="shared" si="1082"/>
        <v>-1047.4488002726653</v>
      </c>
      <c r="CD821" s="297"/>
    </row>
    <row r="822" spans="1:82" s="45" customFormat="1" ht="12" customHeight="1">
      <c r="A822" s="284">
        <v>170</v>
      </c>
      <c r="B822" s="317" t="s">
        <v>664</v>
      </c>
      <c r="C822" s="322"/>
      <c r="D822" s="295"/>
      <c r="E822" s="323"/>
      <c r="F822" s="323"/>
      <c r="G822" s="286">
        <f t="shared" si="1095"/>
        <v>918348.36</v>
      </c>
      <c r="H822" s="280">
        <f t="shared" si="1100"/>
        <v>0</v>
      </c>
      <c r="I822" s="289">
        <v>0</v>
      </c>
      <c r="J822" s="289">
        <v>0</v>
      </c>
      <c r="K822" s="289">
        <v>0</v>
      </c>
      <c r="L822" s="289">
        <v>0</v>
      </c>
      <c r="M822" s="289">
        <v>0</v>
      </c>
      <c r="N822" s="280">
        <v>0</v>
      </c>
      <c r="O822" s="280">
        <v>0</v>
      </c>
      <c r="P822" s="280">
        <v>0</v>
      </c>
      <c r="Q822" s="280">
        <v>0</v>
      </c>
      <c r="R822" s="280">
        <v>0</v>
      </c>
      <c r="S822" s="280">
        <v>0</v>
      </c>
      <c r="T822" s="290">
        <v>0</v>
      </c>
      <c r="U822" s="280">
        <v>0</v>
      </c>
      <c r="V822" s="296" t="s">
        <v>106</v>
      </c>
      <c r="W822" s="57">
        <v>227.4</v>
      </c>
      <c r="X822" s="280">
        <f t="shared" si="1101"/>
        <v>877022.68</v>
      </c>
      <c r="Y822" s="57">
        <v>0</v>
      </c>
      <c r="Z822" s="57">
        <v>0</v>
      </c>
      <c r="AA822" s="57">
        <v>0</v>
      </c>
      <c r="AB822" s="57">
        <v>0</v>
      </c>
      <c r="AC822" s="57">
        <v>0</v>
      </c>
      <c r="AD822" s="57">
        <v>0</v>
      </c>
      <c r="AE822" s="57">
        <v>0</v>
      </c>
      <c r="AF822" s="57">
        <v>0</v>
      </c>
      <c r="AG822" s="57">
        <v>0</v>
      </c>
      <c r="AH822" s="57">
        <v>0</v>
      </c>
      <c r="AI822" s="57">
        <v>0</v>
      </c>
      <c r="AJ822" s="57">
        <f t="shared" si="1102"/>
        <v>27550.45</v>
      </c>
      <c r="AK822" s="57">
        <f t="shared" si="1103"/>
        <v>13775.23</v>
      </c>
      <c r="AL822" s="57">
        <v>0</v>
      </c>
      <c r="AN822" s="46">
        <f>I822/'Приложение 1'!I820</f>
        <v>0</v>
      </c>
      <c r="AO822" s="46" t="e">
        <f t="shared" si="1056"/>
        <v>#DIV/0!</v>
      </c>
      <c r="AP822" s="46" t="e">
        <f t="shared" si="1057"/>
        <v>#DIV/0!</v>
      </c>
      <c r="AQ822" s="46" t="e">
        <f t="shared" si="1058"/>
        <v>#DIV/0!</v>
      </c>
      <c r="AR822" s="46" t="e">
        <f t="shared" si="1059"/>
        <v>#DIV/0!</v>
      </c>
      <c r="AS822" s="46" t="e">
        <f t="shared" si="1060"/>
        <v>#DIV/0!</v>
      </c>
      <c r="AT822" s="46" t="e">
        <f t="shared" si="1061"/>
        <v>#DIV/0!</v>
      </c>
      <c r="AU822" s="46">
        <f t="shared" si="1062"/>
        <v>3856.7400175901498</v>
      </c>
      <c r="AV822" s="46" t="e">
        <f t="shared" si="1063"/>
        <v>#DIV/0!</v>
      </c>
      <c r="AW822" s="46" t="e">
        <f t="shared" si="1064"/>
        <v>#DIV/0!</v>
      </c>
      <c r="AX822" s="46" t="e">
        <f t="shared" si="1065"/>
        <v>#DIV/0!</v>
      </c>
      <c r="AY822" s="52">
        <f t="shared" si="1066"/>
        <v>0</v>
      </c>
      <c r="AZ822" s="46">
        <v>823.21</v>
      </c>
      <c r="BA822" s="46">
        <v>2105.13</v>
      </c>
      <c r="BB822" s="46">
        <v>2608.0100000000002</v>
      </c>
      <c r="BC822" s="46">
        <v>902.03</v>
      </c>
      <c r="BD822" s="46">
        <v>1781.42</v>
      </c>
      <c r="BE822" s="46">
        <v>1188.47</v>
      </c>
      <c r="BF822" s="46">
        <v>2445034.0299999998</v>
      </c>
      <c r="BG822" s="46">
        <f t="shared" si="1067"/>
        <v>4866.91</v>
      </c>
      <c r="BH822" s="46">
        <v>1206.3800000000001</v>
      </c>
      <c r="BI822" s="46">
        <v>3444.44</v>
      </c>
      <c r="BJ822" s="46">
        <v>7006.73</v>
      </c>
      <c r="BK822" s="46">
        <f t="shared" si="1055"/>
        <v>1689105.94</v>
      </c>
      <c r="BL822" s="46" t="str">
        <f t="shared" si="1068"/>
        <v xml:space="preserve"> </v>
      </c>
      <c r="BM822" s="46" t="e">
        <f t="shared" si="1069"/>
        <v>#DIV/0!</v>
      </c>
      <c r="BN822" s="46" t="e">
        <f t="shared" si="1070"/>
        <v>#DIV/0!</v>
      </c>
      <c r="BO822" s="46" t="e">
        <f t="shared" si="1071"/>
        <v>#DIV/0!</v>
      </c>
      <c r="BP822" s="46" t="e">
        <f t="shared" si="1072"/>
        <v>#DIV/0!</v>
      </c>
      <c r="BQ822" s="46" t="e">
        <f t="shared" si="1073"/>
        <v>#DIV/0!</v>
      </c>
      <c r="BR822" s="46" t="e">
        <f t="shared" si="1074"/>
        <v>#DIV/0!</v>
      </c>
      <c r="BS822" s="46" t="str">
        <f t="shared" si="1075"/>
        <v xml:space="preserve"> </v>
      </c>
      <c r="BT822" s="46" t="e">
        <f t="shared" si="1076"/>
        <v>#DIV/0!</v>
      </c>
      <c r="BU822" s="46" t="e">
        <f t="shared" si="1077"/>
        <v>#DIV/0!</v>
      </c>
      <c r="BV822" s="46" t="e">
        <f t="shared" si="1078"/>
        <v>#DIV/0!</v>
      </c>
      <c r="BW822" s="46" t="str">
        <f t="shared" si="1079"/>
        <v xml:space="preserve"> </v>
      </c>
      <c r="BY822" s="52"/>
      <c r="BZ822" s="293"/>
      <c r="CA822" s="46">
        <f t="shared" si="1080"/>
        <v>4038.4712401055408</v>
      </c>
      <c r="CB822" s="46">
        <f t="shared" si="1081"/>
        <v>5085.92</v>
      </c>
      <c r="CC822" s="46">
        <f t="shared" si="1082"/>
        <v>-1047.4487598944593</v>
      </c>
      <c r="CD822" s="297"/>
    </row>
    <row r="823" spans="1:82" s="45" customFormat="1" ht="12" customHeight="1">
      <c r="A823" s="284">
        <v>171</v>
      </c>
      <c r="B823" s="317" t="s">
        <v>665</v>
      </c>
      <c r="C823" s="322"/>
      <c r="D823" s="295"/>
      <c r="E823" s="323"/>
      <c r="F823" s="323"/>
      <c r="G823" s="286">
        <f t="shared" si="1095"/>
        <v>1472830.45</v>
      </c>
      <c r="H823" s="280">
        <f t="shared" si="1100"/>
        <v>0</v>
      </c>
      <c r="I823" s="289">
        <v>0</v>
      </c>
      <c r="J823" s="289">
        <v>0</v>
      </c>
      <c r="K823" s="289">
        <v>0</v>
      </c>
      <c r="L823" s="289">
        <v>0</v>
      </c>
      <c r="M823" s="289">
        <v>0</v>
      </c>
      <c r="N823" s="280">
        <v>0</v>
      </c>
      <c r="O823" s="280">
        <v>0</v>
      </c>
      <c r="P823" s="280">
        <v>0</v>
      </c>
      <c r="Q823" s="280">
        <v>0</v>
      </c>
      <c r="R823" s="280">
        <v>0</v>
      </c>
      <c r="S823" s="280">
        <v>0</v>
      </c>
      <c r="T823" s="290">
        <v>0</v>
      </c>
      <c r="U823" s="280">
        <v>0</v>
      </c>
      <c r="V823" s="296" t="s">
        <v>106</v>
      </c>
      <c r="W823" s="57">
        <v>364.7</v>
      </c>
      <c r="X823" s="280">
        <f t="shared" si="1101"/>
        <v>1406553.08</v>
      </c>
      <c r="Y823" s="57">
        <v>0</v>
      </c>
      <c r="Z823" s="57">
        <v>0</v>
      </c>
      <c r="AA823" s="57">
        <v>0</v>
      </c>
      <c r="AB823" s="57">
        <v>0</v>
      </c>
      <c r="AC823" s="57">
        <v>0</v>
      </c>
      <c r="AD823" s="57">
        <v>0</v>
      </c>
      <c r="AE823" s="57">
        <v>0</v>
      </c>
      <c r="AF823" s="57">
        <v>0</v>
      </c>
      <c r="AG823" s="57">
        <v>0</v>
      </c>
      <c r="AH823" s="57">
        <v>0</v>
      </c>
      <c r="AI823" s="57">
        <v>0</v>
      </c>
      <c r="AJ823" s="57">
        <f t="shared" si="1102"/>
        <v>44184.91</v>
      </c>
      <c r="AK823" s="57">
        <f t="shared" si="1103"/>
        <v>22092.46</v>
      </c>
      <c r="AL823" s="57">
        <v>0</v>
      </c>
      <c r="AN823" s="46">
        <f>I823/'Приложение 1'!I821</f>
        <v>0</v>
      </c>
      <c r="AO823" s="46" t="e">
        <f t="shared" si="1056"/>
        <v>#DIV/0!</v>
      </c>
      <c r="AP823" s="46" t="e">
        <f t="shared" si="1057"/>
        <v>#DIV/0!</v>
      </c>
      <c r="AQ823" s="46" t="e">
        <f t="shared" si="1058"/>
        <v>#DIV/0!</v>
      </c>
      <c r="AR823" s="46" t="e">
        <f t="shared" si="1059"/>
        <v>#DIV/0!</v>
      </c>
      <c r="AS823" s="46" t="e">
        <f t="shared" si="1060"/>
        <v>#DIV/0!</v>
      </c>
      <c r="AT823" s="46" t="e">
        <f t="shared" si="1061"/>
        <v>#DIV/0!</v>
      </c>
      <c r="AU823" s="46">
        <f t="shared" si="1062"/>
        <v>3856.7400054839595</v>
      </c>
      <c r="AV823" s="46" t="e">
        <f t="shared" si="1063"/>
        <v>#DIV/0!</v>
      </c>
      <c r="AW823" s="46" t="e">
        <f t="shared" si="1064"/>
        <v>#DIV/0!</v>
      </c>
      <c r="AX823" s="46" t="e">
        <f t="shared" si="1065"/>
        <v>#DIV/0!</v>
      </c>
      <c r="AY823" s="52">
        <f t="shared" si="1066"/>
        <v>0</v>
      </c>
      <c r="AZ823" s="46">
        <v>823.21</v>
      </c>
      <c r="BA823" s="46">
        <v>2105.13</v>
      </c>
      <c r="BB823" s="46">
        <v>2608.0100000000002</v>
      </c>
      <c r="BC823" s="46">
        <v>902.03</v>
      </c>
      <c r="BD823" s="46">
        <v>1781.42</v>
      </c>
      <c r="BE823" s="46">
        <v>1188.47</v>
      </c>
      <c r="BF823" s="46">
        <v>2445034.0299999998</v>
      </c>
      <c r="BG823" s="46">
        <f t="shared" si="1067"/>
        <v>4866.91</v>
      </c>
      <c r="BH823" s="46">
        <v>1206.3800000000001</v>
      </c>
      <c r="BI823" s="46">
        <v>3444.44</v>
      </c>
      <c r="BJ823" s="46">
        <v>7006.73</v>
      </c>
      <c r="BK823" s="46">
        <f t="shared" si="1055"/>
        <v>1689105.94</v>
      </c>
      <c r="BL823" s="46" t="str">
        <f t="shared" si="1068"/>
        <v xml:space="preserve"> </v>
      </c>
      <c r="BM823" s="46" t="e">
        <f t="shared" si="1069"/>
        <v>#DIV/0!</v>
      </c>
      <c r="BN823" s="46" t="e">
        <f t="shared" si="1070"/>
        <v>#DIV/0!</v>
      </c>
      <c r="BO823" s="46" t="e">
        <f t="shared" si="1071"/>
        <v>#DIV/0!</v>
      </c>
      <c r="BP823" s="46" t="e">
        <f t="shared" si="1072"/>
        <v>#DIV/0!</v>
      </c>
      <c r="BQ823" s="46" t="e">
        <f t="shared" si="1073"/>
        <v>#DIV/0!</v>
      </c>
      <c r="BR823" s="46" t="e">
        <f t="shared" si="1074"/>
        <v>#DIV/0!</v>
      </c>
      <c r="BS823" s="46" t="str">
        <f t="shared" si="1075"/>
        <v xml:space="preserve"> </v>
      </c>
      <c r="BT823" s="46" t="e">
        <f t="shared" si="1076"/>
        <v>#DIV/0!</v>
      </c>
      <c r="BU823" s="46" t="e">
        <f t="shared" si="1077"/>
        <v>#DIV/0!</v>
      </c>
      <c r="BV823" s="46" t="e">
        <f t="shared" si="1078"/>
        <v>#DIV/0!</v>
      </c>
      <c r="BW823" s="46" t="str">
        <f t="shared" si="1079"/>
        <v xml:space="preserve"> </v>
      </c>
      <c r="BY823" s="52"/>
      <c r="BZ823" s="293"/>
      <c r="CA823" s="46">
        <f t="shared" si="1080"/>
        <v>4038.4712092130517</v>
      </c>
      <c r="CB823" s="46">
        <f t="shared" si="1081"/>
        <v>5085.92</v>
      </c>
      <c r="CC823" s="46">
        <f t="shared" si="1082"/>
        <v>-1047.4487907869484</v>
      </c>
      <c r="CD823" s="297"/>
    </row>
    <row r="824" spans="1:82" s="45" customFormat="1" ht="12" customHeight="1">
      <c r="A824" s="284">
        <v>172</v>
      </c>
      <c r="B824" s="317" t="s">
        <v>667</v>
      </c>
      <c r="C824" s="322"/>
      <c r="D824" s="295"/>
      <c r="E824" s="323"/>
      <c r="F824" s="323"/>
      <c r="G824" s="286">
        <f t="shared" si="1095"/>
        <v>1635580.84</v>
      </c>
      <c r="H824" s="280">
        <f t="shared" si="1100"/>
        <v>0</v>
      </c>
      <c r="I824" s="289">
        <v>0</v>
      </c>
      <c r="J824" s="289">
        <v>0</v>
      </c>
      <c r="K824" s="289">
        <v>0</v>
      </c>
      <c r="L824" s="289">
        <v>0</v>
      </c>
      <c r="M824" s="289">
        <v>0</v>
      </c>
      <c r="N824" s="280">
        <v>0</v>
      </c>
      <c r="O824" s="280">
        <v>0</v>
      </c>
      <c r="P824" s="280">
        <v>0</v>
      </c>
      <c r="Q824" s="280">
        <v>0</v>
      </c>
      <c r="R824" s="280">
        <v>0</v>
      </c>
      <c r="S824" s="280">
        <v>0</v>
      </c>
      <c r="T824" s="290">
        <v>0</v>
      </c>
      <c r="U824" s="280">
        <v>0</v>
      </c>
      <c r="V824" s="296" t="s">
        <v>106</v>
      </c>
      <c r="W824" s="57">
        <v>405</v>
      </c>
      <c r="X824" s="280">
        <f t="shared" si="1101"/>
        <v>1561979.7</v>
      </c>
      <c r="Y824" s="57">
        <v>0</v>
      </c>
      <c r="Z824" s="57">
        <v>0</v>
      </c>
      <c r="AA824" s="57">
        <v>0</v>
      </c>
      <c r="AB824" s="57">
        <v>0</v>
      </c>
      <c r="AC824" s="57">
        <v>0</v>
      </c>
      <c r="AD824" s="57">
        <v>0</v>
      </c>
      <c r="AE824" s="57">
        <v>0</v>
      </c>
      <c r="AF824" s="57">
        <v>0</v>
      </c>
      <c r="AG824" s="57">
        <v>0</v>
      </c>
      <c r="AH824" s="57">
        <v>0</v>
      </c>
      <c r="AI824" s="57">
        <v>0</v>
      </c>
      <c r="AJ824" s="57">
        <f t="shared" si="1102"/>
        <v>49067.43</v>
      </c>
      <c r="AK824" s="57">
        <f t="shared" si="1103"/>
        <v>24533.71</v>
      </c>
      <c r="AL824" s="57">
        <v>0</v>
      </c>
      <c r="AN824" s="46">
        <f>I824/'Приложение 1'!I822</f>
        <v>0</v>
      </c>
      <c r="AO824" s="46" t="e">
        <f t="shared" si="1056"/>
        <v>#DIV/0!</v>
      </c>
      <c r="AP824" s="46" t="e">
        <f t="shared" si="1057"/>
        <v>#DIV/0!</v>
      </c>
      <c r="AQ824" s="46" t="e">
        <f t="shared" si="1058"/>
        <v>#DIV/0!</v>
      </c>
      <c r="AR824" s="46" t="e">
        <f t="shared" si="1059"/>
        <v>#DIV/0!</v>
      </c>
      <c r="AS824" s="46" t="e">
        <f t="shared" si="1060"/>
        <v>#DIV/0!</v>
      </c>
      <c r="AT824" s="46" t="e">
        <f t="shared" si="1061"/>
        <v>#DIV/0!</v>
      </c>
      <c r="AU824" s="46">
        <f t="shared" si="1062"/>
        <v>3856.74</v>
      </c>
      <c r="AV824" s="46" t="e">
        <f t="shared" si="1063"/>
        <v>#DIV/0!</v>
      </c>
      <c r="AW824" s="46" t="e">
        <f t="shared" si="1064"/>
        <v>#DIV/0!</v>
      </c>
      <c r="AX824" s="46" t="e">
        <f t="shared" si="1065"/>
        <v>#DIV/0!</v>
      </c>
      <c r="AY824" s="52">
        <f t="shared" si="1066"/>
        <v>0</v>
      </c>
      <c r="AZ824" s="46">
        <v>823.21</v>
      </c>
      <c r="BA824" s="46">
        <v>2105.13</v>
      </c>
      <c r="BB824" s="46">
        <v>2608.0100000000002</v>
      </c>
      <c r="BC824" s="46">
        <v>902.03</v>
      </c>
      <c r="BD824" s="46">
        <v>1781.42</v>
      </c>
      <c r="BE824" s="46">
        <v>1188.47</v>
      </c>
      <c r="BF824" s="46">
        <v>2445034.0299999998</v>
      </c>
      <c r="BG824" s="46">
        <f t="shared" si="1067"/>
        <v>4866.91</v>
      </c>
      <c r="BH824" s="46">
        <v>1206.3800000000001</v>
      </c>
      <c r="BI824" s="46">
        <v>3444.44</v>
      </c>
      <c r="BJ824" s="46">
        <v>7006.73</v>
      </c>
      <c r="BK824" s="46">
        <f t="shared" si="1055"/>
        <v>1689105.94</v>
      </c>
      <c r="BL824" s="46" t="str">
        <f t="shared" si="1068"/>
        <v xml:space="preserve"> </v>
      </c>
      <c r="BM824" s="46" t="e">
        <f t="shared" si="1069"/>
        <v>#DIV/0!</v>
      </c>
      <c r="BN824" s="46" t="e">
        <f t="shared" si="1070"/>
        <v>#DIV/0!</v>
      </c>
      <c r="BO824" s="46" t="e">
        <f t="shared" si="1071"/>
        <v>#DIV/0!</v>
      </c>
      <c r="BP824" s="46" t="e">
        <f t="shared" si="1072"/>
        <v>#DIV/0!</v>
      </c>
      <c r="BQ824" s="46" t="e">
        <f t="shared" si="1073"/>
        <v>#DIV/0!</v>
      </c>
      <c r="BR824" s="46" t="e">
        <f t="shared" si="1074"/>
        <v>#DIV/0!</v>
      </c>
      <c r="BS824" s="46" t="str">
        <f t="shared" si="1075"/>
        <v xml:space="preserve"> </v>
      </c>
      <c r="BT824" s="46" t="e">
        <f t="shared" si="1076"/>
        <v>#DIV/0!</v>
      </c>
      <c r="BU824" s="46" t="e">
        <f t="shared" si="1077"/>
        <v>#DIV/0!</v>
      </c>
      <c r="BV824" s="46" t="e">
        <f t="shared" si="1078"/>
        <v>#DIV/0!</v>
      </c>
      <c r="BW824" s="46" t="str">
        <f t="shared" si="1079"/>
        <v xml:space="preserve"> </v>
      </c>
      <c r="BY824" s="52"/>
      <c r="BZ824" s="293"/>
      <c r="CA824" s="46">
        <f t="shared" si="1080"/>
        <v>4038.4712098765435</v>
      </c>
      <c r="CB824" s="46">
        <f t="shared" si="1081"/>
        <v>5085.92</v>
      </c>
      <c r="CC824" s="46">
        <f t="shared" si="1082"/>
        <v>-1047.4487901234565</v>
      </c>
      <c r="CD824" s="297"/>
    </row>
    <row r="825" spans="1:82" s="45" customFormat="1" ht="12" customHeight="1">
      <c r="A825" s="284">
        <v>173</v>
      </c>
      <c r="B825" s="317" t="s">
        <v>668</v>
      </c>
      <c r="C825" s="322"/>
      <c r="D825" s="295"/>
      <c r="E825" s="323"/>
      <c r="F825" s="323"/>
      <c r="G825" s="286">
        <f t="shared" si="1095"/>
        <v>1482926.63</v>
      </c>
      <c r="H825" s="280">
        <f t="shared" si="1100"/>
        <v>0</v>
      </c>
      <c r="I825" s="289">
        <v>0</v>
      </c>
      <c r="J825" s="289">
        <v>0</v>
      </c>
      <c r="K825" s="289">
        <v>0</v>
      </c>
      <c r="L825" s="289">
        <v>0</v>
      </c>
      <c r="M825" s="289">
        <v>0</v>
      </c>
      <c r="N825" s="280">
        <v>0</v>
      </c>
      <c r="O825" s="280">
        <v>0</v>
      </c>
      <c r="P825" s="280">
        <v>0</v>
      </c>
      <c r="Q825" s="280">
        <v>0</v>
      </c>
      <c r="R825" s="280">
        <v>0</v>
      </c>
      <c r="S825" s="280">
        <v>0</v>
      </c>
      <c r="T825" s="290">
        <v>0</v>
      </c>
      <c r="U825" s="280">
        <v>0</v>
      </c>
      <c r="V825" s="296" t="s">
        <v>106</v>
      </c>
      <c r="W825" s="57">
        <v>367.2</v>
      </c>
      <c r="X825" s="280">
        <f t="shared" si="1101"/>
        <v>1416194.93</v>
      </c>
      <c r="Y825" s="57">
        <v>0</v>
      </c>
      <c r="Z825" s="57">
        <v>0</v>
      </c>
      <c r="AA825" s="57">
        <v>0</v>
      </c>
      <c r="AB825" s="57">
        <v>0</v>
      </c>
      <c r="AC825" s="57">
        <v>0</v>
      </c>
      <c r="AD825" s="57">
        <v>0</v>
      </c>
      <c r="AE825" s="57">
        <v>0</v>
      </c>
      <c r="AF825" s="57">
        <v>0</v>
      </c>
      <c r="AG825" s="57">
        <v>0</v>
      </c>
      <c r="AH825" s="57">
        <v>0</v>
      </c>
      <c r="AI825" s="57">
        <v>0</v>
      </c>
      <c r="AJ825" s="57">
        <f t="shared" si="1102"/>
        <v>44487.8</v>
      </c>
      <c r="AK825" s="57">
        <f t="shared" si="1103"/>
        <v>22243.9</v>
      </c>
      <c r="AL825" s="57">
        <v>0</v>
      </c>
      <c r="AN825" s="46">
        <f>I825/'Приложение 1'!I823</f>
        <v>0</v>
      </c>
      <c r="AO825" s="46" t="e">
        <f t="shared" si="1056"/>
        <v>#DIV/0!</v>
      </c>
      <c r="AP825" s="46" t="e">
        <f t="shared" si="1057"/>
        <v>#DIV/0!</v>
      </c>
      <c r="AQ825" s="46" t="e">
        <f t="shared" si="1058"/>
        <v>#DIV/0!</v>
      </c>
      <c r="AR825" s="46" t="e">
        <f t="shared" si="1059"/>
        <v>#DIV/0!</v>
      </c>
      <c r="AS825" s="46" t="e">
        <f t="shared" si="1060"/>
        <v>#DIV/0!</v>
      </c>
      <c r="AT825" s="46" t="e">
        <f t="shared" si="1061"/>
        <v>#DIV/0!</v>
      </c>
      <c r="AU825" s="46">
        <f t="shared" si="1062"/>
        <v>3856.7400054466229</v>
      </c>
      <c r="AV825" s="46" t="e">
        <f t="shared" si="1063"/>
        <v>#DIV/0!</v>
      </c>
      <c r="AW825" s="46" t="e">
        <f t="shared" si="1064"/>
        <v>#DIV/0!</v>
      </c>
      <c r="AX825" s="46" t="e">
        <f t="shared" si="1065"/>
        <v>#DIV/0!</v>
      </c>
      <c r="AY825" s="52">
        <f t="shared" si="1066"/>
        <v>0</v>
      </c>
      <c r="AZ825" s="46">
        <v>823.21</v>
      </c>
      <c r="BA825" s="46">
        <v>2105.13</v>
      </c>
      <c r="BB825" s="46">
        <v>2608.0100000000002</v>
      </c>
      <c r="BC825" s="46">
        <v>902.03</v>
      </c>
      <c r="BD825" s="46">
        <v>1781.42</v>
      </c>
      <c r="BE825" s="46">
        <v>1188.47</v>
      </c>
      <c r="BF825" s="46">
        <v>2445034.0299999998</v>
      </c>
      <c r="BG825" s="46">
        <f t="shared" si="1067"/>
        <v>4866.91</v>
      </c>
      <c r="BH825" s="46">
        <v>1206.3800000000001</v>
      </c>
      <c r="BI825" s="46">
        <v>3444.44</v>
      </c>
      <c r="BJ825" s="46">
        <v>7006.73</v>
      </c>
      <c r="BK825" s="46">
        <f t="shared" si="1055"/>
        <v>1689105.94</v>
      </c>
      <c r="BL825" s="46" t="str">
        <f t="shared" si="1068"/>
        <v xml:space="preserve"> </v>
      </c>
      <c r="BM825" s="46" t="e">
        <f t="shared" si="1069"/>
        <v>#DIV/0!</v>
      </c>
      <c r="BN825" s="46" t="e">
        <f t="shared" si="1070"/>
        <v>#DIV/0!</v>
      </c>
      <c r="BO825" s="46" t="e">
        <f t="shared" si="1071"/>
        <v>#DIV/0!</v>
      </c>
      <c r="BP825" s="46" t="e">
        <f t="shared" si="1072"/>
        <v>#DIV/0!</v>
      </c>
      <c r="BQ825" s="46" t="e">
        <f t="shared" si="1073"/>
        <v>#DIV/0!</v>
      </c>
      <c r="BR825" s="46" t="e">
        <f t="shared" si="1074"/>
        <v>#DIV/0!</v>
      </c>
      <c r="BS825" s="46" t="str">
        <f t="shared" si="1075"/>
        <v xml:space="preserve"> </v>
      </c>
      <c r="BT825" s="46" t="e">
        <f t="shared" si="1076"/>
        <v>#DIV/0!</v>
      </c>
      <c r="BU825" s="46" t="e">
        <f t="shared" si="1077"/>
        <v>#DIV/0!</v>
      </c>
      <c r="BV825" s="46" t="e">
        <f t="shared" si="1078"/>
        <v>#DIV/0!</v>
      </c>
      <c r="BW825" s="46" t="str">
        <f t="shared" si="1079"/>
        <v xml:space="preserve"> </v>
      </c>
      <c r="BY825" s="52"/>
      <c r="BZ825" s="293"/>
      <c r="CA825" s="46">
        <f t="shared" si="1080"/>
        <v>4038.4712145969497</v>
      </c>
      <c r="CB825" s="46">
        <f t="shared" si="1081"/>
        <v>5085.92</v>
      </c>
      <c r="CC825" s="46">
        <f t="shared" si="1082"/>
        <v>-1047.4487854030504</v>
      </c>
      <c r="CD825" s="297"/>
    </row>
    <row r="826" spans="1:82" s="45" customFormat="1" ht="12" customHeight="1">
      <c r="A826" s="284">
        <v>174</v>
      </c>
      <c r="B826" s="317" t="s">
        <v>672</v>
      </c>
      <c r="C826" s="322"/>
      <c r="D826" s="295"/>
      <c r="E826" s="323"/>
      <c r="F826" s="323"/>
      <c r="G826" s="286">
        <f t="shared" si="1095"/>
        <v>2012370.2</v>
      </c>
      <c r="H826" s="280">
        <f t="shared" si="1100"/>
        <v>0</v>
      </c>
      <c r="I826" s="289">
        <v>0</v>
      </c>
      <c r="J826" s="289">
        <v>0</v>
      </c>
      <c r="K826" s="289">
        <v>0</v>
      </c>
      <c r="L826" s="289">
        <v>0</v>
      </c>
      <c r="M826" s="289">
        <v>0</v>
      </c>
      <c r="N826" s="280">
        <v>0</v>
      </c>
      <c r="O826" s="280">
        <v>0</v>
      </c>
      <c r="P826" s="280">
        <v>0</v>
      </c>
      <c r="Q826" s="280">
        <v>0</v>
      </c>
      <c r="R826" s="280">
        <v>0</v>
      </c>
      <c r="S826" s="280">
        <v>0</v>
      </c>
      <c r="T826" s="290">
        <v>0</v>
      </c>
      <c r="U826" s="280">
        <v>0</v>
      </c>
      <c r="V826" s="296" t="s">
        <v>106</v>
      </c>
      <c r="W826" s="57">
        <v>498.3</v>
      </c>
      <c r="X826" s="280">
        <f t="shared" si="1101"/>
        <v>1921813.54</v>
      </c>
      <c r="Y826" s="57">
        <v>0</v>
      </c>
      <c r="Z826" s="57">
        <v>0</v>
      </c>
      <c r="AA826" s="57">
        <v>0</v>
      </c>
      <c r="AB826" s="57">
        <v>0</v>
      </c>
      <c r="AC826" s="57">
        <v>0</v>
      </c>
      <c r="AD826" s="57">
        <v>0</v>
      </c>
      <c r="AE826" s="57">
        <v>0</v>
      </c>
      <c r="AF826" s="57">
        <v>0</v>
      </c>
      <c r="AG826" s="57">
        <v>0</v>
      </c>
      <c r="AH826" s="57">
        <v>0</v>
      </c>
      <c r="AI826" s="57">
        <v>0</v>
      </c>
      <c r="AJ826" s="57">
        <f t="shared" si="1102"/>
        <v>60371.11</v>
      </c>
      <c r="AK826" s="57">
        <f t="shared" si="1103"/>
        <v>30185.55</v>
      </c>
      <c r="AL826" s="57">
        <v>0</v>
      </c>
      <c r="AN826" s="46">
        <f>I826/'Приложение 1'!I824</f>
        <v>0</v>
      </c>
      <c r="AO826" s="46" t="e">
        <f t="shared" si="1056"/>
        <v>#DIV/0!</v>
      </c>
      <c r="AP826" s="46" t="e">
        <f t="shared" si="1057"/>
        <v>#DIV/0!</v>
      </c>
      <c r="AQ826" s="46" t="e">
        <f t="shared" si="1058"/>
        <v>#DIV/0!</v>
      </c>
      <c r="AR826" s="46" t="e">
        <f t="shared" si="1059"/>
        <v>#DIV/0!</v>
      </c>
      <c r="AS826" s="46" t="e">
        <f t="shared" si="1060"/>
        <v>#DIV/0!</v>
      </c>
      <c r="AT826" s="46" t="e">
        <f t="shared" si="1061"/>
        <v>#DIV/0!</v>
      </c>
      <c r="AU826" s="46">
        <f t="shared" si="1062"/>
        <v>3856.7399959863537</v>
      </c>
      <c r="AV826" s="46" t="e">
        <f t="shared" si="1063"/>
        <v>#DIV/0!</v>
      </c>
      <c r="AW826" s="46" t="e">
        <f t="shared" si="1064"/>
        <v>#DIV/0!</v>
      </c>
      <c r="AX826" s="46" t="e">
        <f t="shared" si="1065"/>
        <v>#DIV/0!</v>
      </c>
      <c r="AY826" s="52">
        <f t="shared" si="1066"/>
        <v>0</v>
      </c>
      <c r="AZ826" s="46">
        <v>823.21</v>
      </c>
      <c r="BA826" s="46">
        <v>2105.13</v>
      </c>
      <c r="BB826" s="46">
        <v>2608.0100000000002</v>
      </c>
      <c r="BC826" s="46">
        <v>902.03</v>
      </c>
      <c r="BD826" s="46">
        <v>1781.42</v>
      </c>
      <c r="BE826" s="46">
        <v>1188.47</v>
      </c>
      <c r="BF826" s="46">
        <v>2445034.0299999998</v>
      </c>
      <c r="BG826" s="46">
        <f t="shared" si="1067"/>
        <v>4866.91</v>
      </c>
      <c r="BH826" s="46">
        <v>1206.3800000000001</v>
      </c>
      <c r="BI826" s="46">
        <v>3444.44</v>
      </c>
      <c r="BJ826" s="46">
        <v>7006.73</v>
      </c>
      <c r="BK826" s="46">
        <f t="shared" si="1055"/>
        <v>1689105.94</v>
      </c>
      <c r="BL826" s="46" t="str">
        <f t="shared" si="1068"/>
        <v xml:space="preserve"> </v>
      </c>
      <c r="BM826" s="46" t="e">
        <f t="shared" si="1069"/>
        <v>#DIV/0!</v>
      </c>
      <c r="BN826" s="46" t="e">
        <f t="shared" si="1070"/>
        <v>#DIV/0!</v>
      </c>
      <c r="BO826" s="46" t="e">
        <f t="shared" si="1071"/>
        <v>#DIV/0!</v>
      </c>
      <c r="BP826" s="46" t="e">
        <f t="shared" si="1072"/>
        <v>#DIV/0!</v>
      </c>
      <c r="BQ826" s="46" t="e">
        <f t="shared" si="1073"/>
        <v>#DIV/0!</v>
      </c>
      <c r="BR826" s="46" t="e">
        <f t="shared" si="1074"/>
        <v>#DIV/0!</v>
      </c>
      <c r="BS826" s="46" t="str">
        <f t="shared" si="1075"/>
        <v xml:space="preserve"> </v>
      </c>
      <c r="BT826" s="46" t="e">
        <f t="shared" si="1076"/>
        <v>#DIV/0!</v>
      </c>
      <c r="BU826" s="46" t="e">
        <f t="shared" si="1077"/>
        <v>#DIV/0!</v>
      </c>
      <c r="BV826" s="46" t="e">
        <f t="shared" si="1078"/>
        <v>#DIV/0!</v>
      </c>
      <c r="BW826" s="46" t="str">
        <f t="shared" si="1079"/>
        <v xml:space="preserve"> </v>
      </c>
      <c r="BY826" s="52"/>
      <c r="BZ826" s="293"/>
      <c r="CA826" s="46">
        <f t="shared" si="1080"/>
        <v>4038.4712020870961</v>
      </c>
      <c r="CB826" s="46">
        <f t="shared" si="1081"/>
        <v>5085.92</v>
      </c>
      <c r="CC826" s="46">
        <f t="shared" si="1082"/>
        <v>-1047.448797912904</v>
      </c>
      <c r="CD826" s="297"/>
    </row>
    <row r="827" spans="1:82" s="45" customFormat="1" ht="43.5" customHeight="1">
      <c r="A827" s="308" t="s">
        <v>38</v>
      </c>
      <c r="B827" s="308"/>
      <c r="C827" s="280">
        <f>SUM(C812:C826)</f>
        <v>977.9</v>
      </c>
      <c r="D827" s="356"/>
      <c r="E827" s="294"/>
      <c r="F827" s="294"/>
      <c r="G827" s="280">
        <f t="shared" ref="G827:U827" si="1104">SUM(G812:G826)</f>
        <v>29954148.629999995</v>
      </c>
      <c r="H827" s="280">
        <f t="shared" si="1104"/>
        <v>0</v>
      </c>
      <c r="I827" s="280">
        <f t="shared" si="1104"/>
        <v>0</v>
      </c>
      <c r="J827" s="280">
        <f t="shared" si="1104"/>
        <v>0</v>
      </c>
      <c r="K827" s="280">
        <f t="shared" si="1104"/>
        <v>0</v>
      </c>
      <c r="L827" s="280">
        <f t="shared" si="1104"/>
        <v>0</v>
      </c>
      <c r="M827" s="280">
        <f t="shared" si="1104"/>
        <v>0</v>
      </c>
      <c r="N827" s="280">
        <f t="shared" si="1104"/>
        <v>0</v>
      </c>
      <c r="O827" s="280">
        <f t="shared" si="1104"/>
        <v>0</v>
      </c>
      <c r="P827" s="280">
        <f t="shared" si="1104"/>
        <v>0</v>
      </c>
      <c r="Q827" s="280">
        <f t="shared" si="1104"/>
        <v>0</v>
      </c>
      <c r="R827" s="280">
        <f t="shared" si="1104"/>
        <v>0</v>
      </c>
      <c r="S827" s="280">
        <f t="shared" si="1104"/>
        <v>0</v>
      </c>
      <c r="T827" s="290">
        <f t="shared" si="1104"/>
        <v>0</v>
      </c>
      <c r="U827" s="280">
        <f t="shared" si="1104"/>
        <v>0</v>
      </c>
      <c r="V827" s="294" t="s">
        <v>66</v>
      </c>
      <c r="W827" s="280">
        <f t="shared" ref="W827:AL827" si="1105">SUM(W812:W826)</f>
        <v>7417.2</v>
      </c>
      <c r="X827" s="280">
        <f t="shared" si="1105"/>
        <v>28606211.929999996</v>
      </c>
      <c r="Y827" s="280">
        <f t="shared" si="1105"/>
        <v>0</v>
      </c>
      <c r="Z827" s="280">
        <f t="shared" si="1105"/>
        <v>0</v>
      </c>
      <c r="AA827" s="280">
        <f t="shared" si="1105"/>
        <v>0</v>
      </c>
      <c r="AB827" s="280">
        <f t="shared" si="1105"/>
        <v>0</v>
      </c>
      <c r="AC827" s="280">
        <f t="shared" si="1105"/>
        <v>0</v>
      </c>
      <c r="AD827" s="280">
        <f t="shared" si="1105"/>
        <v>0</v>
      </c>
      <c r="AE827" s="280">
        <f t="shared" si="1105"/>
        <v>0</v>
      </c>
      <c r="AF827" s="280">
        <f t="shared" si="1105"/>
        <v>0</v>
      </c>
      <c r="AG827" s="280">
        <f t="shared" si="1105"/>
        <v>0</v>
      </c>
      <c r="AH827" s="280">
        <f t="shared" si="1105"/>
        <v>0</v>
      </c>
      <c r="AI827" s="280">
        <f t="shared" si="1105"/>
        <v>0</v>
      </c>
      <c r="AJ827" s="280">
        <f t="shared" si="1105"/>
        <v>898624.4800000001</v>
      </c>
      <c r="AK827" s="280">
        <f t="shared" si="1105"/>
        <v>449312.22000000003</v>
      </c>
      <c r="AL827" s="280">
        <f t="shared" si="1105"/>
        <v>0</v>
      </c>
      <c r="AN827" s="46" t="e">
        <f>I827/'Приложение 1'!I825</f>
        <v>#DIV/0!</v>
      </c>
      <c r="AO827" s="46" t="e">
        <f t="shared" si="1056"/>
        <v>#DIV/0!</v>
      </c>
      <c r="AP827" s="46" t="e">
        <f t="shared" si="1057"/>
        <v>#DIV/0!</v>
      </c>
      <c r="AQ827" s="46" t="e">
        <f t="shared" si="1058"/>
        <v>#DIV/0!</v>
      </c>
      <c r="AR827" s="46" t="e">
        <f t="shared" si="1059"/>
        <v>#DIV/0!</v>
      </c>
      <c r="AS827" s="46" t="e">
        <f t="shared" si="1060"/>
        <v>#DIV/0!</v>
      </c>
      <c r="AT827" s="46" t="e">
        <f t="shared" si="1061"/>
        <v>#DIV/0!</v>
      </c>
      <c r="AU827" s="46">
        <f t="shared" si="1062"/>
        <v>3856.7400002696431</v>
      </c>
      <c r="AV827" s="46" t="e">
        <f t="shared" si="1063"/>
        <v>#DIV/0!</v>
      </c>
      <c r="AW827" s="46" t="e">
        <f t="shared" si="1064"/>
        <v>#DIV/0!</v>
      </c>
      <c r="AX827" s="46" t="e">
        <f t="shared" si="1065"/>
        <v>#DIV/0!</v>
      </c>
      <c r="AY827" s="52">
        <f t="shared" si="1066"/>
        <v>0</v>
      </c>
      <c r="AZ827" s="46">
        <v>823.21</v>
      </c>
      <c r="BA827" s="46">
        <v>2105.13</v>
      </c>
      <c r="BB827" s="46">
        <v>2608.0100000000002</v>
      </c>
      <c r="BC827" s="46">
        <v>902.03</v>
      </c>
      <c r="BD827" s="46">
        <v>1781.42</v>
      </c>
      <c r="BE827" s="46">
        <v>1188.47</v>
      </c>
      <c r="BF827" s="46">
        <v>2445034.0299999998</v>
      </c>
      <c r="BG827" s="46">
        <f t="shared" si="1067"/>
        <v>4866.91</v>
      </c>
      <c r="BH827" s="46">
        <v>1206.3800000000001</v>
      </c>
      <c r="BI827" s="46">
        <v>3444.44</v>
      </c>
      <c r="BJ827" s="46">
        <v>7006.73</v>
      </c>
      <c r="BK827" s="46">
        <f t="shared" si="1055"/>
        <v>1689105.94</v>
      </c>
      <c r="BL827" s="46" t="e">
        <f t="shared" si="1068"/>
        <v>#DIV/0!</v>
      </c>
      <c r="BM827" s="46" t="e">
        <f t="shared" si="1069"/>
        <v>#DIV/0!</v>
      </c>
      <c r="BN827" s="46" t="e">
        <f t="shared" si="1070"/>
        <v>#DIV/0!</v>
      </c>
      <c r="BO827" s="46" t="e">
        <f t="shared" si="1071"/>
        <v>#DIV/0!</v>
      </c>
      <c r="BP827" s="46" t="e">
        <f t="shared" si="1072"/>
        <v>#DIV/0!</v>
      </c>
      <c r="BQ827" s="46" t="e">
        <f t="shared" si="1073"/>
        <v>#DIV/0!</v>
      </c>
      <c r="BR827" s="46" t="e">
        <f t="shared" si="1074"/>
        <v>#DIV/0!</v>
      </c>
      <c r="BS827" s="46" t="str">
        <f t="shared" si="1075"/>
        <v xml:space="preserve"> </v>
      </c>
      <c r="BT827" s="46" t="e">
        <f t="shared" si="1076"/>
        <v>#DIV/0!</v>
      </c>
      <c r="BU827" s="46" t="e">
        <f t="shared" si="1077"/>
        <v>#DIV/0!</v>
      </c>
      <c r="BV827" s="46" t="e">
        <f t="shared" si="1078"/>
        <v>#DIV/0!</v>
      </c>
      <c r="BW827" s="46" t="str">
        <f t="shared" si="1079"/>
        <v xml:space="preserve"> </v>
      </c>
      <c r="BY827" s="52">
        <f t="shared" si="1093"/>
        <v>3.0000000704409944</v>
      </c>
      <c r="BZ827" s="293">
        <f t="shared" si="1094"/>
        <v>1.4999999684517829</v>
      </c>
      <c r="CA827" s="46">
        <f t="shared" si="1080"/>
        <v>4038.4712061155146</v>
      </c>
      <c r="CB827" s="46">
        <f t="shared" si="1081"/>
        <v>5085.92</v>
      </c>
      <c r="CC827" s="46">
        <f t="shared" si="1082"/>
        <v>-1047.4487938844854</v>
      </c>
    </row>
    <row r="828" spans="1:82" s="45" customFormat="1" ht="12" customHeight="1">
      <c r="A828" s="282" t="s">
        <v>1002</v>
      </c>
      <c r="B828" s="283"/>
      <c r="C828" s="283"/>
      <c r="D828" s="283"/>
      <c r="E828" s="283"/>
      <c r="F828" s="283"/>
      <c r="G828" s="283"/>
      <c r="H828" s="283"/>
      <c r="I828" s="283"/>
      <c r="J828" s="283"/>
      <c r="K828" s="283"/>
      <c r="L828" s="283"/>
      <c r="M828" s="283"/>
      <c r="N828" s="283"/>
      <c r="O828" s="283"/>
      <c r="P828" s="283"/>
      <c r="Q828" s="283"/>
      <c r="R828" s="283"/>
      <c r="S828" s="283"/>
      <c r="T828" s="283"/>
      <c r="U828" s="283"/>
      <c r="V828" s="283"/>
      <c r="W828" s="283"/>
      <c r="X828" s="283"/>
      <c r="Y828" s="283"/>
      <c r="Z828" s="283"/>
      <c r="AA828" s="283"/>
      <c r="AB828" s="283"/>
      <c r="AC828" s="283"/>
      <c r="AD828" s="283"/>
      <c r="AE828" s="283"/>
      <c r="AF828" s="283"/>
      <c r="AG828" s="283"/>
      <c r="AH828" s="283"/>
      <c r="AI828" s="283"/>
      <c r="AJ828" s="283"/>
      <c r="AK828" s="283"/>
      <c r="AL828" s="375"/>
      <c r="AN828" s="46">
        <f>I828/'Приложение 1'!I826</f>
        <v>0</v>
      </c>
      <c r="AO828" s="46" t="e">
        <f t="shared" si="1056"/>
        <v>#DIV/0!</v>
      </c>
      <c r="AP828" s="46" t="e">
        <f t="shared" si="1057"/>
        <v>#DIV/0!</v>
      </c>
      <c r="AQ828" s="46" t="e">
        <f t="shared" si="1058"/>
        <v>#DIV/0!</v>
      </c>
      <c r="AR828" s="46" t="e">
        <f t="shared" si="1059"/>
        <v>#DIV/0!</v>
      </c>
      <c r="AS828" s="46" t="e">
        <f t="shared" si="1060"/>
        <v>#DIV/0!</v>
      </c>
      <c r="AT828" s="46" t="e">
        <f t="shared" si="1061"/>
        <v>#DIV/0!</v>
      </c>
      <c r="AU828" s="46" t="e">
        <f t="shared" si="1062"/>
        <v>#DIV/0!</v>
      </c>
      <c r="AV828" s="46" t="e">
        <f t="shared" si="1063"/>
        <v>#DIV/0!</v>
      </c>
      <c r="AW828" s="46" t="e">
        <f t="shared" si="1064"/>
        <v>#DIV/0!</v>
      </c>
      <c r="AX828" s="46" t="e">
        <f t="shared" si="1065"/>
        <v>#DIV/0!</v>
      </c>
      <c r="AY828" s="52">
        <f t="shared" si="1066"/>
        <v>0</v>
      </c>
      <c r="AZ828" s="46">
        <v>823.21</v>
      </c>
      <c r="BA828" s="46">
        <v>2105.13</v>
      </c>
      <c r="BB828" s="46">
        <v>2608.0100000000002</v>
      </c>
      <c r="BC828" s="46">
        <v>902.03</v>
      </c>
      <c r="BD828" s="46">
        <v>1781.42</v>
      </c>
      <c r="BE828" s="46">
        <v>1188.47</v>
      </c>
      <c r="BF828" s="46">
        <v>2445034.0299999998</v>
      </c>
      <c r="BG828" s="46">
        <f t="shared" si="1067"/>
        <v>4866.91</v>
      </c>
      <c r="BH828" s="46">
        <v>1206.3800000000001</v>
      </c>
      <c r="BI828" s="46">
        <v>3444.44</v>
      </c>
      <c r="BJ828" s="46">
        <v>7006.73</v>
      </c>
      <c r="BK828" s="46">
        <f t="shared" si="1055"/>
        <v>1689105.94</v>
      </c>
      <c r="BL828" s="46" t="str">
        <f t="shared" si="1068"/>
        <v xml:space="preserve"> </v>
      </c>
      <c r="BM828" s="46" t="e">
        <f t="shared" si="1069"/>
        <v>#DIV/0!</v>
      </c>
      <c r="BN828" s="46" t="e">
        <f t="shared" si="1070"/>
        <v>#DIV/0!</v>
      </c>
      <c r="BO828" s="46" t="e">
        <f t="shared" si="1071"/>
        <v>#DIV/0!</v>
      </c>
      <c r="BP828" s="46" t="e">
        <f t="shared" si="1072"/>
        <v>#DIV/0!</v>
      </c>
      <c r="BQ828" s="46" t="e">
        <f t="shared" si="1073"/>
        <v>#DIV/0!</v>
      </c>
      <c r="BR828" s="46" t="e">
        <f t="shared" si="1074"/>
        <v>#DIV/0!</v>
      </c>
      <c r="BS828" s="46" t="e">
        <f t="shared" si="1075"/>
        <v>#DIV/0!</v>
      </c>
      <c r="BT828" s="46" t="e">
        <f t="shared" si="1076"/>
        <v>#DIV/0!</v>
      </c>
      <c r="BU828" s="46" t="e">
        <f t="shared" si="1077"/>
        <v>#DIV/0!</v>
      </c>
      <c r="BV828" s="46" t="e">
        <f t="shared" si="1078"/>
        <v>#DIV/0!</v>
      </c>
      <c r="BW828" s="46" t="str">
        <f t="shared" si="1079"/>
        <v xml:space="preserve"> </v>
      </c>
      <c r="BY828" s="52" t="e">
        <f t="shared" si="1093"/>
        <v>#DIV/0!</v>
      </c>
      <c r="BZ828" s="293" t="e">
        <f t="shared" si="1094"/>
        <v>#DIV/0!</v>
      </c>
      <c r="CA828" s="46" t="e">
        <f t="shared" si="1080"/>
        <v>#DIV/0!</v>
      </c>
      <c r="CB828" s="46">
        <f t="shared" si="1081"/>
        <v>5085.92</v>
      </c>
      <c r="CC828" s="46" t="e">
        <f t="shared" si="1082"/>
        <v>#DIV/0!</v>
      </c>
    </row>
    <row r="829" spans="1:82" s="45" customFormat="1" ht="12" customHeight="1">
      <c r="A829" s="284">
        <v>175</v>
      </c>
      <c r="B829" s="334" t="s">
        <v>674</v>
      </c>
      <c r="C829" s="389">
        <v>4065.4</v>
      </c>
      <c r="D829" s="295"/>
      <c r="E829" s="390"/>
      <c r="F829" s="390"/>
      <c r="G829" s="286">
        <f t="shared" ref="G829:G837" si="1106">ROUND(H829+U829+X829+Z829+AB829+AD829+AF829+AH829+AI829+AJ829+AK829+AL829,2)</f>
        <v>4506933.87</v>
      </c>
      <c r="H829" s="280">
        <f t="shared" ref="H829:H834" si="1107">I829+K829+M829+O829+Q829+S829</f>
        <v>0</v>
      </c>
      <c r="I829" s="289">
        <v>0</v>
      </c>
      <c r="J829" s="289">
        <v>0</v>
      </c>
      <c r="K829" s="289">
        <v>0</v>
      </c>
      <c r="L829" s="289">
        <v>0</v>
      </c>
      <c r="M829" s="289">
        <v>0</v>
      </c>
      <c r="N829" s="280">
        <v>0</v>
      </c>
      <c r="O829" s="280">
        <v>0</v>
      </c>
      <c r="P829" s="280">
        <v>0</v>
      </c>
      <c r="Q829" s="280">
        <v>0</v>
      </c>
      <c r="R829" s="280">
        <v>0</v>
      </c>
      <c r="S829" s="280">
        <v>0</v>
      </c>
      <c r="T829" s="290">
        <v>0</v>
      </c>
      <c r="U829" s="280">
        <v>0</v>
      </c>
      <c r="V829" s="296" t="s">
        <v>106</v>
      </c>
      <c r="W829" s="57">
        <v>1116</v>
      </c>
      <c r="X829" s="280">
        <f t="shared" ref="X829:X834" si="1108">ROUND(IF(V829="СК",3856.74,3886.86)*W829,2)</f>
        <v>4304121.84</v>
      </c>
      <c r="Y829" s="57">
        <v>0</v>
      </c>
      <c r="Z829" s="57">
        <v>0</v>
      </c>
      <c r="AA829" s="57">
        <v>0</v>
      </c>
      <c r="AB829" s="57">
        <v>0</v>
      </c>
      <c r="AC829" s="57">
        <v>0</v>
      </c>
      <c r="AD829" s="57">
        <v>0</v>
      </c>
      <c r="AE829" s="57">
        <v>0</v>
      </c>
      <c r="AF829" s="57">
        <v>0</v>
      </c>
      <c r="AG829" s="57">
        <v>0</v>
      </c>
      <c r="AH829" s="57">
        <v>0</v>
      </c>
      <c r="AI829" s="57">
        <v>0</v>
      </c>
      <c r="AJ829" s="57">
        <f t="shared" ref="AJ829:AJ834" si="1109">ROUND(X829/95.5*3,2)</f>
        <v>135208.01999999999</v>
      </c>
      <c r="AK829" s="57">
        <f t="shared" ref="AK829:AK834" si="1110">ROUND(X829/95.5*1.5,2)</f>
        <v>67604.009999999995</v>
      </c>
      <c r="AL829" s="57">
        <v>0</v>
      </c>
      <c r="AN829" s="46">
        <f>I829/'Приложение 1'!I827</f>
        <v>0</v>
      </c>
      <c r="AO829" s="46" t="e">
        <f t="shared" si="1056"/>
        <v>#DIV/0!</v>
      </c>
      <c r="AP829" s="46" t="e">
        <f t="shared" si="1057"/>
        <v>#DIV/0!</v>
      </c>
      <c r="AQ829" s="46" t="e">
        <f t="shared" si="1058"/>
        <v>#DIV/0!</v>
      </c>
      <c r="AR829" s="46" t="e">
        <f t="shared" si="1059"/>
        <v>#DIV/0!</v>
      </c>
      <c r="AS829" s="46" t="e">
        <f t="shared" si="1060"/>
        <v>#DIV/0!</v>
      </c>
      <c r="AT829" s="46" t="e">
        <f t="shared" si="1061"/>
        <v>#DIV/0!</v>
      </c>
      <c r="AU829" s="46">
        <f t="shared" si="1062"/>
        <v>3856.74</v>
      </c>
      <c r="AV829" s="46" t="e">
        <f t="shared" si="1063"/>
        <v>#DIV/0!</v>
      </c>
      <c r="AW829" s="46" t="e">
        <f t="shared" si="1064"/>
        <v>#DIV/0!</v>
      </c>
      <c r="AX829" s="46" t="e">
        <f t="shared" si="1065"/>
        <v>#DIV/0!</v>
      </c>
      <c r="AY829" s="52">
        <f t="shared" si="1066"/>
        <v>0</v>
      </c>
      <c r="AZ829" s="46">
        <v>823.21</v>
      </c>
      <c r="BA829" s="46">
        <v>2105.13</v>
      </c>
      <c r="BB829" s="46">
        <v>2608.0100000000002</v>
      </c>
      <c r="BC829" s="46">
        <v>902.03</v>
      </c>
      <c r="BD829" s="46">
        <v>1781.42</v>
      </c>
      <c r="BE829" s="46">
        <v>1188.47</v>
      </c>
      <c r="BF829" s="46">
        <v>2445034.0299999998</v>
      </c>
      <c r="BG829" s="46">
        <f t="shared" si="1067"/>
        <v>4866.91</v>
      </c>
      <c r="BH829" s="46">
        <v>1206.3800000000001</v>
      </c>
      <c r="BI829" s="46">
        <v>3444.44</v>
      </c>
      <c r="BJ829" s="46">
        <v>7006.73</v>
      </c>
      <c r="BK829" s="46">
        <f t="shared" si="1055"/>
        <v>1689105.94</v>
      </c>
      <c r="BL829" s="46" t="str">
        <f t="shared" si="1068"/>
        <v xml:space="preserve"> </v>
      </c>
      <c r="BM829" s="46" t="e">
        <f t="shared" si="1069"/>
        <v>#DIV/0!</v>
      </c>
      <c r="BN829" s="46" t="e">
        <f t="shared" si="1070"/>
        <v>#DIV/0!</v>
      </c>
      <c r="BO829" s="46" t="e">
        <f t="shared" si="1071"/>
        <v>#DIV/0!</v>
      </c>
      <c r="BP829" s="46" t="e">
        <f t="shared" si="1072"/>
        <v>#DIV/0!</v>
      </c>
      <c r="BQ829" s="46" t="e">
        <f t="shared" si="1073"/>
        <v>#DIV/0!</v>
      </c>
      <c r="BR829" s="46" t="e">
        <f t="shared" si="1074"/>
        <v>#DIV/0!</v>
      </c>
      <c r="BS829" s="46" t="str">
        <f t="shared" si="1075"/>
        <v xml:space="preserve"> </v>
      </c>
      <c r="BT829" s="46" t="e">
        <f t="shared" si="1076"/>
        <v>#DIV/0!</v>
      </c>
      <c r="BU829" s="46" t="e">
        <f t="shared" si="1077"/>
        <v>#DIV/0!</v>
      </c>
      <c r="BV829" s="46" t="e">
        <f t="shared" si="1078"/>
        <v>#DIV/0!</v>
      </c>
      <c r="BW829" s="46" t="str">
        <f t="shared" si="1079"/>
        <v xml:space="preserve"> </v>
      </c>
      <c r="BY829" s="52">
        <f t="shared" si="1093"/>
        <v>3.0000000865333307</v>
      </c>
      <c r="BZ829" s="293">
        <f t="shared" si="1094"/>
        <v>1.5000000432666654</v>
      </c>
      <c r="CA829" s="46">
        <f t="shared" si="1080"/>
        <v>4038.4712096774197</v>
      </c>
      <c r="CB829" s="46">
        <f t="shared" si="1081"/>
        <v>5085.92</v>
      </c>
      <c r="CC829" s="46">
        <f t="shared" si="1082"/>
        <v>-1047.4487903225804</v>
      </c>
    </row>
    <row r="830" spans="1:82" s="45" customFormat="1" ht="12" customHeight="1">
      <c r="A830" s="284">
        <v>176</v>
      </c>
      <c r="B830" s="330" t="s">
        <v>201</v>
      </c>
      <c r="C830" s="389"/>
      <c r="D830" s="295"/>
      <c r="E830" s="390"/>
      <c r="F830" s="390"/>
      <c r="G830" s="286">
        <f t="shared" si="1106"/>
        <v>2661786.85</v>
      </c>
      <c r="H830" s="280">
        <f t="shared" si="1107"/>
        <v>0</v>
      </c>
      <c r="I830" s="289">
        <v>0</v>
      </c>
      <c r="J830" s="289">
        <v>0</v>
      </c>
      <c r="K830" s="289">
        <v>0</v>
      </c>
      <c r="L830" s="289">
        <v>0</v>
      </c>
      <c r="M830" s="289">
        <v>0</v>
      </c>
      <c r="N830" s="280">
        <v>0</v>
      </c>
      <c r="O830" s="280">
        <v>0</v>
      </c>
      <c r="P830" s="280">
        <v>0</v>
      </c>
      <c r="Q830" s="280">
        <v>0</v>
      </c>
      <c r="R830" s="280">
        <v>0</v>
      </c>
      <c r="S830" s="280">
        <v>0</v>
      </c>
      <c r="T830" s="290">
        <v>0</v>
      </c>
      <c r="U830" s="280">
        <v>0</v>
      </c>
      <c r="V830" s="296" t="s">
        <v>105</v>
      </c>
      <c r="W830" s="57">
        <v>654</v>
      </c>
      <c r="X830" s="280">
        <f t="shared" si="1108"/>
        <v>2542006.44</v>
      </c>
      <c r="Y830" s="57">
        <v>0</v>
      </c>
      <c r="Z830" s="57">
        <v>0</v>
      </c>
      <c r="AA830" s="57">
        <v>0</v>
      </c>
      <c r="AB830" s="57">
        <v>0</v>
      </c>
      <c r="AC830" s="57">
        <v>0</v>
      </c>
      <c r="AD830" s="57">
        <v>0</v>
      </c>
      <c r="AE830" s="57">
        <v>0</v>
      </c>
      <c r="AF830" s="57">
        <v>0</v>
      </c>
      <c r="AG830" s="57">
        <v>0</v>
      </c>
      <c r="AH830" s="57">
        <v>0</v>
      </c>
      <c r="AI830" s="57">
        <v>0</v>
      </c>
      <c r="AJ830" s="57">
        <f t="shared" si="1109"/>
        <v>79853.61</v>
      </c>
      <c r="AK830" s="57">
        <f t="shared" si="1110"/>
        <v>39926.800000000003</v>
      </c>
      <c r="AL830" s="57">
        <v>0</v>
      </c>
      <c r="AN830" s="46">
        <f>I830/'Приложение 1'!I828</f>
        <v>0</v>
      </c>
      <c r="AO830" s="46" t="e">
        <f t="shared" si="1056"/>
        <v>#DIV/0!</v>
      </c>
      <c r="AP830" s="46" t="e">
        <f t="shared" si="1057"/>
        <v>#DIV/0!</v>
      </c>
      <c r="AQ830" s="46" t="e">
        <f t="shared" si="1058"/>
        <v>#DIV/0!</v>
      </c>
      <c r="AR830" s="46" t="e">
        <f t="shared" si="1059"/>
        <v>#DIV/0!</v>
      </c>
      <c r="AS830" s="46" t="e">
        <f t="shared" si="1060"/>
        <v>#DIV/0!</v>
      </c>
      <c r="AT830" s="46" t="e">
        <f t="shared" si="1061"/>
        <v>#DIV/0!</v>
      </c>
      <c r="AU830" s="46">
        <f t="shared" si="1062"/>
        <v>3886.86</v>
      </c>
      <c r="AV830" s="46" t="e">
        <f t="shared" si="1063"/>
        <v>#DIV/0!</v>
      </c>
      <c r="AW830" s="46" t="e">
        <f t="shared" si="1064"/>
        <v>#DIV/0!</v>
      </c>
      <c r="AX830" s="46" t="e">
        <f t="shared" si="1065"/>
        <v>#DIV/0!</v>
      </c>
      <c r="AY830" s="52">
        <f t="shared" si="1066"/>
        <v>0</v>
      </c>
      <c r="AZ830" s="46">
        <v>823.21</v>
      </c>
      <c r="BA830" s="46">
        <v>2105.13</v>
      </c>
      <c r="BB830" s="46">
        <v>2608.0100000000002</v>
      </c>
      <c r="BC830" s="46">
        <v>902.03</v>
      </c>
      <c r="BD830" s="46">
        <v>1781.42</v>
      </c>
      <c r="BE830" s="46">
        <v>1188.47</v>
      </c>
      <c r="BF830" s="46">
        <v>2445034.0299999998</v>
      </c>
      <c r="BG830" s="46">
        <f t="shared" si="1067"/>
        <v>5070.2</v>
      </c>
      <c r="BH830" s="46">
        <v>1206.3800000000001</v>
      </c>
      <c r="BI830" s="46">
        <v>3444.44</v>
      </c>
      <c r="BJ830" s="46">
        <v>7006.73</v>
      </c>
      <c r="BK830" s="46">
        <f t="shared" si="1055"/>
        <v>1689105.94</v>
      </c>
      <c r="BL830" s="46" t="str">
        <f t="shared" si="1068"/>
        <v xml:space="preserve"> </v>
      </c>
      <c r="BM830" s="46" t="e">
        <f t="shared" si="1069"/>
        <v>#DIV/0!</v>
      </c>
      <c r="BN830" s="46" t="e">
        <f t="shared" si="1070"/>
        <v>#DIV/0!</v>
      </c>
      <c r="BO830" s="46" t="e">
        <f t="shared" si="1071"/>
        <v>#DIV/0!</v>
      </c>
      <c r="BP830" s="46" t="e">
        <f t="shared" si="1072"/>
        <v>#DIV/0!</v>
      </c>
      <c r="BQ830" s="46" t="e">
        <f t="shared" si="1073"/>
        <v>#DIV/0!</v>
      </c>
      <c r="BR830" s="46" t="e">
        <f t="shared" si="1074"/>
        <v>#DIV/0!</v>
      </c>
      <c r="BS830" s="46" t="str">
        <f t="shared" si="1075"/>
        <v xml:space="preserve"> </v>
      </c>
      <c r="BT830" s="46" t="e">
        <f t="shared" si="1076"/>
        <v>#DIV/0!</v>
      </c>
      <c r="BU830" s="46" t="e">
        <f t="shared" si="1077"/>
        <v>#DIV/0!</v>
      </c>
      <c r="BV830" s="46" t="e">
        <f t="shared" si="1078"/>
        <v>#DIV/0!</v>
      </c>
      <c r="BW830" s="46" t="str">
        <f t="shared" si="1079"/>
        <v xml:space="preserve"> </v>
      </c>
      <c r="BY830" s="52"/>
      <c r="BZ830" s="293"/>
      <c r="CA830" s="46">
        <f t="shared" si="1080"/>
        <v>4070.0104740061165</v>
      </c>
      <c r="CB830" s="46">
        <f t="shared" si="1081"/>
        <v>5298.36</v>
      </c>
      <c r="CC830" s="46">
        <f t="shared" si="1082"/>
        <v>-1228.3495259938832</v>
      </c>
    </row>
    <row r="831" spans="1:82" s="45" customFormat="1" ht="12" customHeight="1">
      <c r="A831" s="284">
        <v>177</v>
      </c>
      <c r="B831" s="330" t="s">
        <v>202</v>
      </c>
      <c r="C831" s="389"/>
      <c r="D831" s="295"/>
      <c r="E831" s="390"/>
      <c r="F831" s="390"/>
      <c r="G831" s="286">
        <f t="shared" si="1106"/>
        <v>4567510.93</v>
      </c>
      <c r="H831" s="280">
        <f t="shared" si="1107"/>
        <v>0</v>
      </c>
      <c r="I831" s="289">
        <v>0</v>
      </c>
      <c r="J831" s="289">
        <v>0</v>
      </c>
      <c r="K831" s="289">
        <v>0</v>
      </c>
      <c r="L831" s="289">
        <v>0</v>
      </c>
      <c r="M831" s="289">
        <v>0</v>
      </c>
      <c r="N831" s="280">
        <v>0</v>
      </c>
      <c r="O831" s="280">
        <v>0</v>
      </c>
      <c r="P831" s="280">
        <v>0</v>
      </c>
      <c r="Q831" s="280">
        <v>0</v>
      </c>
      <c r="R831" s="280">
        <v>0</v>
      </c>
      <c r="S831" s="280">
        <v>0</v>
      </c>
      <c r="T831" s="290">
        <v>0</v>
      </c>
      <c r="U831" s="280">
        <v>0</v>
      </c>
      <c r="V831" s="296" t="s">
        <v>106</v>
      </c>
      <c r="W831" s="57">
        <v>1131</v>
      </c>
      <c r="X831" s="280">
        <f t="shared" si="1108"/>
        <v>4361972.9400000004</v>
      </c>
      <c r="Y831" s="57">
        <v>0</v>
      </c>
      <c r="Z831" s="57">
        <v>0</v>
      </c>
      <c r="AA831" s="57">
        <v>0</v>
      </c>
      <c r="AB831" s="57">
        <v>0</v>
      </c>
      <c r="AC831" s="57">
        <v>0</v>
      </c>
      <c r="AD831" s="57">
        <v>0</v>
      </c>
      <c r="AE831" s="57">
        <v>0</v>
      </c>
      <c r="AF831" s="57">
        <v>0</v>
      </c>
      <c r="AG831" s="57">
        <v>0</v>
      </c>
      <c r="AH831" s="57">
        <v>0</v>
      </c>
      <c r="AI831" s="57">
        <v>0</v>
      </c>
      <c r="AJ831" s="57">
        <f t="shared" si="1109"/>
        <v>137025.32999999999</v>
      </c>
      <c r="AK831" s="57">
        <f t="shared" si="1110"/>
        <v>68512.66</v>
      </c>
      <c r="AL831" s="57">
        <v>0</v>
      </c>
      <c r="AN831" s="46">
        <f>I831/'Приложение 1'!I829</f>
        <v>0</v>
      </c>
      <c r="AO831" s="46" t="e">
        <f t="shared" si="1056"/>
        <v>#DIV/0!</v>
      </c>
      <c r="AP831" s="46" t="e">
        <f t="shared" si="1057"/>
        <v>#DIV/0!</v>
      </c>
      <c r="AQ831" s="46" t="e">
        <f t="shared" si="1058"/>
        <v>#DIV/0!</v>
      </c>
      <c r="AR831" s="46" t="e">
        <f t="shared" si="1059"/>
        <v>#DIV/0!</v>
      </c>
      <c r="AS831" s="46" t="e">
        <f t="shared" si="1060"/>
        <v>#DIV/0!</v>
      </c>
      <c r="AT831" s="46" t="e">
        <f t="shared" si="1061"/>
        <v>#DIV/0!</v>
      </c>
      <c r="AU831" s="46">
        <f t="shared" si="1062"/>
        <v>3856.7400000000002</v>
      </c>
      <c r="AV831" s="46" t="e">
        <f t="shared" si="1063"/>
        <v>#DIV/0!</v>
      </c>
      <c r="AW831" s="46" t="e">
        <f t="shared" si="1064"/>
        <v>#DIV/0!</v>
      </c>
      <c r="AX831" s="46" t="e">
        <f t="shared" si="1065"/>
        <v>#DIV/0!</v>
      </c>
      <c r="AY831" s="52">
        <f t="shared" si="1066"/>
        <v>0</v>
      </c>
      <c r="AZ831" s="46">
        <v>823.21</v>
      </c>
      <c r="BA831" s="46">
        <v>2105.13</v>
      </c>
      <c r="BB831" s="46">
        <v>2608.0100000000002</v>
      </c>
      <c r="BC831" s="46">
        <v>902.03</v>
      </c>
      <c r="BD831" s="46">
        <v>1781.42</v>
      </c>
      <c r="BE831" s="46">
        <v>1188.47</v>
      </c>
      <c r="BF831" s="46">
        <v>2445034.0299999998</v>
      </c>
      <c r="BG831" s="46">
        <f t="shared" si="1067"/>
        <v>4866.91</v>
      </c>
      <c r="BH831" s="46">
        <v>1206.3800000000001</v>
      </c>
      <c r="BI831" s="46">
        <v>3444.44</v>
      </c>
      <c r="BJ831" s="46">
        <v>7006.73</v>
      </c>
      <c r="BK831" s="46">
        <f t="shared" si="1055"/>
        <v>1689105.94</v>
      </c>
      <c r="BL831" s="46" t="str">
        <f t="shared" si="1068"/>
        <v xml:space="preserve"> </v>
      </c>
      <c r="BM831" s="46" t="e">
        <f t="shared" si="1069"/>
        <v>#DIV/0!</v>
      </c>
      <c r="BN831" s="46" t="e">
        <f t="shared" si="1070"/>
        <v>#DIV/0!</v>
      </c>
      <c r="BO831" s="46" t="e">
        <f t="shared" si="1071"/>
        <v>#DIV/0!</v>
      </c>
      <c r="BP831" s="46" t="e">
        <f t="shared" si="1072"/>
        <v>#DIV/0!</v>
      </c>
      <c r="BQ831" s="46" t="e">
        <f t="shared" si="1073"/>
        <v>#DIV/0!</v>
      </c>
      <c r="BR831" s="46" t="e">
        <f t="shared" si="1074"/>
        <v>#DIV/0!</v>
      </c>
      <c r="BS831" s="46" t="str">
        <f t="shared" si="1075"/>
        <v xml:space="preserve"> </v>
      </c>
      <c r="BT831" s="46" t="e">
        <f t="shared" si="1076"/>
        <v>#DIV/0!</v>
      </c>
      <c r="BU831" s="46" t="e">
        <f t="shared" si="1077"/>
        <v>#DIV/0!</v>
      </c>
      <c r="BV831" s="46" t="e">
        <f t="shared" si="1078"/>
        <v>#DIV/0!</v>
      </c>
      <c r="BW831" s="46" t="str">
        <f t="shared" si="1079"/>
        <v xml:space="preserve"> </v>
      </c>
      <c r="BY831" s="52"/>
      <c r="BZ831" s="293"/>
      <c r="CA831" s="46">
        <f t="shared" si="1080"/>
        <v>4038.471202475685</v>
      </c>
      <c r="CB831" s="46">
        <f t="shared" si="1081"/>
        <v>5085.92</v>
      </c>
      <c r="CC831" s="46">
        <f t="shared" si="1082"/>
        <v>-1047.4487975243151</v>
      </c>
    </row>
    <row r="832" spans="1:82" s="45" customFormat="1" ht="12" customHeight="1">
      <c r="A832" s="284">
        <v>178</v>
      </c>
      <c r="B832" s="330" t="s">
        <v>203</v>
      </c>
      <c r="C832" s="389"/>
      <c r="D832" s="295"/>
      <c r="E832" s="390"/>
      <c r="F832" s="390"/>
      <c r="G832" s="286">
        <f t="shared" si="1106"/>
        <v>5225781.74</v>
      </c>
      <c r="H832" s="280">
        <f t="shared" si="1107"/>
        <v>0</v>
      </c>
      <c r="I832" s="289">
        <v>0</v>
      </c>
      <c r="J832" s="289">
        <v>0</v>
      </c>
      <c r="K832" s="289">
        <v>0</v>
      </c>
      <c r="L832" s="289">
        <v>0</v>
      </c>
      <c r="M832" s="289">
        <v>0</v>
      </c>
      <c r="N832" s="280">
        <v>0</v>
      </c>
      <c r="O832" s="280">
        <v>0</v>
      </c>
      <c r="P832" s="280">
        <v>0</v>
      </c>
      <c r="Q832" s="280">
        <v>0</v>
      </c>
      <c r="R832" s="280">
        <v>0</v>
      </c>
      <c r="S832" s="280">
        <v>0</v>
      </c>
      <c r="T832" s="290">
        <v>0</v>
      </c>
      <c r="U832" s="280">
        <v>0</v>
      </c>
      <c r="V832" s="296" t="s">
        <v>106</v>
      </c>
      <c r="W832" s="57">
        <v>1294</v>
      </c>
      <c r="X832" s="280">
        <f t="shared" si="1108"/>
        <v>4990621.5599999996</v>
      </c>
      <c r="Y832" s="57">
        <v>0</v>
      </c>
      <c r="Z832" s="57">
        <v>0</v>
      </c>
      <c r="AA832" s="57">
        <v>0</v>
      </c>
      <c r="AB832" s="57">
        <v>0</v>
      </c>
      <c r="AC832" s="57">
        <v>0</v>
      </c>
      <c r="AD832" s="57">
        <v>0</v>
      </c>
      <c r="AE832" s="57">
        <v>0</v>
      </c>
      <c r="AF832" s="57">
        <v>0</v>
      </c>
      <c r="AG832" s="57">
        <v>0</v>
      </c>
      <c r="AH832" s="57">
        <v>0</v>
      </c>
      <c r="AI832" s="57">
        <v>0</v>
      </c>
      <c r="AJ832" s="57">
        <f t="shared" si="1109"/>
        <v>156773.45000000001</v>
      </c>
      <c r="AK832" s="57">
        <f t="shared" si="1110"/>
        <v>78386.73</v>
      </c>
      <c r="AL832" s="57">
        <v>0</v>
      </c>
      <c r="AN832" s="46">
        <f>I832/'Приложение 1'!I830</f>
        <v>0</v>
      </c>
      <c r="AO832" s="46" t="e">
        <f t="shared" si="1056"/>
        <v>#DIV/0!</v>
      </c>
      <c r="AP832" s="46" t="e">
        <f t="shared" si="1057"/>
        <v>#DIV/0!</v>
      </c>
      <c r="AQ832" s="46" t="e">
        <f t="shared" si="1058"/>
        <v>#DIV/0!</v>
      </c>
      <c r="AR832" s="46" t="e">
        <f t="shared" si="1059"/>
        <v>#DIV/0!</v>
      </c>
      <c r="AS832" s="46" t="e">
        <f t="shared" si="1060"/>
        <v>#DIV/0!</v>
      </c>
      <c r="AT832" s="46" t="e">
        <f t="shared" si="1061"/>
        <v>#DIV/0!</v>
      </c>
      <c r="AU832" s="46">
        <f t="shared" si="1062"/>
        <v>3856.74</v>
      </c>
      <c r="AV832" s="46" t="e">
        <f t="shared" si="1063"/>
        <v>#DIV/0!</v>
      </c>
      <c r="AW832" s="46" t="e">
        <f t="shared" si="1064"/>
        <v>#DIV/0!</v>
      </c>
      <c r="AX832" s="46" t="e">
        <f t="shared" si="1065"/>
        <v>#DIV/0!</v>
      </c>
      <c r="AY832" s="52">
        <f t="shared" si="1066"/>
        <v>0</v>
      </c>
      <c r="AZ832" s="46">
        <v>823.21</v>
      </c>
      <c r="BA832" s="46">
        <v>2105.13</v>
      </c>
      <c r="BB832" s="46">
        <v>2608.0100000000002</v>
      </c>
      <c r="BC832" s="46">
        <v>902.03</v>
      </c>
      <c r="BD832" s="46">
        <v>1781.42</v>
      </c>
      <c r="BE832" s="46">
        <v>1188.47</v>
      </c>
      <c r="BF832" s="46">
        <v>2445034.0299999998</v>
      </c>
      <c r="BG832" s="46">
        <f t="shared" si="1067"/>
        <v>4866.91</v>
      </c>
      <c r="BH832" s="46">
        <v>1206.3800000000001</v>
      </c>
      <c r="BI832" s="46">
        <v>3444.44</v>
      </c>
      <c r="BJ832" s="46">
        <v>7006.73</v>
      </c>
      <c r="BK832" s="46">
        <f t="shared" si="1055"/>
        <v>1689105.94</v>
      </c>
      <c r="BL832" s="46" t="str">
        <f t="shared" si="1068"/>
        <v xml:space="preserve"> </v>
      </c>
      <c r="BM832" s="46" t="e">
        <f t="shared" si="1069"/>
        <v>#DIV/0!</v>
      </c>
      <c r="BN832" s="46" t="e">
        <f t="shared" si="1070"/>
        <v>#DIV/0!</v>
      </c>
      <c r="BO832" s="46" t="e">
        <f t="shared" si="1071"/>
        <v>#DIV/0!</v>
      </c>
      <c r="BP832" s="46" t="e">
        <f t="shared" si="1072"/>
        <v>#DIV/0!</v>
      </c>
      <c r="BQ832" s="46" t="e">
        <f t="shared" si="1073"/>
        <v>#DIV/0!</v>
      </c>
      <c r="BR832" s="46" t="e">
        <f t="shared" si="1074"/>
        <v>#DIV/0!</v>
      </c>
      <c r="BS832" s="46" t="str">
        <f t="shared" si="1075"/>
        <v xml:space="preserve"> </v>
      </c>
      <c r="BT832" s="46" t="e">
        <f t="shared" si="1076"/>
        <v>#DIV/0!</v>
      </c>
      <c r="BU832" s="46" t="e">
        <f t="shared" si="1077"/>
        <v>#DIV/0!</v>
      </c>
      <c r="BV832" s="46" t="e">
        <f t="shared" si="1078"/>
        <v>#DIV/0!</v>
      </c>
      <c r="BW832" s="46" t="str">
        <f t="shared" si="1079"/>
        <v xml:space="preserve"> </v>
      </c>
      <c r="BY832" s="52"/>
      <c r="BZ832" s="293"/>
      <c r="CA832" s="46">
        <f t="shared" si="1080"/>
        <v>4038.4712055641426</v>
      </c>
      <c r="CB832" s="46">
        <f t="shared" si="1081"/>
        <v>5085.92</v>
      </c>
      <c r="CC832" s="46">
        <f t="shared" si="1082"/>
        <v>-1047.4487944358575</v>
      </c>
    </row>
    <row r="833" spans="1:82" s="45" customFormat="1" ht="12" customHeight="1">
      <c r="A833" s="284">
        <v>179</v>
      </c>
      <c r="B833" s="330" t="s">
        <v>205</v>
      </c>
      <c r="C833" s="389"/>
      <c r="D833" s="295"/>
      <c r="E833" s="390"/>
      <c r="F833" s="390"/>
      <c r="G833" s="286">
        <f t="shared" si="1106"/>
        <v>1102502.6399999999</v>
      </c>
      <c r="H833" s="280">
        <f t="shared" si="1107"/>
        <v>0</v>
      </c>
      <c r="I833" s="289">
        <v>0</v>
      </c>
      <c r="J833" s="289">
        <v>0</v>
      </c>
      <c r="K833" s="289">
        <v>0</v>
      </c>
      <c r="L833" s="289">
        <v>0</v>
      </c>
      <c r="M833" s="289">
        <v>0</v>
      </c>
      <c r="N833" s="280">
        <v>0</v>
      </c>
      <c r="O833" s="280">
        <v>0</v>
      </c>
      <c r="P833" s="280">
        <v>0</v>
      </c>
      <c r="Q833" s="280">
        <v>0</v>
      </c>
      <c r="R833" s="280">
        <v>0</v>
      </c>
      <c r="S833" s="280">
        <v>0</v>
      </c>
      <c r="T833" s="290">
        <v>0</v>
      </c>
      <c r="U833" s="280">
        <v>0</v>
      </c>
      <c r="V833" s="296" t="s">
        <v>106</v>
      </c>
      <c r="W833" s="57">
        <v>273</v>
      </c>
      <c r="X833" s="280">
        <f t="shared" si="1108"/>
        <v>1052890.02</v>
      </c>
      <c r="Y833" s="57">
        <v>0</v>
      </c>
      <c r="Z833" s="57">
        <v>0</v>
      </c>
      <c r="AA833" s="57">
        <v>0</v>
      </c>
      <c r="AB833" s="57">
        <v>0</v>
      </c>
      <c r="AC833" s="57">
        <v>0</v>
      </c>
      <c r="AD833" s="57">
        <v>0</v>
      </c>
      <c r="AE833" s="57">
        <v>0</v>
      </c>
      <c r="AF833" s="57">
        <v>0</v>
      </c>
      <c r="AG833" s="57">
        <v>0</v>
      </c>
      <c r="AH833" s="57">
        <v>0</v>
      </c>
      <c r="AI833" s="57">
        <v>0</v>
      </c>
      <c r="AJ833" s="57">
        <f t="shared" si="1109"/>
        <v>33075.08</v>
      </c>
      <c r="AK833" s="57">
        <f t="shared" si="1110"/>
        <v>16537.54</v>
      </c>
      <c r="AL833" s="57">
        <v>0</v>
      </c>
      <c r="AN833" s="46">
        <f>I833/'Приложение 1'!I831</f>
        <v>0</v>
      </c>
      <c r="AO833" s="46" t="e">
        <f t="shared" si="1056"/>
        <v>#DIV/0!</v>
      </c>
      <c r="AP833" s="46" t="e">
        <f t="shared" si="1057"/>
        <v>#DIV/0!</v>
      </c>
      <c r="AQ833" s="46" t="e">
        <f t="shared" si="1058"/>
        <v>#DIV/0!</v>
      </c>
      <c r="AR833" s="46" t="e">
        <f t="shared" si="1059"/>
        <v>#DIV/0!</v>
      </c>
      <c r="AS833" s="46" t="e">
        <f t="shared" si="1060"/>
        <v>#DIV/0!</v>
      </c>
      <c r="AT833" s="46" t="e">
        <f t="shared" si="1061"/>
        <v>#DIV/0!</v>
      </c>
      <c r="AU833" s="46">
        <f t="shared" si="1062"/>
        <v>3856.7400000000002</v>
      </c>
      <c r="AV833" s="46" t="e">
        <f t="shared" si="1063"/>
        <v>#DIV/0!</v>
      </c>
      <c r="AW833" s="46" t="e">
        <f t="shared" si="1064"/>
        <v>#DIV/0!</v>
      </c>
      <c r="AX833" s="46" t="e">
        <f t="shared" si="1065"/>
        <v>#DIV/0!</v>
      </c>
      <c r="AY833" s="52">
        <f t="shared" si="1066"/>
        <v>0</v>
      </c>
      <c r="AZ833" s="46">
        <v>823.21</v>
      </c>
      <c r="BA833" s="46">
        <v>2105.13</v>
      </c>
      <c r="BB833" s="46">
        <v>2608.0100000000002</v>
      </c>
      <c r="BC833" s="46">
        <v>902.03</v>
      </c>
      <c r="BD833" s="46">
        <v>1781.42</v>
      </c>
      <c r="BE833" s="46">
        <v>1188.47</v>
      </c>
      <c r="BF833" s="46">
        <v>2445034.0299999998</v>
      </c>
      <c r="BG833" s="46">
        <f t="shared" si="1067"/>
        <v>4866.91</v>
      </c>
      <c r="BH833" s="46">
        <v>1206.3800000000001</v>
      </c>
      <c r="BI833" s="46">
        <v>3444.44</v>
      </c>
      <c r="BJ833" s="46">
        <v>7006.73</v>
      </c>
      <c r="BK833" s="46">
        <f t="shared" si="1055"/>
        <v>1689105.94</v>
      </c>
      <c r="BL833" s="46" t="str">
        <f t="shared" si="1068"/>
        <v xml:space="preserve"> </v>
      </c>
      <c r="BM833" s="46" t="e">
        <f t="shared" si="1069"/>
        <v>#DIV/0!</v>
      </c>
      <c r="BN833" s="46" t="e">
        <f t="shared" si="1070"/>
        <v>#DIV/0!</v>
      </c>
      <c r="BO833" s="46" t="e">
        <f t="shared" si="1071"/>
        <v>#DIV/0!</v>
      </c>
      <c r="BP833" s="46" t="e">
        <f t="shared" si="1072"/>
        <v>#DIV/0!</v>
      </c>
      <c r="BQ833" s="46" t="e">
        <f t="shared" si="1073"/>
        <v>#DIV/0!</v>
      </c>
      <c r="BR833" s="46" t="e">
        <f t="shared" si="1074"/>
        <v>#DIV/0!</v>
      </c>
      <c r="BS833" s="46" t="str">
        <f t="shared" si="1075"/>
        <v xml:space="preserve"> </v>
      </c>
      <c r="BT833" s="46" t="e">
        <f t="shared" si="1076"/>
        <v>#DIV/0!</v>
      </c>
      <c r="BU833" s="46" t="e">
        <f t="shared" si="1077"/>
        <v>#DIV/0!</v>
      </c>
      <c r="BV833" s="46" t="e">
        <f t="shared" si="1078"/>
        <v>#DIV/0!</v>
      </c>
      <c r="BW833" s="46" t="str">
        <f t="shared" si="1079"/>
        <v xml:space="preserve"> </v>
      </c>
      <c r="BY833" s="52"/>
      <c r="BZ833" s="293"/>
      <c r="CA833" s="46">
        <f t="shared" si="1080"/>
        <v>4038.4712087912085</v>
      </c>
      <c r="CB833" s="46">
        <f t="shared" si="1081"/>
        <v>5085.92</v>
      </c>
      <c r="CC833" s="46">
        <f t="shared" si="1082"/>
        <v>-1047.4487912087916</v>
      </c>
    </row>
    <row r="834" spans="1:82" s="45" customFormat="1" ht="12" customHeight="1">
      <c r="A834" s="284">
        <v>180</v>
      </c>
      <c r="B834" s="330" t="s">
        <v>207</v>
      </c>
      <c r="C834" s="389">
        <v>1546</v>
      </c>
      <c r="D834" s="295"/>
      <c r="E834" s="390"/>
      <c r="F834" s="390"/>
      <c r="G834" s="286">
        <f t="shared" si="1106"/>
        <v>2112120.44</v>
      </c>
      <c r="H834" s="280">
        <f t="shared" si="1107"/>
        <v>0</v>
      </c>
      <c r="I834" s="289">
        <v>0</v>
      </c>
      <c r="J834" s="289">
        <v>0</v>
      </c>
      <c r="K834" s="289">
        <v>0</v>
      </c>
      <c r="L834" s="289">
        <v>0</v>
      </c>
      <c r="M834" s="289">
        <v>0</v>
      </c>
      <c r="N834" s="280">
        <v>0</v>
      </c>
      <c r="O834" s="280">
        <v>0</v>
      </c>
      <c r="P834" s="280">
        <v>0</v>
      </c>
      <c r="Q834" s="280">
        <v>0</v>
      </c>
      <c r="R834" s="280">
        <v>0</v>
      </c>
      <c r="S834" s="280">
        <v>0</v>
      </c>
      <c r="T834" s="290">
        <v>0</v>
      </c>
      <c r="U834" s="280">
        <v>0</v>
      </c>
      <c r="V834" s="296" t="s">
        <v>106</v>
      </c>
      <c r="W834" s="57">
        <v>523</v>
      </c>
      <c r="X834" s="280">
        <f t="shared" si="1108"/>
        <v>2017075.02</v>
      </c>
      <c r="Y834" s="57">
        <v>0</v>
      </c>
      <c r="Z834" s="57">
        <v>0</v>
      </c>
      <c r="AA834" s="57">
        <v>0</v>
      </c>
      <c r="AB834" s="57">
        <v>0</v>
      </c>
      <c r="AC834" s="57">
        <v>0</v>
      </c>
      <c r="AD834" s="57">
        <v>0</v>
      </c>
      <c r="AE834" s="57">
        <v>0</v>
      </c>
      <c r="AF834" s="57">
        <v>0</v>
      </c>
      <c r="AG834" s="57">
        <v>0</v>
      </c>
      <c r="AH834" s="57">
        <v>0</v>
      </c>
      <c r="AI834" s="57">
        <v>0</v>
      </c>
      <c r="AJ834" s="57">
        <f t="shared" si="1109"/>
        <v>63363.61</v>
      </c>
      <c r="AK834" s="57">
        <f t="shared" si="1110"/>
        <v>31681.81</v>
      </c>
      <c r="AL834" s="57">
        <v>0</v>
      </c>
      <c r="AN834" s="46">
        <f>I834/'Приложение 1'!I832</f>
        <v>0</v>
      </c>
      <c r="AO834" s="46" t="e">
        <f t="shared" si="1056"/>
        <v>#DIV/0!</v>
      </c>
      <c r="AP834" s="46" t="e">
        <f t="shared" si="1057"/>
        <v>#DIV/0!</v>
      </c>
      <c r="AQ834" s="46" t="e">
        <f t="shared" si="1058"/>
        <v>#DIV/0!</v>
      </c>
      <c r="AR834" s="46" t="e">
        <f t="shared" si="1059"/>
        <v>#DIV/0!</v>
      </c>
      <c r="AS834" s="46" t="e">
        <f t="shared" si="1060"/>
        <v>#DIV/0!</v>
      </c>
      <c r="AT834" s="46" t="e">
        <f t="shared" si="1061"/>
        <v>#DIV/0!</v>
      </c>
      <c r="AU834" s="46">
        <f t="shared" si="1062"/>
        <v>3856.7400000000002</v>
      </c>
      <c r="AV834" s="46" t="e">
        <f t="shared" si="1063"/>
        <v>#DIV/0!</v>
      </c>
      <c r="AW834" s="46" t="e">
        <f t="shared" si="1064"/>
        <v>#DIV/0!</v>
      </c>
      <c r="AX834" s="46" t="e">
        <f t="shared" si="1065"/>
        <v>#DIV/0!</v>
      </c>
      <c r="AY834" s="52">
        <f t="shared" si="1066"/>
        <v>0</v>
      </c>
      <c r="AZ834" s="46">
        <v>823.21</v>
      </c>
      <c r="BA834" s="46">
        <v>2105.13</v>
      </c>
      <c r="BB834" s="46">
        <v>2608.0100000000002</v>
      </c>
      <c r="BC834" s="46">
        <v>902.03</v>
      </c>
      <c r="BD834" s="46">
        <v>1781.42</v>
      </c>
      <c r="BE834" s="46">
        <v>1188.47</v>
      </c>
      <c r="BF834" s="46">
        <v>2445034.0299999998</v>
      </c>
      <c r="BG834" s="46">
        <f t="shared" si="1067"/>
        <v>4866.91</v>
      </c>
      <c r="BH834" s="46">
        <v>1206.3800000000001</v>
      </c>
      <c r="BI834" s="46">
        <v>3444.44</v>
      </c>
      <c r="BJ834" s="46">
        <v>7006.73</v>
      </c>
      <c r="BK834" s="46">
        <f t="shared" si="1055"/>
        <v>1689105.94</v>
      </c>
      <c r="BL834" s="46" t="str">
        <f t="shared" si="1068"/>
        <v xml:space="preserve"> </v>
      </c>
      <c r="BM834" s="46" t="e">
        <f t="shared" si="1069"/>
        <v>#DIV/0!</v>
      </c>
      <c r="BN834" s="46" t="e">
        <f t="shared" si="1070"/>
        <v>#DIV/0!</v>
      </c>
      <c r="BO834" s="46" t="e">
        <f t="shared" si="1071"/>
        <v>#DIV/0!</v>
      </c>
      <c r="BP834" s="46" t="e">
        <f t="shared" si="1072"/>
        <v>#DIV/0!</v>
      </c>
      <c r="BQ834" s="46" t="e">
        <f t="shared" si="1073"/>
        <v>#DIV/0!</v>
      </c>
      <c r="BR834" s="46" t="e">
        <f t="shared" si="1074"/>
        <v>#DIV/0!</v>
      </c>
      <c r="BS834" s="46" t="str">
        <f t="shared" si="1075"/>
        <v xml:space="preserve"> </v>
      </c>
      <c r="BT834" s="46" t="e">
        <f t="shared" si="1076"/>
        <v>#DIV/0!</v>
      </c>
      <c r="BU834" s="46" t="e">
        <f t="shared" si="1077"/>
        <v>#DIV/0!</v>
      </c>
      <c r="BV834" s="46" t="e">
        <f t="shared" si="1078"/>
        <v>#DIV/0!</v>
      </c>
      <c r="BW834" s="46" t="str">
        <f t="shared" si="1079"/>
        <v xml:space="preserve"> </v>
      </c>
      <c r="BY834" s="52">
        <f t="shared" si="1093"/>
        <v>2.9999998484934882</v>
      </c>
      <c r="BZ834" s="293">
        <f t="shared" si="1094"/>
        <v>1.5000001609756686</v>
      </c>
      <c r="CA834" s="46">
        <f t="shared" si="1080"/>
        <v>4038.47120458891</v>
      </c>
      <c r="CB834" s="46">
        <f t="shared" si="1081"/>
        <v>5085.92</v>
      </c>
      <c r="CC834" s="46">
        <f t="shared" si="1082"/>
        <v>-1047.44879541109</v>
      </c>
    </row>
    <row r="835" spans="1:82" s="45" customFormat="1" ht="12" customHeight="1">
      <c r="A835" s="284">
        <v>181</v>
      </c>
      <c r="B835" s="330" t="s">
        <v>209</v>
      </c>
      <c r="C835" s="389">
        <v>6406.5</v>
      </c>
      <c r="D835" s="295"/>
      <c r="E835" s="390"/>
      <c r="F835" s="390"/>
      <c r="G835" s="286">
        <f t="shared" si="1106"/>
        <v>3630449.34</v>
      </c>
      <c r="H835" s="280">
        <f t="shared" ref="H835:H837" si="1111">I835+K835+M835+O835+Q835+S835</f>
        <v>0</v>
      </c>
      <c r="I835" s="289">
        <v>0</v>
      </c>
      <c r="J835" s="289">
        <v>0</v>
      </c>
      <c r="K835" s="289">
        <v>0</v>
      </c>
      <c r="L835" s="289">
        <v>0</v>
      </c>
      <c r="M835" s="289">
        <v>0</v>
      </c>
      <c r="N835" s="280">
        <v>0</v>
      </c>
      <c r="O835" s="280">
        <v>0</v>
      </c>
      <c r="P835" s="280">
        <v>0</v>
      </c>
      <c r="Q835" s="280">
        <v>0</v>
      </c>
      <c r="R835" s="280">
        <v>0</v>
      </c>
      <c r="S835" s="280">
        <v>0</v>
      </c>
      <c r="T835" s="290">
        <v>0</v>
      </c>
      <c r="U835" s="280">
        <v>0</v>
      </c>
      <c r="V835" s="296" t="s">
        <v>105</v>
      </c>
      <c r="W835" s="57">
        <v>892</v>
      </c>
      <c r="X835" s="280">
        <f t="shared" ref="X835:X838" si="1112">ROUND(IF(V835="СК",3856.74,3886.86)*W835,2)</f>
        <v>3467079.12</v>
      </c>
      <c r="Y835" s="57">
        <v>0</v>
      </c>
      <c r="Z835" s="57">
        <v>0</v>
      </c>
      <c r="AA835" s="57">
        <v>0</v>
      </c>
      <c r="AB835" s="57">
        <v>0</v>
      </c>
      <c r="AC835" s="57">
        <v>0</v>
      </c>
      <c r="AD835" s="57">
        <v>0</v>
      </c>
      <c r="AE835" s="57">
        <v>0</v>
      </c>
      <c r="AF835" s="57">
        <v>0</v>
      </c>
      <c r="AG835" s="57">
        <v>0</v>
      </c>
      <c r="AH835" s="57">
        <v>0</v>
      </c>
      <c r="AI835" s="57">
        <v>0</v>
      </c>
      <c r="AJ835" s="57">
        <f t="shared" ref="AJ835:AJ838" si="1113">ROUND(X835/95.5*3,2)</f>
        <v>108913.48</v>
      </c>
      <c r="AK835" s="57">
        <f t="shared" ref="AK835:AK838" si="1114">ROUND(X835/95.5*1.5,2)</f>
        <v>54456.74</v>
      </c>
      <c r="AL835" s="57">
        <v>0</v>
      </c>
      <c r="AN835" s="46">
        <f>I835/'Приложение 1'!I833</f>
        <v>0</v>
      </c>
      <c r="AO835" s="46" t="e">
        <f t="shared" si="1056"/>
        <v>#DIV/0!</v>
      </c>
      <c r="AP835" s="46" t="e">
        <f t="shared" si="1057"/>
        <v>#DIV/0!</v>
      </c>
      <c r="AQ835" s="46" t="e">
        <f t="shared" si="1058"/>
        <v>#DIV/0!</v>
      </c>
      <c r="AR835" s="46" t="e">
        <f t="shared" si="1059"/>
        <v>#DIV/0!</v>
      </c>
      <c r="AS835" s="46" t="e">
        <f t="shared" si="1060"/>
        <v>#DIV/0!</v>
      </c>
      <c r="AT835" s="46" t="e">
        <f t="shared" si="1061"/>
        <v>#DIV/0!</v>
      </c>
      <c r="AU835" s="46">
        <f t="shared" si="1062"/>
        <v>3886.86</v>
      </c>
      <c r="AV835" s="46" t="e">
        <f t="shared" si="1063"/>
        <v>#DIV/0!</v>
      </c>
      <c r="AW835" s="46" t="e">
        <f t="shared" si="1064"/>
        <v>#DIV/0!</v>
      </c>
      <c r="AX835" s="46" t="e">
        <f t="shared" si="1065"/>
        <v>#DIV/0!</v>
      </c>
      <c r="AY835" s="52">
        <f t="shared" si="1066"/>
        <v>0</v>
      </c>
      <c r="AZ835" s="46">
        <v>823.21</v>
      </c>
      <c r="BA835" s="46">
        <v>2105.13</v>
      </c>
      <c r="BB835" s="46">
        <v>2608.0100000000002</v>
      </c>
      <c r="BC835" s="46">
        <v>902.03</v>
      </c>
      <c r="BD835" s="46">
        <v>1781.42</v>
      </c>
      <c r="BE835" s="46">
        <v>1188.47</v>
      </c>
      <c r="BF835" s="46">
        <v>2445034.0299999998</v>
      </c>
      <c r="BG835" s="46">
        <f t="shared" si="1067"/>
        <v>5070.2</v>
      </c>
      <c r="BH835" s="46">
        <v>1206.3800000000001</v>
      </c>
      <c r="BI835" s="46">
        <v>3444.44</v>
      </c>
      <c r="BJ835" s="46">
        <v>7006.73</v>
      </c>
      <c r="BK835" s="46">
        <f t="shared" si="1055"/>
        <v>1689105.94</v>
      </c>
      <c r="BL835" s="46" t="str">
        <f t="shared" si="1068"/>
        <v xml:space="preserve"> </v>
      </c>
      <c r="BM835" s="46" t="e">
        <f t="shared" si="1069"/>
        <v>#DIV/0!</v>
      </c>
      <c r="BN835" s="46" t="e">
        <f t="shared" si="1070"/>
        <v>#DIV/0!</v>
      </c>
      <c r="BO835" s="46" t="e">
        <f t="shared" si="1071"/>
        <v>#DIV/0!</v>
      </c>
      <c r="BP835" s="46" t="e">
        <f t="shared" si="1072"/>
        <v>#DIV/0!</v>
      </c>
      <c r="BQ835" s="46" t="e">
        <f t="shared" si="1073"/>
        <v>#DIV/0!</v>
      </c>
      <c r="BR835" s="46" t="e">
        <f t="shared" si="1074"/>
        <v>#DIV/0!</v>
      </c>
      <c r="BS835" s="46" t="str">
        <f t="shared" si="1075"/>
        <v xml:space="preserve"> </v>
      </c>
      <c r="BT835" s="46" t="e">
        <f t="shared" si="1076"/>
        <v>#DIV/0!</v>
      </c>
      <c r="BU835" s="46" t="e">
        <f t="shared" si="1077"/>
        <v>#DIV/0!</v>
      </c>
      <c r="BV835" s="46" t="e">
        <f t="shared" si="1078"/>
        <v>#DIV/0!</v>
      </c>
      <c r="BW835" s="46" t="str">
        <f t="shared" si="1079"/>
        <v xml:space="preserve"> </v>
      </c>
      <c r="BY835" s="52">
        <f t="shared" si="1093"/>
        <v>2.99999999449104</v>
      </c>
      <c r="BZ835" s="293">
        <f t="shared" si="1094"/>
        <v>1.49999999724552</v>
      </c>
      <c r="CA835" s="46">
        <f t="shared" si="1080"/>
        <v>4070.010470852018</v>
      </c>
      <c r="CB835" s="46">
        <f t="shared" si="1081"/>
        <v>5298.36</v>
      </c>
      <c r="CC835" s="46">
        <f t="shared" si="1082"/>
        <v>-1228.3495291479817</v>
      </c>
    </row>
    <row r="836" spans="1:82" s="45" customFormat="1" ht="12" customHeight="1">
      <c r="A836" s="284">
        <v>182</v>
      </c>
      <c r="B836" s="330" t="s">
        <v>210</v>
      </c>
      <c r="C836" s="389">
        <v>4277</v>
      </c>
      <c r="D836" s="295"/>
      <c r="E836" s="390"/>
      <c r="F836" s="390"/>
      <c r="G836" s="286">
        <f t="shared" si="1106"/>
        <v>3076927.92</v>
      </c>
      <c r="H836" s="280">
        <f t="shared" si="1111"/>
        <v>0</v>
      </c>
      <c r="I836" s="289">
        <v>0</v>
      </c>
      <c r="J836" s="289">
        <v>0</v>
      </c>
      <c r="K836" s="289">
        <v>0</v>
      </c>
      <c r="L836" s="289">
        <v>0</v>
      </c>
      <c r="M836" s="289">
        <v>0</v>
      </c>
      <c r="N836" s="280">
        <v>0</v>
      </c>
      <c r="O836" s="280">
        <v>0</v>
      </c>
      <c r="P836" s="280">
        <v>0</v>
      </c>
      <c r="Q836" s="280">
        <v>0</v>
      </c>
      <c r="R836" s="280">
        <v>0</v>
      </c>
      <c r="S836" s="280">
        <v>0</v>
      </c>
      <c r="T836" s="290">
        <v>0</v>
      </c>
      <c r="U836" s="280">
        <v>0</v>
      </c>
      <c r="V836" s="296" t="s">
        <v>105</v>
      </c>
      <c r="W836" s="57">
        <v>756</v>
      </c>
      <c r="X836" s="280">
        <f t="shared" si="1112"/>
        <v>2938466.16</v>
      </c>
      <c r="Y836" s="57">
        <v>0</v>
      </c>
      <c r="Z836" s="57">
        <v>0</v>
      </c>
      <c r="AA836" s="57">
        <v>0</v>
      </c>
      <c r="AB836" s="57">
        <v>0</v>
      </c>
      <c r="AC836" s="57">
        <v>0</v>
      </c>
      <c r="AD836" s="57">
        <v>0</v>
      </c>
      <c r="AE836" s="57">
        <v>0</v>
      </c>
      <c r="AF836" s="57">
        <v>0</v>
      </c>
      <c r="AG836" s="57">
        <v>0</v>
      </c>
      <c r="AH836" s="57">
        <v>0</v>
      </c>
      <c r="AI836" s="57">
        <v>0</v>
      </c>
      <c r="AJ836" s="57">
        <f t="shared" si="1113"/>
        <v>92307.839999999997</v>
      </c>
      <c r="AK836" s="57">
        <f t="shared" si="1114"/>
        <v>46153.919999999998</v>
      </c>
      <c r="AL836" s="57">
        <v>0</v>
      </c>
      <c r="AN836" s="46">
        <f>I836/'Приложение 1'!I834</f>
        <v>0</v>
      </c>
      <c r="AO836" s="46" t="e">
        <f t="shared" si="1056"/>
        <v>#DIV/0!</v>
      </c>
      <c r="AP836" s="46" t="e">
        <f t="shared" si="1057"/>
        <v>#DIV/0!</v>
      </c>
      <c r="AQ836" s="46" t="e">
        <f t="shared" si="1058"/>
        <v>#DIV/0!</v>
      </c>
      <c r="AR836" s="46" t="e">
        <f t="shared" si="1059"/>
        <v>#DIV/0!</v>
      </c>
      <c r="AS836" s="46" t="e">
        <f t="shared" si="1060"/>
        <v>#DIV/0!</v>
      </c>
      <c r="AT836" s="46" t="e">
        <f t="shared" si="1061"/>
        <v>#DIV/0!</v>
      </c>
      <c r="AU836" s="46">
        <f t="shared" si="1062"/>
        <v>3886.86</v>
      </c>
      <c r="AV836" s="46" t="e">
        <f t="shared" si="1063"/>
        <v>#DIV/0!</v>
      </c>
      <c r="AW836" s="46" t="e">
        <f t="shared" si="1064"/>
        <v>#DIV/0!</v>
      </c>
      <c r="AX836" s="46" t="e">
        <f t="shared" si="1065"/>
        <v>#DIV/0!</v>
      </c>
      <c r="AY836" s="52">
        <f t="shared" si="1066"/>
        <v>0</v>
      </c>
      <c r="AZ836" s="46">
        <v>823.21</v>
      </c>
      <c r="BA836" s="46">
        <v>2105.13</v>
      </c>
      <c r="BB836" s="46">
        <v>2608.0100000000002</v>
      </c>
      <c r="BC836" s="46">
        <v>902.03</v>
      </c>
      <c r="BD836" s="46">
        <v>1781.42</v>
      </c>
      <c r="BE836" s="46">
        <v>1188.47</v>
      </c>
      <c r="BF836" s="46">
        <v>2445034.0299999998</v>
      </c>
      <c r="BG836" s="46">
        <f t="shared" si="1067"/>
        <v>5070.2</v>
      </c>
      <c r="BH836" s="46">
        <v>1206.3800000000001</v>
      </c>
      <c r="BI836" s="46">
        <v>3444.44</v>
      </c>
      <c r="BJ836" s="46">
        <v>7006.73</v>
      </c>
      <c r="BK836" s="46">
        <f t="shared" si="1055"/>
        <v>1689105.94</v>
      </c>
      <c r="BL836" s="46" t="str">
        <f t="shared" si="1068"/>
        <v xml:space="preserve"> </v>
      </c>
      <c r="BM836" s="46" t="e">
        <f t="shared" si="1069"/>
        <v>#DIV/0!</v>
      </c>
      <c r="BN836" s="46" t="e">
        <f t="shared" si="1070"/>
        <v>#DIV/0!</v>
      </c>
      <c r="BO836" s="46" t="e">
        <f t="shared" si="1071"/>
        <v>#DIV/0!</v>
      </c>
      <c r="BP836" s="46" t="e">
        <f t="shared" si="1072"/>
        <v>#DIV/0!</v>
      </c>
      <c r="BQ836" s="46" t="e">
        <f t="shared" si="1073"/>
        <v>#DIV/0!</v>
      </c>
      <c r="BR836" s="46" t="e">
        <f t="shared" si="1074"/>
        <v>#DIV/0!</v>
      </c>
      <c r="BS836" s="46" t="str">
        <f t="shared" si="1075"/>
        <v xml:space="preserve"> </v>
      </c>
      <c r="BT836" s="46" t="e">
        <f t="shared" si="1076"/>
        <v>#DIV/0!</v>
      </c>
      <c r="BU836" s="46" t="e">
        <f t="shared" si="1077"/>
        <v>#DIV/0!</v>
      </c>
      <c r="BV836" s="46" t="e">
        <f t="shared" si="1078"/>
        <v>#DIV/0!</v>
      </c>
      <c r="BW836" s="46" t="str">
        <f t="shared" si="1079"/>
        <v xml:space="preserve"> </v>
      </c>
      <c r="BY836" s="52">
        <f t="shared" si="1093"/>
        <v>3.0000000779998772</v>
      </c>
      <c r="BZ836" s="293">
        <f t="shared" si="1094"/>
        <v>1.5000000389999386</v>
      </c>
      <c r="CA836" s="46">
        <f t="shared" si="1080"/>
        <v>4070.0104761904763</v>
      </c>
      <c r="CB836" s="46">
        <f t="shared" si="1081"/>
        <v>5298.36</v>
      </c>
      <c r="CC836" s="46">
        <f t="shared" si="1082"/>
        <v>-1228.3495238095234</v>
      </c>
    </row>
    <row r="837" spans="1:82" s="45" customFormat="1" ht="12" customHeight="1">
      <c r="A837" s="284">
        <v>183</v>
      </c>
      <c r="B837" s="334" t="s">
        <v>269</v>
      </c>
      <c r="C837" s="389"/>
      <c r="D837" s="295"/>
      <c r="E837" s="390"/>
      <c r="F837" s="390"/>
      <c r="G837" s="286">
        <f t="shared" si="1106"/>
        <v>3699639.52</v>
      </c>
      <c r="H837" s="280">
        <f t="shared" si="1111"/>
        <v>0</v>
      </c>
      <c r="I837" s="289">
        <v>0</v>
      </c>
      <c r="J837" s="289">
        <v>0</v>
      </c>
      <c r="K837" s="289">
        <v>0</v>
      </c>
      <c r="L837" s="289">
        <v>0</v>
      </c>
      <c r="M837" s="289">
        <v>0</v>
      </c>
      <c r="N837" s="280">
        <v>0</v>
      </c>
      <c r="O837" s="280">
        <v>0</v>
      </c>
      <c r="P837" s="280">
        <v>0</v>
      </c>
      <c r="Q837" s="280">
        <v>0</v>
      </c>
      <c r="R837" s="280">
        <v>0</v>
      </c>
      <c r="S837" s="280">
        <v>0</v>
      </c>
      <c r="T837" s="290">
        <v>0</v>
      </c>
      <c r="U837" s="280">
        <v>0</v>
      </c>
      <c r="V837" s="296" t="s">
        <v>105</v>
      </c>
      <c r="W837" s="57">
        <v>909</v>
      </c>
      <c r="X837" s="280">
        <f t="shared" si="1112"/>
        <v>3533155.74</v>
      </c>
      <c r="Y837" s="57">
        <v>0</v>
      </c>
      <c r="Z837" s="57">
        <v>0</v>
      </c>
      <c r="AA837" s="57">
        <v>0</v>
      </c>
      <c r="AB837" s="57">
        <v>0</v>
      </c>
      <c r="AC837" s="57">
        <v>0</v>
      </c>
      <c r="AD837" s="57">
        <v>0</v>
      </c>
      <c r="AE837" s="57">
        <v>0</v>
      </c>
      <c r="AF837" s="57">
        <v>0</v>
      </c>
      <c r="AG837" s="57">
        <v>0</v>
      </c>
      <c r="AH837" s="57">
        <v>0</v>
      </c>
      <c r="AI837" s="57">
        <v>0</v>
      </c>
      <c r="AJ837" s="57">
        <f t="shared" si="1113"/>
        <v>110989.19</v>
      </c>
      <c r="AK837" s="57">
        <f t="shared" si="1114"/>
        <v>55494.59</v>
      </c>
      <c r="AL837" s="57">
        <v>0</v>
      </c>
      <c r="AN837" s="46">
        <f>I837/'Приложение 1'!I835</f>
        <v>0</v>
      </c>
      <c r="AO837" s="46" t="e">
        <f t="shared" si="1056"/>
        <v>#DIV/0!</v>
      </c>
      <c r="AP837" s="46" t="e">
        <f t="shared" si="1057"/>
        <v>#DIV/0!</v>
      </c>
      <c r="AQ837" s="46" t="e">
        <f t="shared" si="1058"/>
        <v>#DIV/0!</v>
      </c>
      <c r="AR837" s="46" t="e">
        <f t="shared" si="1059"/>
        <v>#DIV/0!</v>
      </c>
      <c r="AS837" s="46" t="e">
        <f t="shared" si="1060"/>
        <v>#DIV/0!</v>
      </c>
      <c r="AT837" s="46" t="e">
        <f t="shared" si="1061"/>
        <v>#DIV/0!</v>
      </c>
      <c r="AU837" s="46">
        <f t="shared" si="1062"/>
        <v>3886.86</v>
      </c>
      <c r="AV837" s="46" t="e">
        <f t="shared" si="1063"/>
        <v>#DIV/0!</v>
      </c>
      <c r="AW837" s="46" t="e">
        <f t="shared" si="1064"/>
        <v>#DIV/0!</v>
      </c>
      <c r="AX837" s="46" t="e">
        <f t="shared" si="1065"/>
        <v>#DIV/0!</v>
      </c>
      <c r="AY837" s="52">
        <f t="shared" si="1066"/>
        <v>0</v>
      </c>
      <c r="AZ837" s="46">
        <v>823.21</v>
      </c>
      <c r="BA837" s="46">
        <v>2105.13</v>
      </c>
      <c r="BB837" s="46">
        <v>2608.0100000000002</v>
      </c>
      <c r="BC837" s="46">
        <v>902.03</v>
      </c>
      <c r="BD837" s="46">
        <v>1781.42</v>
      </c>
      <c r="BE837" s="46">
        <v>1188.47</v>
      </c>
      <c r="BF837" s="46">
        <v>2445034.0299999998</v>
      </c>
      <c r="BG837" s="46">
        <f t="shared" si="1067"/>
        <v>5070.2</v>
      </c>
      <c r="BH837" s="46">
        <v>1206.3800000000001</v>
      </c>
      <c r="BI837" s="46">
        <v>3444.44</v>
      </c>
      <c r="BJ837" s="46">
        <v>7006.73</v>
      </c>
      <c r="BK837" s="46">
        <f t="shared" si="1055"/>
        <v>1689105.94</v>
      </c>
      <c r="BL837" s="46" t="str">
        <f t="shared" si="1068"/>
        <v xml:space="preserve"> </v>
      </c>
      <c r="BM837" s="46" t="e">
        <f t="shared" si="1069"/>
        <v>#DIV/0!</v>
      </c>
      <c r="BN837" s="46" t="e">
        <f t="shared" si="1070"/>
        <v>#DIV/0!</v>
      </c>
      <c r="BO837" s="46" t="e">
        <f t="shared" si="1071"/>
        <v>#DIV/0!</v>
      </c>
      <c r="BP837" s="46" t="e">
        <f t="shared" si="1072"/>
        <v>#DIV/0!</v>
      </c>
      <c r="BQ837" s="46" t="e">
        <f t="shared" si="1073"/>
        <v>#DIV/0!</v>
      </c>
      <c r="BR837" s="46" t="e">
        <f t="shared" si="1074"/>
        <v>#DIV/0!</v>
      </c>
      <c r="BS837" s="46" t="str">
        <f t="shared" si="1075"/>
        <v xml:space="preserve"> </v>
      </c>
      <c r="BT837" s="46" t="e">
        <f t="shared" si="1076"/>
        <v>#DIV/0!</v>
      </c>
      <c r="BU837" s="46" t="e">
        <f t="shared" si="1077"/>
        <v>#DIV/0!</v>
      </c>
      <c r="BV837" s="46" t="e">
        <f t="shared" si="1078"/>
        <v>#DIV/0!</v>
      </c>
      <c r="BW837" s="46" t="str">
        <f t="shared" si="1079"/>
        <v xml:space="preserve"> </v>
      </c>
      <c r="BY837" s="52"/>
      <c r="BZ837" s="293"/>
      <c r="CA837" s="46">
        <f t="shared" si="1080"/>
        <v>4070.0104730473049</v>
      </c>
      <c r="CB837" s="46">
        <f t="shared" si="1081"/>
        <v>5298.36</v>
      </c>
      <c r="CC837" s="46">
        <f t="shared" si="1082"/>
        <v>-1228.3495269526948</v>
      </c>
    </row>
    <row r="838" spans="1:82" s="45" customFormat="1" ht="12" customHeight="1">
      <c r="A838" s="284">
        <v>184</v>
      </c>
      <c r="B838" s="335" t="s">
        <v>844</v>
      </c>
      <c r="C838" s="336">
        <v>862.8</v>
      </c>
      <c r="D838" s="295"/>
      <c r="E838" s="336"/>
      <c r="F838" s="336"/>
      <c r="G838" s="286">
        <f>ROUND(H838+U838+X838+Z838+AB838+AD838+AF838+AH838+AI838+AJ838+AK838+AL838,2)</f>
        <v>2629044.75</v>
      </c>
      <c r="H838" s="280">
        <f>I838+K838+M838+O838+Q838+S838</f>
        <v>0</v>
      </c>
      <c r="I838" s="289">
        <v>0</v>
      </c>
      <c r="J838" s="289">
        <v>0</v>
      </c>
      <c r="K838" s="289">
        <v>0</v>
      </c>
      <c r="L838" s="289">
        <v>0</v>
      </c>
      <c r="M838" s="289">
        <v>0</v>
      </c>
      <c r="N838" s="280">
        <v>0</v>
      </c>
      <c r="O838" s="280">
        <v>0</v>
      </c>
      <c r="P838" s="280">
        <v>0</v>
      </c>
      <c r="Q838" s="280">
        <v>0</v>
      </c>
      <c r="R838" s="280">
        <v>0</v>
      </c>
      <c r="S838" s="280">
        <v>0</v>
      </c>
      <c r="T838" s="290">
        <v>0</v>
      </c>
      <c r="U838" s="280">
        <v>0</v>
      </c>
      <c r="V838" s="336" t="s">
        <v>106</v>
      </c>
      <c r="W838" s="337">
        <v>651</v>
      </c>
      <c r="X838" s="280">
        <f t="shared" si="1112"/>
        <v>2510737.7400000002</v>
      </c>
      <c r="Y838" s="57">
        <v>0</v>
      </c>
      <c r="Z838" s="57">
        <v>0</v>
      </c>
      <c r="AA838" s="57">
        <v>0</v>
      </c>
      <c r="AB838" s="57">
        <v>0</v>
      </c>
      <c r="AC838" s="57">
        <v>0</v>
      </c>
      <c r="AD838" s="57">
        <v>0</v>
      </c>
      <c r="AE838" s="57">
        <v>0</v>
      </c>
      <c r="AF838" s="57">
        <v>0</v>
      </c>
      <c r="AG838" s="57">
        <v>0</v>
      </c>
      <c r="AH838" s="57">
        <v>0</v>
      </c>
      <c r="AI838" s="57">
        <v>0</v>
      </c>
      <c r="AJ838" s="57">
        <f t="shared" si="1113"/>
        <v>78871.34</v>
      </c>
      <c r="AK838" s="57">
        <f t="shared" si="1114"/>
        <v>39435.67</v>
      </c>
      <c r="AL838" s="57">
        <v>0</v>
      </c>
      <c r="AN838" s="46">
        <f>I838/'Приложение 1'!I836</f>
        <v>0</v>
      </c>
      <c r="AO838" s="46" t="e">
        <f t="shared" si="1056"/>
        <v>#DIV/0!</v>
      </c>
      <c r="AP838" s="46" t="e">
        <f t="shared" si="1057"/>
        <v>#DIV/0!</v>
      </c>
      <c r="AQ838" s="46" t="e">
        <f t="shared" si="1058"/>
        <v>#DIV/0!</v>
      </c>
      <c r="AR838" s="46" t="e">
        <f t="shared" si="1059"/>
        <v>#DIV/0!</v>
      </c>
      <c r="AS838" s="46" t="e">
        <f t="shared" si="1060"/>
        <v>#DIV/0!</v>
      </c>
      <c r="AT838" s="46" t="e">
        <f t="shared" si="1061"/>
        <v>#DIV/0!</v>
      </c>
      <c r="AU838" s="46">
        <f t="shared" si="1062"/>
        <v>3856.7400000000002</v>
      </c>
      <c r="AV838" s="46" t="e">
        <f t="shared" si="1063"/>
        <v>#DIV/0!</v>
      </c>
      <c r="AW838" s="46" t="e">
        <f t="shared" si="1064"/>
        <v>#DIV/0!</v>
      </c>
      <c r="AX838" s="46" t="e">
        <f t="shared" si="1065"/>
        <v>#DIV/0!</v>
      </c>
      <c r="AY838" s="52">
        <f t="shared" si="1066"/>
        <v>0</v>
      </c>
      <c r="AZ838" s="46">
        <v>823.21</v>
      </c>
      <c r="BA838" s="46">
        <v>2105.13</v>
      </c>
      <c r="BB838" s="46">
        <v>2608.0100000000002</v>
      </c>
      <c r="BC838" s="46">
        <v>902.03</v>
      </c>
      <c r="BD838" s="46">
        <v>1781.42</v>
      </c>
      <c r="BE838" s="46">
        <v>1188.47</v>
      </c>
      <c r="BF838" s="46">
        <v>2445034.0299999998</v>
      </c>
      <c r="BG838" s="46">
        <f t="shared" si="1067"/>
        <v>4866.91</v>
      </c>
      <c r="BH838" s="46">
        <v>1206.3800000000001</v>
      </c>
      <c r="BI838" s="46">
        <v>3444.44</v>
      </c>
      <c r="BJ838" s="46">
        <v>7006.73</v>
      </c>
      <c r="BK838" s="46">
        <f t="shared" si="1055"/>
        <v>1689105.94</v>
      </c>
      <c r="BL838" s="46" t="str">
        <f t="shared" si="1068"/>
        <v xml:space="preserve"> </v>
      </c>
      <c r="BM838" s="46" t="e">
        <f t="shared" si="1069"/>
        <v>#DIV/0!</v>
      </c>
      <c r="BN838" s="46" t="e">
        <f t="shared" si="1070"/>
        <v>#DIV/0!</v>
      </c>
      <c r="BO838" s="46" t="e">
        <f t="shared" si="1071"/>
        <v>#DIV/0!</v>
      </c>
      <c r="BP838" s="46" t="e">
        <f t="shared" si="1072"/>
        <v>#DIV/0!</v>
      </c>
      <c r="BQ838" s="46" t="e">
        <f t="shared" si="1073"/>
        <v>#DIV/0!</v>
      </c>
      <c r="BR838" s="46" t="e">
        <f t="shared" si="1074"/>
        <v>#DIV/0!</v>
      </c>
      <c r="BS838" s="46" t="str">
        <f t="shared" si="1075"/>
        <v xml:space="preserve"> </v>
      </c>
      <c r="BT838" s="46" t="e">
        <f t="shared" si="1076"/>
        <v>#DIV/0!</v>
      </c>
      <c r="BU838" s="46" t="e">
        <f t="shared" si="1077"/>
        <v>#DIV/0!</v>
      </c>
      <c r="BV838" s="46" t="e">
        <f t="shared" si="1078"/>
        <v>#DIV/0!</v>
      </c>
      <c r="BW838" s="46" t="str">
        <f t="shared" si="1079"/>
        <v xml:space="preserve"> </v>
      </c>
      <c r="BY838" s="52">
        <f>AJ838/G838*100</f>
        <v>2.9999999049084272</v>
      </c>
      <c r="BZ838" s="293">
        <f>AK838/G838*100</f>
        <v>1.4999999524542136</v>
      </c>
      <c r="CA838" s="46">
        <f t="shared" si="1080"/>
        <v>4038.471198156682</v>
      </c>
      <c r="CB838" s="46">
        <f t="shared" si="1081"/>
        <v>5085.92</v>
      </c>
      <c r="CC838" s="46">
        <f t="shared" si="1082"/>
        <v>-1047.4488018433181</v>
      </c>
    </row>
    <row r="839" spans="1:82" s="45" customFormat="1" ht="26.25" customHeight="1">
      <c r="A839" s="397" t="s">
        <v>1003</v>
      </c>
      <c r="B839" s="398"/>
      <c r="C839" s="280">
        <f>SUM(C829:C836)</f>
        <v>16294.9</v>
      </c>
      <c r="D839" s="356"/>
      <c r="E839" s="294"/>
      <c r="F839" s="294"/>
      <c r="G839" s="280">
        <f>SUM(G829:G838)</f>
        <v>33212698.000000004</v>
      </c>
      <c r="H839" s="280">
        <f t="shared" ref="H839:U839" si="1115">SUM(H829:H838)</f>
        <v>0</v>
      </c>
      <c r="I839" s="280">
        <f t="shared" si="1115"/>
        <v>0</v>
      </c>
      <c r="J839" s="280">
        <f t="shared" si="1115"/>
        <v>0</v>
      </c>
      <c r="K839" s="280">
        <f t="shared" si="1115"/>
        <v>0</v>
      </c>
      <c r="L839" s="280">
        <f t="shared" si="1115"/>
        <v>0</v>
      </c>
      <c r="M839" s="280">
        <f t="shared" si="1115"/>
        <v>0</v>
      </c>
      <c r="N839" s="280">
        <f t="shared" si="1115"/>
        <v>0</v>
      </c>
      <c r="O839" s="280">
        <f t="shared" si="1115"/>
        <v>0</v>
      </c>
      <c r="P839" s="280">
        <f t="shared" si="1115"/>
        <v>0</v>
      </c>
      <c r="Q839" s="280">
        <f t="shared" si="1115"/>
        <v>0</v>
      </c>
      <c r="R839" s="280">
        <f t="shared" si="1115"/>
        <v>0</v>
      </c>
      <c r="S839" s="280">
        <f t="shared" si="1115"/>
        <v>0</v>
      </c>
      <c r="T839" s="281">
        <f>SUM(T829:T838)</f>
        <v>0</v>
      </c>
      <c r="U839" s="280">
        <f t="shared" si="1115"/>
        <v>0</v>
      </c>
      <c r="V839" s="280" t="s">
        <v>66</v>
      </c>
      <c r="W839" s="280">
        <f>SUM(W829:W838)</f>
        <v>8199</v>
      </c>
      <c r="X839" s="280">
        <f t="shared" ref="X839:AL839" si="1116">SUM(X829:X838)</f>
        <v>31718126.579999998</v>
      </c>
      <c r="Y839" s="280">
        <f t="shared" si="1116"/>
        <v>0</v>
      </c>
      <c r="Z839" s="280">
        <f t="shared" si="1116"/>
        <v>0</v>
      </c>
      <c r="AA839" s="280">
        <f t="shared" si="1116"/>
        <v>0</v>
      </c>
      <c r="AB839" s="280">
        <f t="shared" si="1116"/>
        <v>0</v>
      </c>
      <c r="AC839" s="280">
        <f t="shared" si="1116"/>
        <v>0</v>
      </c>
      <c r="AD839" s="280">
        <f t="shared" si="1116"/>
        <v>0</v>
      </c>
      <c r="AE839" s="280">
        <f t="shared" si="1116"/>
        <v>0</v>
      </c>
      <c r="AF839" s="280">
        <f t="shared" si="1116"/>
        <v>0</v>
      </c>
      <c r="AG839" s="280">
        <f t="shared" si="1116"/>
        <v>0</v>
      </c>
      <c r="AH839" s="280">
        <f t="shared" si="1116"/>
        <v>0</v>
      </c>
      <c r="AI839" s="280">
        <f t="shared" si="1116"/>
        <v>0</v>
      </c>
      <c r="AJ839" s="280">
        <f t="shared" si="1116"/>
        <v>996380.94999999984</v>
      </c>
      <c r="AK839" s="280">
        <f t="shared" si="1116"/>
        <v>498190.46999999991</v>
      </c>
      <c r="AL839" s="280">
        <f t="shared" si="1116"/>
        <v>0</v>
      </c>
      <c r="AN839" s="46" t="e">
        <f>I839/'Приложение 1'!I837</f>
        <v>#DIV/0!</v>
      </c>
      <c r="AO839" s="46" t="e">
        <f t="shared" si="1056"/>
        <v>#DIV/0!</v>
      </c>
      <c r="AP839" s="46" t="e">
        <f t="shared" si="1057"/>
        <v>#DIV/0!</v>
      </c>
      <c r="AQ839" s="46" t="e">
        <f t="shared" si="1058"/>
        <v>#DIV/0!</v>
      </c>
      <c r="AR839" s="46" t="e">
        <f t="shared" si="1059"/>
        <v>#DIV/0!</v>
      </c>
      <c r="AS839" s="46" t="e">
        <f t="shared" si="1060"/>
        <v>#DIV/0!</v>
      </c>
      <c r="AT839" s="46" t="e">
        <f t="shared" si="1061"/>
        <v>#DIV/0!</v>
      </c>
      <c r="AU839" s="46">
        <f t="shared" si="1062"/>
        <v>3868.5359897548478</v>
      </c>
      <c r="AV839" s="46" t="e">
        <f t="shared" si="1063"/>
        <v>#DIV/0!</v>
      </c>
      <c r="AW839" s="46" t="e">
        <f t="shared" si="1064"/>
        <v>#DIV/0!</v>
      </c>
      <c r="AX839" s="46" t="e">
        <f t="shared" si="1065"/>
        <v>#DIV/0!</v>
      </c>
      <c r="AY839" s="52">
        <f t="shared" si="1066"/>
        <v>0</v>
      </c>
      <c r="AZ839" s="46">
        <v>823.21</v>
      </c>
      <c r="BA839" s="46">
        <v>2105.13</v>
      </c>
      <c r="BB839" s="46">
        <v>2608.0100000000002</v>
      </c>
      <c r="BC839" s="46">
        <v>902.03</v>
      </c>
      <c r="BD839" s="46">
        <v>1781.42</v>
      </c>
      <c r="BE839" s="46">
        <v>1188.47</v>
      </c>
      <c r="BF839" s="46">
        <v>2445034.0299999998</v>
      </c>
      <c r="BG839" s="46">
        <f t="shared" si="1067"/>
        <v>4866.91</v>
      </c>
      <c r="BH839" s="46">
        <v>1206.3800000000001</v>
      </c>
      <c r="BI839" s="46">
        <v>3444.44</v>
      </c>
      <c r="BJ839" s="46">
        <v>7006.73</v>
      </c>
      <c r="BK839" s="46">
        <f t="shared" si="1055"/>
        <v>1689105.94</v>
      </c>
      <c r="BL839" s="46" t="e">
        <f t="shared" si="1068"/>
        <v>#DIV/0!</v>
      </c>
      <c r="BM839" s="46" t="e">
        <f t="shared" si="1069"/>
        <v>#DIV/0!</v>
      </c>
      <c r="BN839" s="46" t="e">
        <f t="shared" si="1070"/>
        <v>#DIV/0!</v>
      </c>
      <c r="BO839" s="46" t="e">
        <f t="shared" si="1071"/>
        <v>#DIV/0!</v>
      </c>
      <c r="BP839" s="46" t="e">
        <f t="shared" si="1072"/>
        <v>#DIV/0!</v>
      </c>
      <c r="BQ839" s="46" t="e">
        <f t="shared" si="1073"/>
        <v>#DIV/0!</v>
      </c>
      <c r="BR839" s="46" t="e">
        <f t="shared" si="1074"/>
        <v>#DIV/0!</v>
      </c>
      <c r="BS839" s="46" t="str">
        <f t="shared" si="1075"/>
        <v xml:space="preserve"> </v>
      </c>
      <c r="BT839" s="46" t="e">
        <f t="shared" si="1076"/>
        <v>#DIV/0!</v>
      </c>
      <c r="BU839" s="46" t="e">
        <f t="shared" si="1077"/>
        <v>#DIV/0!</v>
      </c>
      <c r="BV839" s="46" t="e">
        <f t="shared" si="1078"/>
        <v>#DIV/0!</v>
      </c>
      <c r="BW839" s="46" t="str">
        <f t="shared" si="1079"/>
        <v xml:space="preserve"> </v>
      </c>
      <c r="BY839" s="52">
        <f t="shared" si="1093"/>
        <v>3.0000000301089651</v>
      </c>
      <c r="BZ839" s="293">
        <f t="shared" si="1094"/>
        <v>1.4999999999999996</v>
      </c>
      <c r="CA839" s="46">
        <f t="shared" si="1080"/>
        <v>4050.8230271984394</v>
      </c>
      <c r="CB839" s="46">
        <f t="shared" si="1081"/>
        <v>5085.92</v>
      </c>
      <c r="CC839" s="46">
        <f t="shared" si="1082"/>
        <v>-1035.0969728015607</v>
      </c>
    </row>
    <row r="840" spans="1:82" s="45" customFormat="1" ht="12" customHeight="1">
      <c r="A840" s="282" t="s">
        <v>39</v>
      </c>
      <c r="B840" s="283"/>
      <c r="C840" s="283"/>
      <c r="D840" s="283"/>
      <c r="E840" s="283"/>
      <c r="F840" s="283"/>
      <c r="G840" s="283"/>
      <c r="H840" s="283"/>
      <c r="I840" s="283"/>
      <c r="J840" s="283"/>
      <c r="K840" s="283"/>
      <c r="L840" s="283"/>
      <c r="M840" s="283"/>
      <c r="N840" s="283"/>
      <c r="O840" s="283"/>
      <c r="P840" s="283"/>
      <c r="Q840" s="283"/>
      <c r="R840" s="283"/>
      <c r="S840" s="283"/>
      <c r="T840" s="283"/>
      <c r="U840" s="283"/>
      <c r="V840" s="283"/>
      <c r="W840" s="283"/>
      <c r="X840" s="283"/>
      <c r="Y840" s="283"/>
      <c r="Z840" s="283"/>
      <c r="AA840" s="283"/>
      <c r="AB840" s="283"/>
      <c r="AC840" s="283"/>
      <c r="AD840" s="283"/>
      <c r="AE840" s="283"/>
      <c r="AF840" s="283"/>
      <c r="AG840" s="283"/>
      <c r="AH840" s="283"/>
      <c r="AI840" s="283"/>
      <c r="AJ840" s="283"/>
      <c r="AK840" s="283"/>
      <c r="AL840" s="375"/>
      <c r="AN840" s="46">
        <f>I840/'Приложение 1'!I838</f>
        <v>0</v>
      </c>
      <c r="AO840" s="46" t="e">
        <f t="shared" si="1056"/>
        <v>#DIV/0!</v>
      </c>
      <c r="AP840" s="46" t="e">
        <f t="shared" si="1057"/>
        <v>#DIV/0!</v>
      </c>
      <c r="AQ840" s="46" t="e">
        <f t="shared" si="1058"/>
        <v>#DIV/0!</v>
      </c>
      <c r="AR840" s="46" t="e">
        <f t="shared" si="1059"/>
        <v>#DIV/0!</v>
      </c>
      <c r="AS840" s="46" t="e">
        <f t="shared" si="1060"/>
        <v>#DIV/0!</v>
      </c>
      <c r="AT840" s="46" t="e">
        <f t="shared" si="1061"/>
        <v>#DIV/0!</v>
      </c>
      <c r="AU840" s="46" t="e">
        <f t="shared" si="1062"/>
        <v>#DIV/0!</v>
      </c>
      <c r="AV840" s="46" t="e">
        <f t="shared" si="1063"/>
        <v>#DIV/0!</v>
      </c>
      <c r="AW840" s="46" t="e">
        <f t="shared" si="1064"/>
        <v>#DIV/0!</v>
      </c>
      <c r="AX840" s="46" t="e">
        <f t="shared" si="1065"/>
        <v>#DIV/0!</v>
      </c>
      <c r="AY840" s="52">
        <f t="shared" si="1066"/>
        <v>0</v>
      </c>
      <c r="AZ840" s="46">
        <v>823.21</v>
      </c>
      <c r="BA840" s="46">
        <v>2105.13</v>
      </c>
      <c r="BB840" s="46">
        <v>2608.0100000000002</v>
      </c>
      <c r="BC840" s="46">
        <v>902.03</v>
      </c>
      <c r="BD840" s="46">
        <v>1781.42</v>
      </c>
      <c r="BE840" s="46">
        <v>1188.47</v>
      </c>
      <c r="BF840" s="46">
        <v>2445034.0299999998</v>
      </c>
      <c r="BG840" s="46">
        <f t="shared" si="1067"/>
        <v>4866.91</v>
      </c>
      <c r="BH840" s="46">
        <v>1206.3800000000001</v>
      </c>
      <c r="BI840" s="46">
        <v>3444.44</v>
      </c>
      <c r="BJ840" s="46">
        <v>7006.73</v>
      </c>
      <c r="BK840" s="46">
        <f t="shared" si="1055"/>
        <v>1689105.94</v>
      </c>
      <c r="BL840" s="46" t="str">
        <f t="shared" si="1068"/>
        <v xml:space="preserve"> </v>
      </c>
      <c r="BM840" s="46" t="e">
        <f t="shared" si="1069"/>
        <v>#DIV/0!</v>
      </c>
      <c r="BN840" s="46" t="e">
        <f t="shared" si="1070"/>
        <v>#DIV/0!</v>
      </c>
      <c r="BO840" s="46" t="e">
        <f t="shared" si="1071"/>
        <v>#DIV/0!</v>
      </c>
      <c r="BP840" s="46" t="e">
        <f t="shared" si="1072"/>
        <v>#DIV/0!</v>
      </c>
      <c r="BQ840" s="46" t="e">
        <f t="shared" si="1073"/>
        <v>#DIV/0!</v>
      </c>
      <c r="BR840" s="46" t="e">
        <f t="shared" si="1074"/>
        <v>#DIV/0!</v>
      </c>
      <c r="BS840" s="46" t="e">
        <f t="shared" si="1075"/>
        <v>#DIV/0!</v>
      </c>
      <c r="BT840" s="46" t="e">
        <f t="shared" si="1076"/>
        <v>#DIV/0!</v>
      </c>
      <c r="BU840" s="46" t="e">
        <f t="shared" si="1077"/>
        <v>#DIV/0!</v>
      </c>
      <c r="BV840" s="46" t="e">
        <f t="shared" si="1078"/>
        <v>#DIV/0!</v>
      </c>
      <c r="BW840" s="46" t="str">
        <f t="shared" si="1079"/>
        <v xml:space="preserve"> </v>
      </c>
      <c r="BY840" s="52" t="e">
        <f t="shared" si="1093"/>
        <v>#DIV/0!</v>
      </c>
      <c r="BZ840" s="293" t="e">
        <f t="shared" si="1094"/>
        <v>#DIV/0!</v>
      </c>
      <c r="CA840" s="46" t="e">
        <f t="shared" si="1080"/>
        <v>#DIV/0!</v>
      </c>
      <c r="CB840" s="46">
        <f t="shared" si="1081"/>
        <v>5085.92</v>
      </c>
      <c r="CC840" s="46" t="e">
        <f t="shared" si="1082"/>
        <v>#DIV/0!</v>
      </c>
    </row>
    <row r="841" spans="1:82" s="45" customFormat="1" ht="12" customHeight="1">
      <c r="A841" s="284">
        <v>185</v>
      </c>
      <c r="B841" s="338" t="s">
        <v>180</v>
      </c>
      <c r="C841" s="389">
        <v>4065.4</v>
      </c>
      <c r="D841" s="295"/>
      <c r="E841" s="390"/>
      <c r="F841" s="390"/>
      <c r="G841" s="286">
        <f>ROUND(H841+U841+X841+Z841+AB841+AD841+AF841+AH841+AI841+AJ841+AK841+AL841,2)</f>
        <v>6792110.0599999996</v>
      </c>
      <c r="H841" s="280">
        <f t="shared" ref="H841:H842" si="1117">I841+K841+M841+O841+Q841+S841</f>
        <v>1131509.93</v>
      </c>
      <c r="I841" s="289">
        <v>0</v>
      </c>
      <c r="J841" s="289">
        <v>746</v>
      </c>
      <c r="K841" s="289">
        <f>ROUND(J841*1176.73,2)</f>
        <v>877840.58</v>
      </c>
      <c r="L841" s="289">
        <v>0</v>
      </c>
      <c r="M841" s="289">
        <v>0</v>
      </c>
      <c r="N841" s="280">
        <v>145</v>
      </c>
      <c r="O841" s="280">
        <f>ROUND(N841*627.71,2)</f>
        <v>91017.95</v>
      </c>
      <c r="P841" s="280">
        <v>0</v>
      </c>
      <c r="Q841" s="280">
        <v>0</v>
      </c>
      <c r="R841" s="280">
        <v>190</v>
      </c>
      <c r="S841" s="280">
        <f>ROUND(R841*856.06,2)</f>
        <v>162651.4</v>
      </c>
      <c r="T841" s="290">
        <v>0</v>
      </c>
      <c r="U841" s="280">
        <v>0</v>
      </c>
      <c r="V841" s="296"/>
      <c r="W841" s="57">
        <v>0</v>
      </c>
      <c r="X841" s="280">
        <v>0</v>
      </c>
      <c r="Y841" s="57">
        <v>527.5</v>
      </c>
      <c r="Z841" s="57">
        <f>ROUND(Y841*9599.37*0.955,2)</f>
        <v>4835802.63</v>
      </c>
      <c r="AA841" s="57">
        <v>0</v>
      </c>
      <c r="AB841" s="57">
        <v>0</v>
      </c>
      <c r="AC841" s="57">
        <v>0</v>
      </c>
      <c r="AD841" s="57">
        <v>0</v>
      </c>
      <c r="AE841" s="57">
        <v>0</v>
      </c>
      <c r="AF841" s="57">
        <v>0</v>
      </c>
      <c r="AG841" s="57">
        <v>0</v>
      </c>
      <c r="AH841" s="57">
        <v>0</v>
      </c>
      <c r="AI841" s="280">
        <f>ROUND(429276+89876.55,2)</f>
        <v>519152.55</v>
      </c>
      <c r="AJ841" s="57">
        <f>ROUND((Z841+H841+AI841)/95.5*3,2)</f>
        <v>203763.3</v>
      </c>
      <c r="AK841" s="57">
        <f>ROUND((Z841+H841+AI841)/95.5*1.5,2)</f>
        <v>101881.65</v>
      </c>
      <c r="AL841" s="57">
        <v>0</v>
      </c>
      <c r="AM841" s="45" t="s">
        <v>1007</v>
      </c>
      <c r="AN841" s="46">
        <f>I841/'Приложение 1'!I839</f>
        <v>0</v>
      </c>
      <c r="AO841" s="46">
        <f t="shared" si="1056"/>
        <v>1176.73</v>
      </c>
      <c r="AP841" s="46" t="e">
        <f t="shared" si="1057"/>
        <v>#DIV/0!</v>
      </c>
      <c r="AQ841" s="46">
        <f t="shared" si="1058"/>
        <v>627.71</v>
      </c>
      <c r="AR841" s="46" t="e">
        <f t="shared" si="1059"/>
        <v>#DIV/0!</v>
      </c>
      <c r="AS841" s="46">
        <f t="shared" si="1060"/>
        <v>856.06</v>
      </c>
      <c r="AT841" s="46" t="e">
        <f t="shared" si="1061"/>
        <v>#DIV/0!</v>
      </c>
      <c r="AU841" s="46" t="e">
        <f t="shared" si="1062"/>
        <v>#DIV/0!</v>
      </c>
      <c r="AV841" s="46">
        <f t="shared" si="1063"/>
        <v>9167.3983507109006</v>
      </c>
      <c r="AW841" s="46" t="e">
        <f t="shared" si="1064"/>
        <v>#DIV/0!</v>
      </c>
      <c r="AX841" s="46" t="e">
        <f t="shared" si="1065"/>
        <v>#DIV/0!</v>
      </c>
      <c r="AY841" s="52">
        <f t="shared" si="1066"/>
        <v>519152.55</v>
      </c>
      <c r="AZ841" s="46">
        <v>823.21</v>
      </c>
      <c r="BA841" s="46">
        <v>2105.13</v>
      </c>
      <c r="BB841" s="46">
        <v>2608.0100000000002</v>
      </c>
      <c r="BC841" s="46">
        <v>902.03</v>
      </c>
      <c r="BD841" s="46">
        <v>1781.42</v>
      </c>
      <c r="BE841" s="46">
        <v>1188.47</v>
      </c>
      <c r="BF841" s="46">
        <v>2445034.0299999998</v>
      </c>
      <c r="BG841" s="46">
        <f t="shared" si="1067"/>
        <v>4866.91</v>
      </c>
      <c r="BH841" s="46">
        <v>1206.3800000000001</v>
      </c>
      <c r="BI841" s="46">
        <v>3444.44</v>
      </c>
      <c r="BJ841" s="46">
        <v>7006.73</v>
      </c>
      <c r="BK841" s="46">
        <f t="shared" si="1055"/>
        <v>1689105.94</v>
      </c>
      <c r="BL841" s="46" t="str">
        <f t="shared" si="1068"/>
        <v xml:space="preserve"> </v>
      </c>
      <c r="BM841" s="46" t="str">
        <f t="shared" si="1069"/>
        <v xml:space="preserve"> </v>
      </c>
      <c r="BN841" s="46" t="e">
        <f t="shared" si="1070"/>
        <v>#DIV/0!</v>
      </c>
      <c r="BO841" s="46" t="str">
        <f t="shared" si="1071"/>
        <v xml:space="preserve"> </v>
      </c>
      <c r="BP841" s="46" t="e">
        <f t="shared" si="1072"/>
        <v>#DIV/0!</v>
      </c>
      <c r="BQ841" s="46" t="str">
        <f t="shared" si="1073"/>
        <v xml:space="preserve"> </v>
      </c>
      <c r="BR841" s="46" t="e">
        <f t="shared" si="1074"/>
        <v>#DIV/0!</v>
      </c>
      <c r="BS841" s="46" t="e">
        <f t="shared" si="1075"/>
        <v>#DIV/0!</v>
      </c>
      <c r="BT841" s="46" t="str">
        <f t="shared" si="1076"/>
        <v>+</v>
      </c>
      <c r="BU841" s="46" t="e">
        <f t="shared" si="1077"/>
        <v>#DIV/0!</v>
      </c>
      <c r="BV841" s="46" t="e">
        <f t="shared" si="1078"/>
        <v>#DIV/0!</v>
      </c>
      <c r="BW841" s="46" t="str">
        <f t="shared" si="1079"/>
        <v xml:space="preserve"> </v>
      </c>
      <c r="BY841" s="52">
        <f t="shared" si="1093"/>
        <v>2.9999999734986629</v>
      </c>
      <c r="BZ841" s="293">
        <f t="shared" si="1094"/>
        <v>1.4999999867493314</v>
      </c>
      <c r="CA841" s="46" t="e">
        <f t="shared" si="1080"/>
        <v>#DIV/0!</v>
      </c>
      <c r="CB841" s="46">
        <f t="shared" si="1081"/>
        <v>5085.92</v>
      </c>
      <c r="CC841" s="46" t="e">
        <f t="shared" si="1082"/>
        <v>#DIV/0!</v>
      </c>
    </row>
    <row r="842" spans="1:82" s="45" customFormat="1" ht="12" customHeight="1">
      <c r="A842" s="284">
        <v>186</v>
      </c>
      <c r="B842" s="338" t="s">
        <v>213</v>
      </c>
      <c r="C842" s="389">
        <v>1546</v>
      </c>
      <c r="D842" s="295"/>
      <c r="E842" s="390"/>
      <c r="F842" s="390"/>
      <c r="G842" s="286">
        <f t="shared" ref="G842" si="1118">ROUND(H842+U842+X842+Z842+AB842+AD842+AF842+AH842+AI842+AJ842+AK842+AL842,2)</f>
        <v>1965815.06</v>
      </c>
      <c r="H842" s="280">
        <f t="shared" si="1117"/>
        <v>0</v>
      </c>
      <c r="I842" s="289">
        <v>0</v>
      </c>
      <c r="J842" s="289">
        <v>0</v>
      </c>
      <c r="K842" s="289">
        <v>0</v>
      </c>
      <c r="L842" s="289">
        <v>0</v>
      </c>
      <c r="M842" s="289">
        <v>0</v>
      </c>
      <c r="N842" s="280">
        <v>0</v>
      </c>
      <c r="O842" s="280">
        <v>0</v>
      </c>
      <c r="P842" s="280">
        <v>0</v>
      </c>
      <c r="Q842" s="280">
        <v>0</v>
      </c>
      <c r="R842" s="280">
        <v>0</v>
      </c>
      <c r="S842" s="280">
        <v>0</v>
      </c>
      <c r="T842" s="290">
        <v>0</v>
      </c>
      <c r="U842" s="280">
        <v>0</v>
      </c>
      <c r="V842" s="296" t="s">
        <v>105</v>
      </c>
      <c r="W842" s="57">
        <v>483</v>
      </c>
      <c r="X842" s="280">
        <f t="shared" ref="X842" si="1119">ROUND(IF(V842="СК",3856.74,3886.86)*W842,2)</f>
        <v>1877353.38</v>
      </c>
      <c r="Y842" s="57">
        <v>0</v>
      </c>
      <c r="Z842" s="57">
        <v>0</v>
      </c>
      <c r="AA842" s="57">
        <v>0</v>
      </c>
      <c r="AB842" s="57">
        <v>0</v>
      </c>
      <c r="AC842" s="57">
        <v>0</v>
      </c>
      <c r="AD842" s="57">
        <v>0</v>
      </c>
      <c r="AE842" s="57">
        <v>0</v>
      </c>
      <c r="AF842" s="57">
        <v>0</v>
      </c>
      <c r="AG842" s="57">
        <v>0</v>
      </c>
      <c r="AH842" s="57">
        <v>0</v>
      </c>
      <c r="AI842" s="57">
        <v>0</v>
      </c>
      <c r="AJ842" s="57">
        <f t="shared" ref="AJ842" si="1120">ROUND(X842/95.5*3,2)</f>
        <v>58974.45</v>
      </c>
      <c r="AK842" s="57">
        <f t="shared" ref="AK842" si="1121">ROUND(X842/95.5*1.5,2)</f>
        <v>29487.23</v>
      </c>
      <c r="AL842" s="57">
        <v>0</v>
      </c>
      <c r="AN842" s="46">
        <f>I842/'Приложение 1'!I840</f>
        <v>0</v>
      </c>
      <c r="AO842" s="46" t="e">
        <f t="shared" si="1056"/>
        <v>#DIV/0!</v>
      </c>
      <c r="AP842" s="46" t="e">
        <f t="shared" si="1057"/>
        <v>#DIV/0!</v>
      </c>
      <c r="AQ842" s="46" t="e">
        <f t="shared" si="1058"/>
        <v>#DIV/0!</v>
      </c>
      <c r="AR842" s="46" t="e">
        <f t="shared" si="1059"/>
        <v>#DIV/0!</v>
      </c>
      <c r="AS842" s="46" t="e">
        <f t="shared" si="1060"/>
        <v>#DIV/0!</v>
      </c>
      <c r="AT842" s="46" t="e">
        <f t="shared" si="1061"/>
        <v>#DIV/0!</v>
      </c>
      <c r="AU842" s="46">
        <f t="shared" si="1062"/>
        <v>3886.8599999999997</v>
      </c>
      <c r="AV842" s="46" t="e">
        <f t="shared" si="1063"/>
        <v>#DIV/0!</v>
      </c>
      <c r="AW842" s="46" t="e">
        <f t="shared" si="1064"/>
        <v>#DIV/0!</v>
      </c>
      <c r="AX842" s="46" t="e">
        <f t="shared" si="1065"/>
        <v>#DIV/0!</v>
      </c>
      <c r="AY842" s="52">
        <f t="shared" si="1066"/>
        <v>0</v>
      </c>
      <c r="AZ842" s="46">
        <v>823.21</v>
      </c>
      <c r="BA842" s="46">
        <v>2105.13</v>
      </c>
      <c r="BB842" s="46">
        <v>2608.0100000000002</v>
      </c>
      <c r="BC842" s="46">
        <v>902.03</v>
      </c>
      <c r="BD842" s="46">
        <v>1781.42</v>
      </c>
      <c r="BE842" s="46">
        <v>1188.47</v>
      </c>
      <c r="BF842" s="46">
        <v>2445034.0299999998</v>
      </c>
      <c r="BG842" s="46">
        <f t="shared" si="1067"/>
        <v>5070.2</v>
      </c>
      <c r="BH842" s="46">
        <v>1206.3800000000001</v>
      </c>
      <c r="BI842" s="46">
        <v>3444.44</v>
      </c>
      <c r="BJ842" s="46">
        <v>7006.73</v>
      </c>
      <c r="BK842" s="46">
        <f t="shared" si="1055"/>
        <v>1689105.94</v>
      </c>
      <c r="BL842" s="46" t="str">
        <f t="shared" si="1068"/>
        <v xml:space="preserve"> </v>
      </c>
      <c r="BM842" s="46" t="e">
        <f t="shared" si="1069"/>
        <v>#DIV/0!</v>
      </c>
      <c r="BN842" s="46" t="e">
        <f t="shared" si="1070"/>
        <v>#DIV/0!</v>
      </c>
      <c r="BO842" s="46" t="e">
        <f t="shared" si="1071"/>
        <v>#DIV/0!</v>
      </c>
      <c r="BP842" s="46" t="e">
        <f t="shared" si="1072"/>
        <v>#DIV/0!</v>
      </c>
      <c r="BQ842" s="46" t="e">
        <f t="shared" si="1073"/>
        <v>#DIV/0!</v>
      </c>
      <c r="BR842" s="46" t="e">
        <f t="shared" si="1074"/>
        <v>#DIV/0!</v>
      </c>
      <c r="BS842" s="46" t="str">
        <f t="shared" si="1075"/>
        <v xml:space="preserve"> </v>
      </c>
      <c r="BT842" s="46" t="e">
        <f t="shared" si="1076"/>
        <v>#DIV/0!</v>
      </c>
      <c r="BU842" s="46" t="e">
        <f t="shared" si="1077"/>
        <v>#DIV/0!</v>
      </c>
      <c r="BV842" s="46" t="e">
        <f t="shared" si="1078"/>
        <v>#DIV/0!</v>
      </c>
      <c r="BW842" s="46" t="str">
        <f t="shared" si="1079"/>
        <v xml:space="preserve"> </v>
      </c>
      <c r="BY842" s="52">
        <f t="shared" si="1093"/>
        <v>2.9999999084349267</v>
      </c>
      <c r="BZ842" s="293">
        <f t="shared" si="1094"/>
        <v>1.5000002085648891</v>
      </c>
      <c r="CA842" s="46">
        <f t="shared" si="1080"/>
        <v>4070.0104761904763</v>
      </c>
      <c r="CB842" s="46">
        <f t="shared" si="1081"/>
        <v>5298.36</v>
      </c>
      <c r="CC842" s="46">
        <f t="shared" si="1082"/>
        <v>-1228.3495238095234</v>
      </c>
    </row>
    <row r="843" spans="1:82" s="45" customFormat="1" ht="43.5" customHeight="1">
      <c r="A843" s="308" t="s">
        <v>73</v>
      </c>
      <c r="B843" s="308"/>
      <c r="C843" s="280">
        <f>SUM(C841:C842)</f>
        <v>5611.4</v>
      </c>
      <c r="D843" s="356"/>
      <c r="E843" s="294"/>
      <c r="F843" s="294"/>
      <c r="G843" s="280">
        <f>SUM(G841:G842)</f>
        <v>8757925.1199999992</v>
      </c>
      <c r="H843" s="280">
        <f t="shared" ref="H843" si="1122">SUM(H841:H842)</f>
        <v>1131509.93</v>
      </c>
      <c r="I843" s="280">
        <f t="shared" ref="I843" si="1123">SUM(I841:I842)</f>
        <v>0</v>
      </c>
      <c r="J843" s="280">
        <f t="shared" ref="J843" si="1124">SUM(J841:J842)</f>
        <v>746</v>
      </c>
      <c r="K843" s="280">
        <f t="shared" ref="K843" si="1125">SUM(K841:K842)</f>
        <v>877840.58</v>
      </c>
      <c r="L843" s="280">
        <f t="shared" ref="L843" si="1126">SUM(L841:L842)</f>
        <v>0</v>
      </c>
      <c r="M843" s="280">
        <f t="shared" ref="M843" si="1127">SUM(M841:M842)</f>
        <v>0</v>
      </c>
      <c r="N843" s="280">
        <f t="shared" ref="N843" si="1128">SUM(N841:N842)</f>
        <v>145</v>
      </c>
      <c r="O843" s="280">
        <f t="shared" ref="O843" si="1129">SUM(O841:O842)</f>
        <v>91017.95</v>
      </c>
      <c r="P843" s="280">
        <f t="shared" ref="P843" si="1130">SUM(P841:P842)</f>
        <v>0</v>
      </c>
      <c r="Q843" s="280">
        <f t="shared" ref="Q843" si="1131">SUM(Q841:Q842)</f>
        <v>0</v>
      </c>
      <c r="R843" s="280">
        <f t="shared" ref="R843" si="1132">SUM(R841:R842)</f>
        <v>190</v>
      </c>
      <c r="S843" s="280">
        <f t="shared" ref="S843" si="1133">SUM(S841:S842)</f>
        <v>162651.4</v>
      </c>
      <c r="T843" s="290">
        <f t="shared" ref="T843" si="1134">SUM(T841:T842)</f>
        <v>0</v>
      </c>
      <c r="U843" s="280">
        <f t="shared" ref="U843" si="1135">SUM(U841:U842)</f>
        <v>0</v>
      </c>
      <c r="V843" s="294" t="s">
        <v>66</v>
      </c>
      <c r="W843" s="280">
        <f t="shared" ref="W843" si="1136">SUM(W841:W842)</f>
        <v>483</v>
      </c>
      <c r="X843" s="280">
        <f t="shared" ref="X843" si="1137">SUM(X841:X842)</f>
        <v>1877353.38</v>
      </c>
      <c r="Y843" s="280">
        <f t="shared" ref="Y843" si="1138">SUM(Y841:Y842)</f>
        <v>527.5</v>
      </c>
      <c r="Z843" s="280">
        <f t="shared" ref="Z843" si="1139">SUM(Z841:Z842)</f>
        <v>4835802.63</v>
      </c>
      <c r="AA843" s="280">
        <f t="shared" ref="AA843" si="1140">SUM(AA841:AA842)</f>
        <v>0</v>
      </c>
      <c r="AB843" s="280">
        <f t="shared" ref="AB843" si="1141">SUM(AB841:AB842)</f>
        <v>0</v>
      </c>
      <c r="AC843" s="280">
        <f t="shared" ref="AC843" si="1142">SUM(AC841:AC842)</f>
        <v>0</v>
      </c>
      <c r="AD843" s="280">
        <f t="shared" ref="AD843" si="1143">SUM(AD841:AD842)</f>
        <v>0</v>
      </c>
      <c r="AE843" s="280">
        <f t="shared" ref="AE843" si="1144">SUM(AE841:AE842)</f>
        <v>0</v>
      </c>
      <c r="AF843" s="280">
        <f t="shared" ref="AF843" si="1145">SUM(AF841:AF842)</f>
        <v>0</v>
      </c>
      <c r="AG843" s="280">
        <f t="shared" ref="AG843" si="1146">SUM(AG841:AG842)</f>
        <v>0</v>
      </c>
      <c r="AH843" s="280">
        <f t="shared" ref="AH843" si="1147">SUM(AH841:AH842)</f>
        <v>0</v>
      </c>
      <c r="AI843" s="280">
        <f t="shared" ref="AI843" si="1148">SUM(AI841:AI842)</f>
        <v>519152.55</v>
      </c>
      <c r="AJ843" s="280">
        <f t="shared" ref="AJ843" si="1149">SUM(AJ841:AJ842)</f>
        <v>262737.75</v>
      </c>
      <c r="AK843" s="280">
        <f t="shared" ref="AK843" si="1150">SUM(AK841:AK842)</f>
        <v>131368.88</v>
      </c>
      <c r="AL843" s="280">
        <f t="shared" ref="AL843" si="1151">SUM(AL841:AL842)</f>
        <v>0</v>
      </c>
      <c r="AN843" s="46" t="e">
        <f>I843/'Приложение 1'!I841</f>
        <v>#DIV/0!</v>
      </c>
      <c r="AO843" s="46">
        <f t="shared" si="1056"/>
        <v>1176.73</v>
      </c>
      <c r="AP843" s="46" t="e">
        <f t="shared" si="1057"/>
        <v>#DIV/0!</v>
      </c>
      <c r="AQ843" s="46">
        <f t="shared" si="1058"/>
        <v>627.71</v>
      </c>
      <c r="AR843" s="46" t="e">
        <f t="shared" si="1059"/>
        <v>#DIV/0!</v>
      </c>
      <c r="AS843" s="46">
        <f t="shared" si="1060"/>
        <v>856.06</v>
      </c>
      <c r="AT843" s="46" t="e">
        <f t="shared" si="1061"/>
        <v>#DIV/0!</v>
      </c>
      <c r="AU843" s="46">
        <f t="shared" si="1062"/>
        <v>3886.8599999999997</v>
      </c>
      <c r="AV843" s="46">
        <f t="shared" si="1063"/>
        <v>9167.3983507109006</v>
      </c>
      <c r="AW843" s="46" t="e">
        <f t="shared" si="1064"/>
        <v>#DIV/0!</v>
      </c>
      <c r="AX843" s="46" t="e">
        <f t="shared" si="1065"/>
        <v>#DIV/0!</v>
      </c>
      <c r="AY843" s="52">
        <f t="shared" si="1066"/>
        <v>519152.55</v>
      </c>
      <c r="AZ843" s="46">
        <v>823.21</v>
      </c>
      <c r="BA843" s="46">
        <v>2105.13</v>
      </c>
      <c r="BB843" s="46">
        <v>2608.0100000000002</v>
      </c>
      <c r="BC843" s="46">
        <v>902.03</v>
      </c>
      <c r="BD843" s="46">
        <v>1781.42</v>
      </c>
      <c r="BE843" s="46">
        <v>1188.47</v>
      </c>
      <c r="BF843" s="46">
        <v>2445034.0299999998</v>
      </c>
      <c r="BG843" s="46">
        <f t="shared" si="1067"/>
        <v>4866.91</v>
      </c>
      <c r="BH843" s="46">
        <v>1206.3800000000001</v>
      </c>
      <c r="BI843" s="46">
        <v>3444.44</v>
      </c>
      <c r="BJ843" s="46">
        <v>7006.73</v>
      </c>
      <c r="BK843" s="46">
        <f t="shared" si="1055"/>
        <v>1689105.94</v>
      </c>
      <c r="BL843" s="46" t="e">
        <f t="shared" si="1068"/>
        <v>#DIV/0!</v>
      </c>
      <c r="BM843" s="46" t="str">
        <f t="shared" si="1069"/>
        <v xml:space="preserve"> </v>
      </c>
      <c r="BN843" s="46" t="e">
        <f t="shared" si="1070"/>
        <v>#DIV/0!</v>
      </c>
      <c r="BO843" s="46" t="str">
        <f t="shared" si="1071"/>
        <v xml:space="preserve"> </v>
      </c>
      <c r="BP843" s="46" t="e">
        <f t="shared" si="1072"/>
        <v>#DIV/0!</v>
      </c>
      <c r="BQ843" s="46" t="str">
        <f t="shared" si="1073"/>
        <v xml:space="preserve"> </v>
      </c>
      <c r="BR843" s="46" t="e">
        <f t="shared" si="1074"/>
        <v>#DIV/0!</v>
      </c>
      <c r="BS843" s="46" t="str">
        <f t="shared" si="1075"/>
        <v xml:space="preserve"> </v>
      </c>
      <c r="BT843" s="46" t="str">
        <f t="shared" si="1076"/>
        <v>+</v>
      </c>
      <c r="BU843" s="46" t="e">
        <f t="shared" si="1077"/>
        <v>#DIV/0!</v>
      </c>
      <c r="BV843" s="46" t="e">
        <f t="shared" si="1078"/>
        <v>#DIV/0!</v>
      </c>
      <c r="BW843" s="46" t="str">
        <f t="shared" si="1079"/>
        <v xml:space="preserve"> </v>
      </c>
      <c r="BY843" s="52">
        <f t="shared" si="1093"/>
        <v>2.9999999588943735</v>
      </c>
      <c r="BZ843" s="293">
        <f t="shared" si="1094"/>
        <v>1.500000036538335</v>
      </c>
      <c r="CA843" s="46">
        <f t="shared" si="1080"/>
        <v>18132.350144927535</v>
      </c>
      <c r="CB843" s="46">
        <f t="shared" si="1081"/>
        <v>5085.92</v>
      </c>
      <c r="CC843" s="46">
        <f t="shared" si="1082"/>
        <v>13046.430144927535</v>
      </c>
    </row>
    <row r="844" spans="1:82" s="45" customFormat="1" ht="12" customHeight="1">
      <c r="A844" s="341" t="s">
        <v>42</v>
      </c>
      <c r="B844" s="342"/>
      <c r="C844" s="342"/>
      <c r="D844" s="342"/>
      <c r="E844" s="342"/>
      <c r="F844" s="342"/>
      <c r="G844" s="342"/>
      <c r="H844" s="342"/>
      <c r="I844" s="342"/>
      <c r="J844" s="342"/>
      <c r="K844" s="342"/>
      <c r="L844" s="342"/>
      <c r="M844" s="342"/>
      <c r="N844" s="342"/>
      <c r="O844" s="342"/>
      <c r="P844" s="342"/>
      <c r="Q844" s="342"/>
      <c r="R844" s="342"/>
      <c r="S844" s="342"/>
      <c r="T844" s="342"/>
      <c r="U844" s="342"/>
      <c r="V844" s="342"/>
      <c r="W844" s="342"/>
      <c r="X844" s="342"/>
      <c r="Y844" s="342"/>
      <c r="Z844" s="342"/>
      <c r="AA844" s="342"/>
      <c r="AB844" s="342"/>
      <c r="AC844" s="342"/>
      <c r="AD844" s="342"/>
      <c r="AE844" s="342"/>
      <c r="AF844" s="342"/>
      <c r="AG844" s="342"/>
      <c r="AH844" s="342"/>
      <c r="AI844" s="342"/>
      <c r="AJ844" s="342"/>
      <c r="AK844" s="342"/>
      <c r="AL844" s="360"/>
      <c r="AN844" s="46">
        <f>I844/'Приложение 1'!I842</f>
        <v>0</v>
      </c>
      <c r="AO844" s="46" t="e">
        <f t="shared" si="1056"/>
        <v>#DIV/0!</v>
      </c>
      <c r="AP844" s="46" t="e">
        <f t="shared" si="1057"/>
        <v>#DIV/0!</v>
      </c>
      <c r="AQ844" s="46" t="e">
        <f t="shared" si="1058"/>
        <v>#DIV/0!</v>
      </c>
      <c r="AR844" s="46" t="e">
        <f t="shared" si="1059"/>
        <v>#DIV/0!</v>
      </c>
      <c r="AS844" s="46" t="e">
        <f t="shared" si="1060"/>
        <v>#DIV/0!</v>
      </c>
      <c r="AT844" s="46" t="e">
        <f t="shared" si="1061"/>
        <v>#DIV/0!</v>
      </c>
      <c r="AU844" s="46" t="e">
        <f t="shared" si="1062"/>
        <v>#DIV/0!</v>
      </c>
      <c r="AV844" s="46" t="e">
        <f t="shared" si="1063"/>
        <v>#DIV/0!</v>
      </c>
      <c r="AW844" s="46" t="e">
        <f t="shared" si="1064"/>
        <v>#DIV/0!</v>
      </c>
      <c r="AX844" s="46" t="e">
        <f t="shared" si="1065"/>
        <v>#DIV/0!</v>
      </c>
      <c r="AY844" s="52">
        <f t="shared" si="1066"/>
        <v>0</v>
      </c>
      <c r="AZ844" s="46">
        <v>823.21</v>
      </c>
      <c r="BA844" s="46">
        <v>2105.13</v>
      </c>
      <c r="BB844" s="46">
        <v>2608.0100000000002</v>
      </c>
      <c r="BC844" s="46">
        <v>902.03</v>
      </c>
      <c r="BD844" s="46">
        <v>1781.42</v>
      </c>
      <c r="BE844" s="46">
        <v>1188.47</v>
      </c>
      <c r="BF844" s="46">
        <v>2445034.0299999998</v>
      </c>
      <c r="BG844" s="46">
        <f t="shared" si="1067"/>
        <v>4866.91</v>
      </c>
      <c r="BH844" s="46">
        <v>1206.3800000000001</v>
      </c>
      <c r="BI844" s="46">
        <v>3444.44</v>
      </c>
      <c r="BJ844" s="46">
        <v>7006.73</v>
      </c>
      <c r="BK844" s="46">
        <f t="shared" si="1055"/>
        <v>1689105.94</v>
      </c>
      <c r="BL844" s="46" t="str">
        <f t="shared" si="1068"/>
        <v xml:space="preserve"> </v>
      </c>
      <c r="BM844" s="46" t="e">
        <f t="shared" si="1069"/>
        <v>#DIV/0!</v>
      </c>
      <c r="BN844" s="46" t="e">
        <f t="shared" si="1070"/>
        <v>#DIV/0!</v>
      </c>
      <c r="BO844" s="46" t="e">
        <f t="shared" si="1071"/>
        <v>#DIV/0!</v>
      </c>
      <c r="BP844" s="46" t="e">
        <f t="shared" si="1072"/>
        <v>#DIV/0!</v>
      </c>
      <c r="BQ844" s="46" t="e">
        <f t="shared" si="1073"/>
        <v>#DIV/0!</v>
      </c>
      <c r="BR844" s="46" t="e">
        <f t="shared" si="1074"/>
        <v>#DIV/0!</v>
      </c>
      <c r="BS844" s="46" t="e">
        <f t="shared" si="1075"/>
        <v>#DIV/0!</v>
      </c>
      <c r="BT844" s="46" t="e">
        <f t="shared" si="1076"/>
        <v>#DIV/0!</v>
      </c>
      <c r="BU844" s="46" t="e">
        <f t="shared" si="1077"/>
        <v>#DIV/0!</v>
      </c>
      <c r="BV844" s="46" t="e">
        <f t="shared" si="1078"/>
        <v>#DIV/0!</v>
      </c>
      <c r="BW844" s="46" t="str">
        <f t="shared" si="1079"/>
        <v xml:space="preserve"> </v>
      </c>
      <c r="BY844" s="52" t="e">
        <f t="shared" si="1093"/>
        <v>#DIV/0!</v>
      </c>
      <c r="BZ844" s="293" t="e">
        <f t="shared" si="1094"/>
        <v>#DIV/0!</v>
      </c>
      <c r="CA844" s="46" t="e">
        <f t="shared" si="1080"/>
        <v>#DIV/0!</v>
      </c>
      <c r="CB844" s="46">
        <f t="shared" si="1081"/>
        <v>5085.92</v>
      </c>
      <c r="CC844" s="46" t="e">
        <f t="shared" si="1082"/>
        <v>#DIV/0!</v>
      </c>
    </row>
    <row r="845" spans="1:82" s="45" customFormat="1" ht="12" customHeight="1">
      <c r="A845" s="343">
        <v>187</v>
      </c>
      <c r="B845" s="64" t="s">
        <v>219</v>
      </c>
      <c r="C845" s="280">
        <v>702.8</v>
      </c>
      <c r="D845" s="295"/>
      <c r="E845" s="280"/>
      <c r="F845" s="280"/>
      <c r="G845" s="286">
        <f t="shared" ref="G845:G847" si="1152">ROUND(H845+U845+X845+Z845+AB845+AD845+AF845+AH845+AI845+AJ845+AK845+AL845,2)</f>
        <v>3870579.96</v>
      </c>
      <c r="H845" s="280">
        <f t="shared" ref="H845:H847" si="1153">I845+K845+M845+O845+Q845+S845</f>
        <v>0</v>
      </c>
      <c r="I845" s="289">
        <v>0</v>
      </c>
      <c r="J845" s="289">
        <v>0</v>
      </c>
      <c r="K845" s="289">
        <v>0</v>
      </c>
      <c r="L845" s="289">
        <v>0</v>
      </c>
      <c r="M845" s="289">
        <v>0</v>
      </c>
      <c r="N845" s="280">
        <v>0</v>
      </c>
      <c r="O845" s="280">
        <v>0</v>
      </c>
      <c r="P845" s="280">
        <v>0</v>
      </c>
      <c r="Q845" s="280">
        <v>0</v>
      </c>
      <c r="R845" s="280">
        <v>0</v>
      </c>
      <c r="S845" s="280">
        <v>0</v>
      </c>
      <c r="T845" s="290">
        <v>0</v>
      </c>
      <c r="U845" s="280">
        <v>0</v>
      </c>
      <c r="V845" s="296" t="s">
        <v>105</v>
      </c>
      <c r="W845" s="57">
        <v>951</v>
      </c>
      <c r="X845" s="280">
        <f t="shared" ref="X845:X847" si="1154">ROUND(IF(V845="СК",3856.74,3886.86)*W845,2)</f>
        <v>3696403.86</v>
      </c>
      <c r="Y845" s="57">
        <v>0</v>
      </c>
      <c r="Z845" s="57">
        <v>0</v>
      </c>
      <c r="AA845" s="57">
        <v>0</v>
      </c>
      <c r="AB845" s="57">
        <v>0</v>
      </c>
      <c r="AC845" s="57">
        <v>0</v>
      </c>
      <c r="AD845" s="57">
        <v>0</v>
      </c>
      <c r="AE845" s="57">
        <v>0</v>
      </c>
      <c r="AF845" s="57">
        <v>0</v>
      </c>
      <c r="AG845" s="57">
        <v>0</v>
      </c>
      <c r="AH845" s="57">
        <v>0</v>
      </c>
      <c r="AI845" s="57">
        <v>0</v>
      </c>
      <c r="AJ845" s="57">
        <f t="shared" ref="AJ845:AJ847" si="1155">ROUND(X845/95.5*3,2)</f>
        <v>116117.4</v>
      </c>
      <c r="AK845" s="57">
        <f t="shared" ref="AK845:AK847" si="1156">ROUND(X845/95.5*1.5,2)</f>
        <v>58058.7</v>
      </c>
      <c r="AL845" s="57">
        <v>0</v>
      </c>
      <c r="AN845" s="46">
        <f>I845/'Приложение 1'!I843</f>
        <v>0</v>
      </c>
      <c r="AO845" s="46" t="e">
        <f t="shared" si="1056"/>
        <v>#DIV/0!</v>
      </c>
      <c r="AP845" s="46" t="e">
        <f t="shared" si="1057"/>
        <v>#DIV/0!</v>
      </c>
      <c r="AQ845" s="46" t="e">
        <f t="shared" si="1058"/>
        <v>#DIV/0!</v>
      </c>
      <c r="AR845" s="46" t="e">
        <f t="shared" si="1059"/>
        <v>#DIV/0!</v>
      </c>
      <c r="AS845" s="46" t="e">
        <f t="shared" si="1060"/>
        <v>#DIV/0!</v>
      </c>
      <c r="AT845" s="46" t="e">
        <f t="shared" si="1061"/>
        <v>#DIV/0!</v>
      </c>
      <c r="AU845" s="46">
        <f t="shared" si="1062"/>
        <v>3886.8599999999997</v>
      </c>
      <c r="AV845" s="46" t="e">
        <f t="shared" si="1063"/>
        <v>#DIV/0!</v>
      </c>
      <c r="AW845" s="46" t="e">
        <f t="shared" si="1064"/>
        <v>#DIV/0!</v>
      </c>
      <c r="AX845" s="46" t="e">
        <f t="shared" si="1065"/>
        <v>#DIV/0!</v>
      </c>
      <c r="AY845" s="52">
        <f t="shared" si="1066"/>
        <v>0</v>
      </c>
      <c r="AZ845" s="46">
        <v>823.21</v>
      </c>
      <c r="BA845" s="46">
        <v>2105.13</v>
      </c>
      <c r="BB845" s="46">
        <v>2608.0100000000002</v>
      </c>
      <c r="BC845" s="46">
        <v>902.03</v>
      </c>
      <c r="BD845" s="46">
        <v>1781.42</v>
      </c>
      <c r="BE845" s="46">
        <v>1188.47</v>
      </c>
      <c r="BF845" s="46">
        <v>2445034.0299999998</v>
      </c>
      <c r="BG845" s="46">
        <f t="shared" si="1067"/>
        <v>5070.2</v>
      </c>
      <c r="BH845" s="46">
        <v>1206.3800000000001</v>
      </c>
      <c r="BI845" s="46">
        <v>3444.44</v>
      </c>
      <c r="BJ845" s="46">
        <v>7006.73</v>
      </c>
      <c r="BK845" s="46">
        <f t="shared" si="1055"/>
        <v>1689105.94</v>
      </c>
      <c r="BL845" s="46" t="str">
        <f t="shared" si="1068"/>
        <v xml:space="preserve"> </v>
      </c>
      <c r="BM845" s="46" t="e">
        <f t="shared" si="1069"/>
        <v>#DIV/0!</v>
      </c>
      <c r="BN845" s="46" t="e">
        <f t="shared" si="1070"/>
        <v>#DIV/0!</v>
      </c>
      <c r="BO845" s="46" t="e">
        <f t="shared" si="1071"/>
        <v>#DIV/0!</v>
      </c>
      <c r="BP845" s="46" t="e">
        <f t="shared" si="1072"/>
        <v>#DIV/0!</v>
      </c>
      <c r="BQ845" s="46" t="e">
        <f t="shared" si="1073"/>
        <v>#DIV/0!</v>
      </c>
      <c r="BR845" s="46" t="e">
        <f t="shared" si="1074"/>
        <v>#DIV/0!</v>
      </c>
      <c r="BS845" s="46" t="str">
        <f t="shared" si="1075"/>
        <v xml:space="preserve"> </v>
      </c>
      <c r="BT845" s="46" t="e">
        <f t="shared" si="1076"/>
        <v>#DIV/0!</v>
      </c>
      <c r="BU845" s="46" t="e">
        <f t="shared" si="1077"/>
        <v>#DIV/0!</v>
      </c>
      <c r="BV845" s="46" t="e">
        <f t="shared" si="1078"/>
        <v>#DIV/0!</v>
      </c>
      <c r="BW845" s="46" t="str">
        <f t="shared" si="1079"/>
        <v xml:space="preserve"> </v>
      </c>
      <c r="BY845" s="52">
        <f t="shared" si="1093"/>
        <v>3.0000000310031054</v>
      </c>
      <c r="BZ845" s="293">
        <f t="shared" si="1094"/>
        <v>1.5000000155015527</v>
      </c>
      <c r="CA845" s="46">
        <f t="shared" si="1080"/>
        <v>4070.0104731861197</v>
      </c>
      <c r="CB845" s="46">
        <f t="shared" si="1081"/>
        <v>5298.36</v>
      </c>
      <c r="CC845" s="46">
        <f t="shared" si="1082"/>
        <v>-1228.3495268138799</v>
      </c>
      <c r="CD845" s="297"/>
    </row>
    <row r="846" spans="1:82" s="45" customFormat="1" ht="12" customHeight="1">
      <c r="A846" s="343">
        <v>188</v>
      </c>
      <c r="B846" s="64" t="s">
        <v>696</v>
      </c>
      <c r="C846" s="280"/>
      <c r="D846" s="295"/>
      <c r="E846" s="280"/>
      <c r="F846" s="280"/>
      <c r="G846" s="286">
        <f t="shared" si="1152"/>
        <v>2593183.13</v>
      </c>
      <c r="H846" s="280">
        <f t="shared" si="1153"/>
        <v>0</v>
      </c>
      <c r="I846" s="289">
        <v>0</v>
      </c>
      <c r="J846" s="289">
        <v>0</v>
      </c>
      <c r="K846" s="289">
        <v>0</v>
      </c>
      <c r="L846" s="289">
        <v>0</v>
      </c>
      <c r="M846" s="289">
        <v>0</v>
      </c>
      <c r="N846" s="280">
        <v>0</v>
      </c>
      <c r="O846" s="280">
        <v>0</v>
      </c>
      <c r="P846" s="280">
        <v>0</v>
      </c>
      <c r="Q846" s="280">
        <v>0</v>
      </c>
      <c r="R846" s="280">
        <v>0</v>
      </c>
      <c r="S846" s="280">
        <v>0</v>
      </c>
      <c r="T846" s="290">
        <v>0</v>
      </c>
      <c r="U846" s="280">
        <v>0</v>
      </c>
      <c r="V846" s="296" t="s">
        <v>106</v>
      </c>
      <c r="W846" s="57">
        <v>642.12</v>
      </c>
      <c r="X846" s="280">
        <f t="shared" si="1154"/>
        <v>2476489.89</v>
      </c>
      <c r="Y846" s="57">
        <v>0</v>
      </c>
      <c r="Z846" s="57">
        <v>0</v>
      </c>
      <c r="AA846" s="57">
        <v>0</v>
      </c>
      <c r="AB846" s="57">
        <v>0</v>
      </c>
      <c r="AC846" s="57">
        <v>0</v>
      </c>
      <c r="AD846" s="57">
        <v>0</v>
      </c>
      <c r="AE846" s="57">
        <v>0</v>
      </c>
      <c r="AF846" s="57">
        <v>0</v>
      </c>
      <c r="AG846" s="57">
        <v>0</v>
      </c>
      <c r="AH846" s="57">
        <v>0</v>
      </c>
      <c r="AI846" s="57">
        <v>0</v>
      </c>
      <c r="AJ846" s="57">
        <f t="shared" si="1155"/>
        <v>77795.490000000005</v>
      </c>
      <c r="AK846" s="57">
        <f t="shared" si="1156"/>
        <v>38897.75</v>
      </c>
      <c r="AL846" s="57">
        <v>0</v>
      </c>
      <c r="AN846" s="46">
        <f>I846/'Приложение 1'!I844</f>
        <v>0</v>
      </c>
      <c r="AO846" s="46" t="e">
        <f t="shared" si="1056"/>
        <v>#DIV/0!</v>
      </c>
      <c r="AP846" s="46" t="e">
        <f t="shared" si="1057"/>
        <v>#DIV/0!</v>
      </c>
      <c r="AQ846" s="46" t="e">
        <f t="shared" si="1058"/>
        <v>#DIV/0!</v>
      </c>
      <c r="AR846" s="46" t="e">
        <f t="shared" si="1059"/>
        <v>#DIV/0!</v>
      </c>
      <c r="AS846" s="46" t="e">
        <f t="shared" si="1060"/>
        <v>#DIV/0!</v>
      </c>
      <c r="AT846" s="46" t="e">
        <f t="shared" si="1061"/>
        <v>#DIV/0!</v>
      </c>
      <c r="AU846" s="46">
        <f t="shared" si="1062"/>
        <v>3856.7400018688099</v>
      </c>
      <c r="AV846" s="46" t="e">
        <f t="shared" si="1063"/>
        <v>#DIV/0!</v>
      </c>
      <c r="AW846" s="46" t="e">
        <f t="shared" si="1064"/>
        <v>#DIV/0!</v>
      </c>
      <c r="AX846" s="46" t="e">
        <f t="shared" si="1065"/>
        <v>#DIV/0!</v>
      </c>
      <c r="AY846" s="52">
        <f t="shared" si="1066"/>
        <v>0</v>
      </c>
      <c r="AZ846" s="46">
        <v>823.21</v>
      </c>
      <c r="BA846" s="46">
        <v>2105.13</v>
      </c>
      <c r="BB846" s="46">
        <v>2608.0100000000002</v>
      </c>
      <c r="BC846" s="46">
        <v>902.03</v>
      </c>
      <c r="BD846" s="46">
        <v>1781.42</v>
      </c>
      <c r="BE846" s="46">
        <v>1188.47</v>
      </c>
      <c r="BF846" s="46">
        <v>2445034.0299999998</v>
      </c>
      <c r="BG846" s="46">
        <f t="shared" si="1067"/>
        <v>4866.91</v>
      </c>
      <c r="BH846" s="46">
        <v>1206.3800000000001</v>
      </c>
      <c r="BI846" s="46">
        <v>3444.44</v>
      </c>
      <c r="BJ846" s="46">
        <v>7006.73</v>
      </c>
      <c r="BK846" s="46">
        <f t="shared" si="1055"/>
        <v>1689105.94</v>
      </c>
      <c r="BL846" s="46" t="str">
        <f t="shared" si="1068"/>
        <v xml:space="preserve"> </v>
      </c>
      <c r="BM846" s="46" t="e">
        <f t="shared" si="1069"/>
        <v>#DIV/0!</v>
      </c>
      <c r="BN846" s="46" t="e">
        <f t="shared" si="1070"/>
        <v>#DIV/0!</v>
      </c>
      <c r="BO846" s="46" t="e">
        <f t="shared" si="1071"/>
        <v>#DIV/0!</v>
      </c>
      <c r="BP846" s="46" t="e">
        <f t="shared" si="1072"/>
        <v>#DIV/0!</v>
      </c>
      <c r="BQ846" s="46" t="e">
        <f t="shared" si="1073"/>
        <v>#DIV/0!</v>
      </c>
      <c r="BR846" s="46" t="e">
        <f t="shared" si="1074"/>
        <v>#DIV/0!</v>
      </c>
      <c r="BS846" s="46" t="str">
        <f t="shared" si="1075"/>
        <v xml:space="preserve"> </v>
      </c>
      <c r="BT846" s="46" t="e">
        <f t="shared" si="1076"/>
        <v>#DIV/0!</v>
      </c>
      <c r="BU846" s="46" t="e">
        <f t="shared" si="1077"/>
        <v>#DIV/0!</v>
      </c>
      <c r="BV846" s="46" t="e">
        <f t="shared" si="1078"/>
        <v>#DIV/0!</v>
      </c>
      <c r="BW846" s="46" t="str">
        <f t="shared" si="1079"/>
        <v xml:space="preserve"> </v>
      </c>
      <c r="BY846" s="52"/>
      <c r="BZ846" s="293"/>
      <c r="CA846" s="46">
        <f t="shared" si="1080"/>
        <v>4038.4712047592348</v>
      </c>
      <c r="CB846" s="46">
        <f t="shared" si="1081"/>
        <v>5085.92</v>
      </c>
      <c r="CC846" s="46">
        <f t="shared" si="1082"/>
        <v>-1047.4487952407653</v>
      </c>
      <c r="CD846" s="297"/>
    </row>
    <row r="847" spans="1:82" s="45" customFormat="1" ht="12" customHeight="1">
      <c r="A847" s="343">
        <v>189</v>
      </c>
      <c r="B847" s="64" t="s">
        <v>697</v>
      </c>
      <c r="C847" s="280">
        <v>1798.2</v>
      </c>
      <c r="D847" s="295"/>
      <c r="E847" s="280"/>
      <c r="F847" s="280"/>
      <c r="G847" s="286">
        <f t="shared" si="1152"/>
        <v>1599234.6</v>
      </c>
      <c r="H847" s="280">
        <f t="shared" si="1153"/>
        <v>0</v>
      </c>
      <c r="I847" s="289">
        <v>0</v>
      </c>
      <c r="J847" s="289">
        <v>0</v>
      </c>
      <c r="K847" s="289">
        <v>0</v>
      </c>
      <c r="L847" s="289">
        <v>0</v>
      </c>
      <c r="M847" s="289">
        <v>0</v>
      </c>
      <c r="N847" s="280">
        <v>0</v>
      </c>
      <c r="O847" s="280">
        <v>0</v>
      </c>
      <c r="P847" s="280">
        <v>0</v>
      </c>
      <c r="Q847" s="280">
        <v>0</v>
      </c>
      <c r="R847" s="280">
        <v>0</v>
      </c>
      <c r="S847" s="280">
        <v>0</v>
      </c>
      <c r="T847" s="290">
        <v>0</v>
      </c>
      <c r="U847" s="280">
        <v>0</v>
      </c>
      <c r="V847" s="296" t="s">
        <v>106</v>
      </c>
      <c r="W847" s="57">
        <v>396</v>
      </c>
      <c r="X847" s="280">
        <f t="shared" si="1154"/>
        <v>1527269.04</v>
      </c>
      <c r="Y847" s="57">
        <v>0</v>
      </c>
      <c r="Z847" s="57">
        <v>0</v>
      </c>
      <c r="AA847" s="57">
        <v>0</v>
      </c>
      <c r="AB847" s="57">
        <v>0</v>
      </c>
      <c r="AC847" s="57">
        <v>0</v>
      </c>
      <c r="AD847" s="57">
        <v>0</v>
      </c>
      <c r="AE847" s="57">
        <v>0</v>
      </c>
      <c r="AF847" s="57">
        <v>0</v>
      </c>
      <c r="AG847" s="57">
        <v>0</v>
      </c>
      <c r="AH847" s="57">
        <v>0</v>
      </c>
      <c r="AI847" s="57">
        <v>0</v>
      </c>
      <c r="AJ847" s="57">
        <f t="shared" si="1155"/>
        <v>47977.04</v>
      </c>
      <c r="AK847" s="57">
        <f t="shared" si="1156"/>
        <v>23988.52</v>
      </c>
      <c r="AL847" s="57">
        <v>0</v>
      </c>
      <c r="AN847" s="46">
        <f>I847/'Приложение 1'!I845</f>
        <v>0</v>
      </c>
      <c r="AO847" s="46" t="e">
        <f t="shared" si="1056"/>
        <v>#DIV/0!</v>
      </c>
      <c r="AP847" s="46" t="e">
        <f t="shared" si="1057"/>
        <v>#DIV/0!</v>
      </c>
      <c r="AQ847" s="46" t="e">
        <f t="shared" si="1058"/>
        <v>#DIV/0!</v>
      </c>
      <c r="AR847" s="46" t="e">
        <f t="shared" si="1059"/>
        <v>#DIV/0!</v>
      </c>
      <c r="AS847" s="46" t="e">
        <f t="shared" si="1060"/>
        <v>#DIV/0!</v>
      </c>
      <c r="AT847" s="46" t="e">
        <f t="shared" si="1061"/>
        <v>#DIV/0!</v>
      </c>
      <c r="AU847" s="46">
        <f t="shared" si="1062"/>
        <v>3856.7400000000002</v>
      </c>
      <c r="AV847" s="46" t="e">
        <f t="shared" si="1063"/>
        <v>#DIV/0!</v>
      </c>
      <c r="AW847" s="46" t="e">
        <f t="shared" si="1064"/>
        <v>#DIV/0!</v>
      </c>
      <c r="AX847" s="46" t="e">
        <f t="shared" si="1065"/>
        <v>#DIV/0!</v>
      </c>
      <c r="AY847" s="52">
        <f t="shared" si="1066"/>
        <v>0</v>
      </c>
      <c r="AZ847" s="46">
        <v>823.21</v>
      </c>
      <c r="BA847" s="46">
        <v>2105.13</v>
      </c>
      <c r="BB847" s="46">
        <v>2608.0100000000002</v>
      </c>
      <c r="BC847" s="46">
        <v>902.03</v>
      </c>
      <c r="BD847" s="46">
        <v>1781.42</v>
      </c>
      <c r="BE847" s="46">
        <v>1188.47</v>
      </c>
      <c r="BF847" s="46">
        <v>2445034.0299999998</v>
      </c>
      <c r="BG847" s="46">
        <f t="shared" si="1067"/>
        <v>4866.91</v>
      </c>
      <c r="BH847" s="46">
        <v>1206.3800000000001</v>
      </c>
      <c r="BI847" s="46">
        <v>3444.44</v>
      </c>
      <c r="BJ847" s="46">
        <v>7006.73</v>
      </c>
      <c r="BK847" s="46">
        <f t="shared" si="1055"/>
        <v>1689105.94</v>
      </c>
      <c r="BL847" s="46" t="str">
        <f t="shared" si="1068"/>
        <v xml:space="preserve"> </v>
      </c>
      <c r="BM847" s="46" t="e">
        <f t="shared" si="1069"/>
        <v>#DIV/0!</v>
      </c>
      <c r="BN847" s="46" t="e">
        <f t="shared" si="1070"/>
        <v>#DIV/0!</v>
      </c>
      <c r="BO847" s="46" t="e">
        <f t="shared" si="1071"/>
        <v>#DIV/0!</v>
      </c>
      <c r="BP847" s="46" t="e">
        <f t="shared" si="1072"/>
        <v>#DIV/0!</v>
      </c>
      <c r="BQ847" s="46" t="e">
        <f t="shared" si="1073"/>
        <v>#DIV/0!</v>
      </c>
      <c r="BR847" s="46" t="e">
        <f t="shared" si="1074"/>
        <v>#DIV/0!</v>
      </c>
      <c r="BS847" s="46" t="str">
        <f t="shared" si="1075"/>
        <v xml:space="preserve"> </v>
      </c>
      <c r="BT847" s="46" t="e">
        <f t="shared" si="1076"/>
        <v>#DIV/0!</v>
      </c>
      <c r="BU847" s="46" t="e">
        <f t="shared" si="1077"/>
        <v>#DIV/0!</v>
      </c>
      <c r="BV847" s="46" t="e">
        <f t="shared" si="1078"/>
        <v>#DIV/0!</v>
      </c>
      <c r="BW847" s="46" t="str">
        <f t="shared" si="1079"/>
        <v xml:space="preserve"> </v>
      </c>
      <c r="BY847" s="52">
        <f t="shared" ref="BY847:BY848" si="1157">AJ847/G847*100</f>
        <v>3.0000001250598252</v>
      </c>
      <c r="BZ847" s="293">
        <f t="shared" ref="BZ847:BZ848" si="1158">AK847/G847*100</f>
        <v>1.5000000625299126</v>
      </c>
      <c r="CA847" s="46">
        <f t="shared" si="1080"/>
        <v>4038.4712121212124</v>
      </c>
      <c r="CB847" s="46">
        <f t="shared" si="1081"/>
        <v>5085.92</v>
      </c>
      <c r="CC847" s="46">
        <f t="shared" si="1082"/>
        <v>-1047.4487878787877</v>
      </c>
    </row>
    <row r="848" spans="1:82" s="45" customFormat="1" ht="43.5" customHeight="1">
      <c r="A848" s="357" t="s">
        <v>43</v>
      </c>
      <c r="B848" s="357"/>
      <c r="C848" s="358">
        <f>SUM(C845:C847)</f>
        <v>2501</v>
      </c>
      <c r="D848" s="345"/>
      <c r="E848" s="280"/>
      <c r="F848" s="280"/>
      <c r="G848" s="358">
        <f>SUM(G845:G847)</f>
        <v>8062997.6899999995</v>
      </c>
      <c r="H848" s="358">
        <f t="shared" ref="H848:U848" si="1159">SUM(H845:H847)</f>
        <v>0</v>
      </c>
      <c r="I848" s="358">
        <f t="shared" si="1159"/>
        <v>0</v>
      </c>
      <c r="J848" s="358">
        <f t="shared" si="1159"/>
        <v>0</v>
      </c>
      <c r="K848" s="358">
        <f t="shared" si="1159"/>
        <v>0</v>
      </c>
      <c r="L848" s="358">
        <f t="shared" si="1159"/>
        <v>0</v>
      </c>
      <c r="M848" s="358">
        <f t="shared" si="1159"/>
        <v>0</v>
      </c>
      <c r="N848" s="358">
        <f t="shared" si="1159"/>
        <v>0</v>
      </c>
      <c r="O848" s="358">
        <f t="shared" si="1159"/>
        <v>0</v>
      </c>
      <c r="P848" s="358">
        <f t="shared" si="1159"/>
        <v>0</v>
      </c>
      <c r="Q848" s="358">
        <f t="shared" si="1159"/>
        <v>0</v>
      </c>
      <c r="R848" s="358">
        <f t="shared" si="1159"/>
        <v>0</v>
      </c>
      <c r="S848" s="358">
        <f t="shared" si="1159"/>
        <v>0</v>
      </c>
      <c r="T848" s="359">
        <f t="shared" si="1159"/>
        <v>0</v>
      </c>
      <c r="U848" s="358">
        <f t="shared" si="1159"/>
        <v>0</v>
      </c>
      <c r="V848" s="280" t="s">
        <v>66</v>
      </c>
      <c r="W848" s="358">
        <f t="shared" ref="W848:AL848" si="1160">SUM(W845:W847)</f>
        <v>1989.12</v>
      </c>
      <c r="X848" s="358">
        <f t="shared" si="1160"/>
        <v>7700162.79</v>
      </c>
      <c r="Y848" s="358">
        <f t="shared" si="1160"/>
        <v>0</v>
      </c>
      <c r="Z848" s="358">
        <f t="shared" si="1160"/>
        <v>0</v>
      </c>
      <c r="AA848" s="358">
        <f t="shared" si="1160"/>
        <v>0</v>
      </c>
      <c r="AB848" s="358">
        <f t="shared" si="1160"/>
        <v>0</v>
      </c>
      <c r="AC848" s="358">
        <f t="shared" si="1160"/>
        <v>0</v>
      </c>
      <c r="AD848" s="358">
        <f t="shared" si="1160"/>
        <v>0</v>
      </c>
      <c r="AE848" s="358">
        <f t="shared" si="1160"/>
        <v>0</v>
      </c>
      <c r="AF848" s="358">
        <f t="shared" si="1160"/>
        <v>0</v>
      </c>
      <c r="AG848" s="358">
        <f t="shared" si="1160"/>
        <v>0</v>
      </c>
      <c r="AH848" s="358">
        <f t="shared" si="1160"/>
        <v>0</v>
      </c>
      <c r="AI848" s="358">
        <f t="shared" si="1160"/>
        <v>0</v>
      </c>
      <c r="AJ848" s="358">
        <f t="shared" si="1160"/>
        <v>241889.93000000002</v>
      </c>
      <c r="AK848" s="358">
        <f t="shared" si="1160"/>
        <v>120944.97</v>
      </c>
      <c r="AL848" s="358">
        <f t="shared" si="1160"/>
        <v>0</v>
      </c>
      <c r="AN848" s="46" t="e">
        <f>I848/'Приложение 1'!I846</f>
        <v>#DIV/0!</v>
      </c>
      <c r="AO848" s="46" t="e">
        <f t="shared" si="1056"/>
        <v>#DIV/0!</v>
      </c>
      <c r="AP848" s="46" t="e">
        <f t="shared" si="1057"/>
        <v>#DIV/0!</v>
      </c>
      <c r="AQ848" s="46" t="e">
        <f t="shared" si="1058"/>
        <v>#DIV/0!</v>
      </c>
      <c r="AR848" s="46" t="e">
        <f t="shared" si="1059"/>
        <v>#DIV/0!</v>
      </c>
      <c r="AS848" s="46" t="e">
        <f t="shared" si="1060"/>
        <v>#DIV/0!</v>
      </c>
      <c r="AT848" s="46" t="e">
        <f t="shared" si="1061"/>
        <v>#DIV/0!</v>
      </c>
      <c r="AU848" s="46">
        <f t="shared" si="1062"/>
        <v>3871.1403987693052</v>
      </c>
      <c r="AV848" s="46" t="e">
        <f t="shared" si="1063"/>
        <v>#DIV/0!</v>
      </c>
      <c r="AW848" s="46" t="e">
        <f t="shared" si="1064"/>
        <v>#DIV/0!</v>
      </c>
      <c r="AX848" s="46" t="e">
        <f t="shared" si="1065"/>
        <v>#DIV/0!</v>
      </c>
      <c r="AY848" s="52">
        <f t="shared" si="1066"/>
        <v>0</v>
      </c>
      <c r="AZ848" s="46">
        <v>823.21</v>
      </c>
      <c r="BA848" s="46">
        <v>2105.13</v>
      </c>
      <c r="BB848" s="46">
        <v>2608.0100000000002</v>
      </c>
      <c r="BC848" s="46">
        <v>902.03</v>
      </c>
      <c r="BD848" s="46">
        <v>1781.42</v>
      </c>
      <c r="BE848" s="46">
        <v>1188.47</v>
      </c>
      <c r="BF848" s="46">
        <v>2445034.0299999998</v>
      </c>
      <c r="BG848" s="46">
        <f t="shared" si="1067"/>
        <v>4866.91</v>
      </c>
      <c r="BH848" s="46">
        <v>1206.3800000000001</v>
      </c>
      <c r="BI848" s="46">
        <v>3444.44</v>
      </c>
      <c r="BJ848" s="46">
        <v>7006.73</v>
      </c>
      <c r="BK848" s="46">
        <f t="shared" si="1055"/>
        <v>1689105.94</v>
      </c>
      <c r="BL848" s="46" t="e">
        <f t="shared" si="1068"/>
        <v>#DIV/0!</v>
      </c>
      <c r="BM848" s="46" t="e">
        <f t="shared" si="1069"/>
        <v>#DIV/0!</v>
      </c>
      <c r="BN848" s="46" t="e">
        <f t="shared" si="1070"/>
        <v>#DIV/0!</v>
      </c>
      <c r="BO848" s="46" t="e">
        <f t="shared" si="1071"/>
        <v>#DIV/0!</v>
      </c>
      <c r="BP848" s="46" t="e">
        <f t="shared" si="1072"/>
        <v>#DIV/0!</v>
      </c>
      <c r="BQ848" s="46" t="e">
        <f t="shared" si="1073"/>
        <v>#DIV/0!</v>
      </c>
      <c r="BR848" s="46" t="e">
        <f t="shared" si="1074"/>
        <v>#DIV/0!</v>
      </c>
      <c r="BS848" s="46" t="str">
        <f t="shared" si="1075"/>
        <v xml:space="preserve"> </v>
      </c>
      <c r="BT848" s="46" t="e">
        <f t="shared" si="1076"/>
        <v>#DIV/0!</v>
      </c>
      <c r="BU848" s="46" t="e">
        <f t="shared" si="1077"/>
        <v>#DIV/0!</v>
      </c>
      <c r="BV848" s="46" t="e">
        <f t="shared" si="1078"/>
        <v>#DIV/0!</v>
      </c>
      <c r="BW848" s="46" t="str">
        <f t="shared" si="1079"/>
        <v xml:space="preserve"> </v>
      </c>
      <c r="BY848" s="52">
        <f t="shared" si="1157"/>
        <v>2.9999999913183659</v>
      </c>
      <c r="BZ848" s="293">
        <f t="shared" si="1158"/>
        <v>1.5000000576708588</v>
      </c>
      <c r="CA848" s="46">
        <f t="shared" si="1080"/>
        <v>4053.5501578587514</v>
      </c>
      <c r="CB848" s="46">
        <f t="shared" si="1081"/>
        <v>5085.92</v>
      </c>
      <c r="CC848" s="46">
        <f t="shared" si="1082"/>
        <v>-1032.3698421412487</v>
      </c>
    </row>
    <row r="849" spans="1:81" s="45" customFormat="1" ht="12" customHeight="1">
      <c r="A849" s="282" t="s">
        <v>41</v>
      </c>
      <c r="B849" s="283"/>
      <c r="C849" s="283"/>
      <c r="D849" s="283"/>
      <c r="E849" s="283"/>
      <c r="F849" s="283"/>
      <c r="G849" s="283"/>
      <c r="H849" s="283"/>
      <c r="I849" s="283"/>
      <c r="J849" s="283"/>
      <c r="K849" s="283"/>
      <c r="L849" s="283"/>
      <c r="M849" s="283"/>
      <c r="N849" s="283"/>
      <c r="O849" s="283"/>
      <c r="P849" s="283"/>
      <c r="Q849" s="283"/>
      <c r="R849" s="283"/>
      <c r="S849" s="283"/>
      <c r="T849" s="283"/>
      <c r="U849" s="283"/>
      <c r="V849" s="283"/>
      <c r="W849" s="283"/>
      <c r="X849" s="283"/>
      <c r="Y849" s="283"/>
      <c r="Z849" s="283"/>
      <c r="AA849" s="283"/>
      <c r="AB849" s="283"/>
      <c r="AC849" s="283"/>
      <c r="AD849" s="283"/>
      <c r="AE849" s="283"/>
      <c r="AF849" s="283"/>
      <c r="AG849" s="283"/>
      <c r="AH849" s="283"/>
      <c r="AI849" s="283"/>
      <c r="AJ849" s="283"/>
      <c r="AK849" s="283"/>
      <c r="AL849" s="375"/>
      <c r="AN849" s="46">
        <f>I849/'Приложение 1'!I847</f>
        <v>0</v>
      </c>
      <c r="AO849" s="46" t="e">
        <f t="shared" si="1056"/>
        <v>#DIV/0!</v>
      </c>
      <c r="AP849" s="46" t="e">
        <f t="shared" si="1057"/>
        <v>#DIV/0!</v>
      </c>
      <c r="AQ849" s="46" t="e">
        <f t="shared" si="1058"/>
        <v>#DIV/0!</v>
      </c>
      <c r="AR849" s="46" t="e">
        <f t="shared" si="1059"/>
        <v>#DIV/0!</v>
      </c>
      <c r="AS849" s="46" t="e">
        <f t="shared" si="1060"/>
        <v>#DIV/0!</v>
      </c>
      <c r="AT849" s="46" t="e">
        <f t="shared" si="1061"/>
        <v>#DIV/0!</v>
      </c>
      <c r="AU849" s="46" t="e">
        <f t="shared" si="1062"/>
        <v>#DIV/0!</v>
      </c>
      <c r="AV849" s="46" t="e">
        <f t="shared" si="1063"/>
        <v>#DIV/0!</v>
      </c>
      <c r="AW849" s="46" t="e">
        <f t="shared" si="1064"/>
        <v>#DIV/0!</v>
      </c>
      <c r="AX849" s="46" t="e">
        <f t="shared" si="1065"/>
        <v>#DIV/0!</v>
      </c>
      <c r="AY849" s="52">
        <f t="shared" si="1066"/>
        <v>0</v>
      </c>
      <c r="AZ849" s="46">
        <v>823.21</v>
      </c>
      <c r="BA849" s="46">
        <v>2105.13</v>
      </c>
      <c r="BB849" s="46">
        <v>2608.0100000000002</v>
      </c>
      <c r="BC849" s="46">
        <v>902.03</v>
      </c>
      <c r="BD849" s="46">
        <v>1781.42</v>
      </c>
      <c r="BE849" s="46">
        <v>1188.47</v>
      </c>
      <c r="BF849" s="46">
        <v>2445034.0299999998</v>
      </c>
      <c r="BG849" s="46">
        <f t="shared" si="1067"/>
        <v>4866.91</v>
      </c>
      <c r="BH849" s="46">
        <v>1206.3800000000001</v>
      </c>
      <c r="BI849" s="46">
        <v>3444.44</v>
      </c>
      <c r="BJ849" s="46">
        <v>7006.73</v>
      </c>
      <c r="BK849" s="46">
        <f t="shared" si="1055"/>
        <v>1689105.94</v>
      </c>
      <c r="BL849" s="46" t="str">
        <f t="shared" si="1068"/>
        <v xml:space="preserve"> </v>
      </c>
      <c r="BM849" s="46" t="e">
        <f t="shared" si="1069"/>
        <v>#DIV/0!</v>
      </c>
      <c r="BN849" s="46" t="e">
        <f t="shared" si="1070"/>
        <v>#DIV/0!</v>
      </c>
      <c r="BO849" s="46" t="e">
        <f t="shared" si="1071"/>
        <v>#DIV/0!</v>
      </c>
      <c r="BP849" s="46" t="e">
        <f t="shared" si="1072"/>
        <v>#DIV/0!</v>
      </c>
      <c r="BQ849" s="46" t="e">
        <f t="shared" si="1073"/>
        <v>#DIV/0!</v>
      </c>
      <c r="BR849" s="46" t="e">
        <f t="shared" si="1074"/>
        <v>#DIV/0!</v>
      </c>
      <c r="BS849" s="46" t="e">
        <f t="shared" si="1075"/>
        <v>#DIV/0!</v>
      </c>
      <c r="BT849" s="46" t="e">
        <f t="shared" si="1076"/>
        <v>#DIV/0!</v>
      </c>
      <c r="BU849" s="46" t="e">
        <f t="shared" si="1077"/>
        <v>#DIV/0!</v>
      </c>
      <c r="BV849" s="46" t="e">
        <f t="shared" si="1078"/>
        <v>#DIV/0!</v>
      </c>
      <c r="BW849" s="46" t="str">
        <f t="shared" si="1079"/>
        <v xml:space="preserve"> </v>
      </c>
      <c r="BY849" s="52" t="e">
        <f t="shared" si="1093"/>
        <v>#DIV/0!</v>
      </c>
      <c r="BZ849" s="293" t="e">
        <f t="shared" si="1094"/>
        <v>#DIV/0!</v>
      </c>
      <c r="CA849" s="46" t="e">
        <f t="shared" si="1080"/>
        <v>#DIV/0!</v>
      </c>
      <c r="CB849" s="46">
        <f t="shared" si="1081"/>
        <v>5085.92</v>
      </c>
      <c r="CC849" s="46" t="e">
        <f t="shared" si="1082"/>
        <v>#DIV/0!</v>
      </c>
    </row>
    <row r="850" spans="1:81" s="45" customFormat="1" ht="12" customHeight="1">
      <c r="A850" s="284">
        <v>190</v>
      </c>
      <c r="B850" s="349" t="s">
        <v>681</v>
      </c>
      <c r="C850" s="280">
        <v>622.20000000000005</v>
      </c>
      <c r="D850" s="295"/>
      <c r="E850" s="280"/>
      <c r="F850" s="280"/>
      <c r="G850" s="286">
        <f t="shared" ref="G850:G851" si="1161">ROUND(H850+U850+X850+Z850+AB850+AD850+AF850+AH850+AI850+AJ850+AK850+AL850,2)</f>
        <v>2713852.65</v>
      </c>
      <c r="H850" s="280">
        <f t="shared" ref="H850:H858" si="1162">I850+K850+M850+O850+Q850+S850</f>
        <v>0</v>
      </c>
      <c r="I850" s="289">
        <v>0</v>
      </c>
      <c r="J850" s="289">
        <v>0</v>
      </c>
      <c r="K850" s="289">
        <v>0</v>
      </c>
      <c r="L850" s="289">
        <v>0</v>
      </c>
      <c r="M850" s="289">
        <v>0</v>
      </c>
      <c r="N850" s="280">
        <v>0</v>
      </c>
      <c r="O850" s="280">
        <v>0</v>
      </c>
      <c r="P850" s="280">
        <v>0</v>
      </c>
      <c r="Q850" s="280">
        <v>0</v>
      </c>
      <c r="R850" s="280">
        <v>0</v>
      </c>
      <c r="S850" s="280">
        <v>0</v>
      </c>
      <c r="T850" s="290">
        <v>0</v>
      </c>
      <c r="U850" s="280">
        <v>0</v>
      </c>
      <c r="V850" s="296" t="s">
        <v>106</v>
      </c>
      <c r="W850" s="57">
        <v>672</v>
      </c>
      <c r="X850" s="280">
        <f t="shared" ref="X850:X858" si="1163">ROUND(IF(V850="СК",3856.74,3886.86)*W850,2)</f>
        <v>2591729.2799999998</v>
      </c>
      <c r="Y850" s="57">
        <v>0</v>
      </c>
      <c r="Z850" s="57">
        <v>0</v>
      </c>
      <c r="AA850" s="57">
        <v>0</v>
      </c>
      <c r="AB850" s="57">
        <v>0</v>
      </c>
      <c r="AC850" s="57">
        <v>0</v>
      </c>
      <c r="AD850" s="57">
        <v>0</v>
      </c>
      <c r="AE850" s="57">
        <v>0</v>
      </c>
      <c r="AF850" s="57">
        <v>0</v>
      </c>
      <c r="AG850" s="57">
        <v>0</v>
      </c>
      <c r="AH850" s="57">
        <v>0</v>
      </c>
      <c r="AI850" s="57">
        <v>0</v>
      </c>
      <c r="AJ850" s="57">
        <f t="shared" ref="AJ850:AJ858" si="1164">ROUND(X850/95.5*3,2)</f>
        <v>81415.58</v>
      </c>
      <c r="AK850" s="57">
        <f t="shared" ref="AK850:AK858" si="1165">ROUND(X850/95.5*1.5,2)</f>
        <v>40707.79</v>
      </c>
      <c r="AL850" s="57">
        <v>0</v>
      </c>
      <c r="AN850" s="46">
        <f>I850/'Приложение 1'!I848</f>
        <v>0</v>
      </c>
      <c r="AO850" s="46" t="e">
        <f t="shared" si="1056"/>
        <v>#DIV/0!</v>
      </c>
      <c r="AP850" s="46" t="e">
        <f t="shared" si="1057"/>
        <v>#DIV/0!</v>
      </c>
      <c r="AQ850" s="46" t="e">
        <f t="shared" si="1058"/>
        <v>#DIV/0!</v>
      </c>
      <c r="AR850" s="46" t="e">
        <f t="shared" si="1059"/>
        <v>#DIV/0!</v>
      </c>
      <c r="AS850" s="46" t="e">
        <f t="shared" si="1060"/>
        <v>#DIV/0!</v>
      </c>
      <c r="AT850" s="46" t="e">
        <f t="shared" si="1061"/>
        <v>#DIV/0!</v>
      </c>
      <c r="AU850" s="46">
        <f t="shared" si="1062"/>
        <v>3856.74</v>
      </c>
      <c r="AV850" s="46" t="e">
        <f t="shared" si="1063"/>
        <v>#DIV/0!</v>
      </c>
      <c r="AW850" s="46" t="e">
        <f t="shared" si="1064"/>
        <v>#DIV/0!</v>
      </c>
      <c r="AX850" s="46" t="e">
        <f t="shared" si="1065"/>
        <v>#DIV/0!</v>
      </c>
      <c r="AY850" s="52">
        <f t="shared" si="1066"/>
        <v>0</v>
      </c>
      <c r="AZ850" s="46">
        <v>823.21</v>
      </c>
      <c r="BA850" s="46">
        <v>2105.13</v>
      </c>
      <c r="BB850" s="46">
        <v>2608.0100000000002</v>
      </c>
      <c r="BC850" s="46">
        <v>902.03</v>
      </c>
      <c r="BD850" s="46">
        <v>1781.42</v>
      </c>
      <c r="BE850" s="46">
        <v>1188.47</v>
      </c>
      <c r="BF850" s="46">
        <v>2445034.0299999998</v>
      </c>
      <c r="BG850" s="46">
        <f t="shared" si="1067"/>
        <v>4866.91</v>
      </c>
      <c r="BH850" s="46">
        <v>1206.3800000000001</v>
      </c>
      <c r="BI850" s="46">
        <v>3444.44</v>
      </c>
      <c r="BJ850" s="46">
        <v>7006.73</v>
      </c>
      <c r="BK850" s="46">
        <f t="shared" si="1055"/>
        <v>1689105.94</v>
      </c>
      <c r="BL850" s="46" t="str">
        <f t="shared" si="1068"/>
        <v xml:space="preserve"> </v>
      </c>
      <c r="BM850" s="46" t="e">
        <f t="shared" si="1069"/>
        <v>#DIV/0!</v>
      </c>
      <c r="BN850" s="46" t="e">
        <f t="shared" si="1070"/>
        <v>#DIV/0!</v>
      </c>
      <c r="BO850" s="46" t="e">
        <f t="shared" si="1071"/>
        <v>#DIV/0!</v>
      </c>
      <c r="BP850" s="46" t="e">
        <f t="shared" si="1072"/>
        <v>#DIV/0!</v>
      </c>
      <c r="BQ850" s="46" t="e">
        <f t="shared" si="1073"/>
        <v>#DIV/0!</v>
      </c>
      <c r="BR850" s="46" t="e">
        <f t="shared" si="1074"/>
        <v>#DIV/0!</v>
      </c>
      <c r="BS850" s="46" t="str">
        <f t="shared" si="1075"/>
        <v xml:space="preserve"> </v>
      </c>
      <c r="BT850" s="46" t="e">
        <f t="shared" si="1076"/>
        <v>#DIV/0!</v>
      </c>
      <c r="BU850" s="46" t="e">
        <f t="shared" si="1077"/>
        <v>#DIV/0!</v>
      </c>
      <c r="BV850" s="46" t="e">
        <f t="shared" si="1078"/>
        <v>#DIV/0!</v>
      </c>
      <c r="BW850" s="46" t="str">
        <f t="shared" si="1079"/>
        <v xml:space="preserve"> </v>
      </c>
      <c r="BY850" s="52">
        <f t="shared" si="1093"/>
        <v>3.0000000184239926</v>
      </c>
      <c r="BZ850" s="293">
        <f t="shared" si="1094"/>
        <v>1.5000000092119963</v>
      </c>
      <c r="CA850" s="46">
        <f t="shared" si="1080"/>
        <v>4038.4712053571429</v>
      </c>
      <c r="CB850" s="46">
        <f t="shared" si="1081"/>
        <v>5085.92</v>
      </c>
      <c r="CC850" s="46">
        <f t="shared" si="1082"/>
        <v>-1047.4487946428571</v>
      </c>
    </row>
    <row r="851" spans="1:81" s="45" customFormat="1" ht="12" customHeight="1">
      <c r="A851" s="284">
        <v>191</v>
      </c>
      <c r="B851" s="349" t="s">
        <v>682</v>
      </c>
      <c r="C851" s="280"/>
      <c r="D851" s="295"/>
      <c r="E851" s="280"/>
      <c r="F851" s="280"/>
      <c r="G851" s="286">
        <f t="shared" si="1161"/>
        <v>2507890.62</v>
      </c>
      <c r="H851" s="280">
        <f t="shared" si="1162"/>
        <v>0</v>
      </c>
      <c r="I851" s="289">
        <v>0</v>
      </c>
      <c r="J851" s="289">
        <v>0</v>
      </c>
      <c r="K851" s="289">
        <v>0</v>
      </c>
      <c r="L851" s="289">
        <v>0</v>
      </c>
      <c r="M851" s="289">
        <v>0</v>
      </c>
      <c r="N851" s="280">
        <v>0</v>
      </c>
      <c r="O851" s="280">
        <v>0</v>
      </c>
      <c r="P851" s="280">
        <v>0</v>
      </c>
      <c r="Q851" s="280">
        <v>0</v>
      </c>
      <c r="R851" s="280">
        <v>0</v>
      </c>
      <c r="S851" s="280">
        <v>0</v>
      </c>
      <c r="T851" s="290">
        <v>0</v>
      </c>
      <c r="U851" s="280">
        <v>0</v>
      </c>
      <c r="V851" s="296" t="s">
        <v>106</v>
      </c>
      <c r="W851" s="57">
        <v>621</v>
      </c>
      <c r="X851" s="280">
        <f t="shared" si="1163"/>
        <v>2395035.54</v>
      </c>
      <c r="Y851" s="57">
        <v>0</v>
      </c>
      <c r="Z851" s="57">
        <v>0</v>
      </c>
      <c r="AA851" s="57">
        <v>0</v>
      </c>
      <c r="AB851" s="57">
        <v>0</v>
      </c>
      <c r="AC851" s="57">
        <v>0</v>
      </c>
      <c r="AD851" s="57">
        <v>0</v>
      </c>
      <c r="AE851" s="57">
        <v>0</v>
      </c>
      <c r="AF851" s="57">
        <v>0</v>
      </c>
      <c r="AG851" s="57">
        <v>0</v>
      </c>
      <c r="AH851" s="57">
        <v>0</v>
      </c>
      <c r="AI851" s="57">
        <v>0</v>
      </c>
      <c r="AJ851" s="57">
        <f t="shared" si="1164"/>
        <v>75236.72</v>
      </c>
      <c r="AK851" s="57">
        <f t="shared" si="1165"/>
        <v>37618.36</v>
      </c>
      <c r="AL851" s="57">
        <v>0</v>
      </c>
      <c r="AN851" s="46">
        <f>I851/'Приложение 1'!I849</f>
        <v>0</v>
      </c>
      <c r="AO851" s="46" t="e">
        <f t="shared" si="1056"/>
        <v>#DIV/0!</v>
      </c>
      <c r="AP851" s="46" t="e">
        <f t="shared" si="1057"/>
        <v>#DIV/0!</v>
      </c>
      <c r="AQ851" s="46" t="e">
        <f t="shared" si="1058"/>
        <v>#DIV/0!</v>
      </c>
      <c r="AR851" s="46" t="e">
        <f t="shared" si="1059"/>
        <v>#DIV/0!</v>
      </c>
      <c r="AS851" s="46" t="e">
        <f t="shared" si="1060"/>
        <v>#DIV/0!</v>
      </c>
      <c r="AT851" s="46" t="e">
        <f t="shared" si="1061"/>
        <v>#DIV/0!</v>
      </c>
      <c r="AU851" s="46">
        <f t="shared" si="1062"/>
        <v>3856.7400000000002</v>
      </c>
      <c r="AV851" s="46" t="e">
        <f t="shared" si="1063"/>
        <v>#DIV/0!</v>
      </c>
      <c r="AW851" s="46" t="e">
        <f t="shared" si="1064"/>
        <v>#DIV/0!</v>
      </c>
      <c r="AX851" s="46" t="e">
        <f t="shared" si="1065"/>
        <v>#DIV/0!</v>
      </c>
      <c r="AY851" s="52">
        <f t="shared" si="1066"/>
        <v>0</v>
      </c>
      <c r="AZ851" s="46">
        <v>823.21</v>
      </c>
      <c r="BA851" s="46">
        <v>2105.13</v>
      </c>
      <c r="BB851" s="46">
        <v>2608.0100000000002</v>
      </c>
      <c r="BC851" s="46">
        <v>902.03</v>
      </c>
      <c r="BD851" s="46">
        <v>1781.42</v>
      </c>
      <c r="BE851" s="46">
        <v>1188.47</v>
      </c>
      <c r="BF851" s="46">
        <v>2445034.0299999998</v>
      </c>
      <c r="BG851" s="46">
        <f t="shared" si="1067"/>
        <v>4866.91</v>
      </c>
      <c r="BH851" s="46">
        <v>1206.3800000000001</v>
      </c>
      <c r="BI851" s="46">
        <v>3444.44</v>
      </c>
      <c r="BJ851" s="46">
        <v>7006.73</v>
      </c>
      <c r="BK851" s="46">
        <f t="shared" ref="BK851:BK914" si="1166">111247.63+851785.34+726072.97</f>
        <v>1689105.94</v>
      </c>
      <c r="BL851" s="46" t="str">
        <f t="shared" si="1068"/>
        <v xml:space="preserve"> </v>
      </c>
      <c r="BM851" s="46" t="e">
        <f t="shared" si="1069"/>
        <v>#DIV/0!</v>
      </c>
      <c r="BN851" s="46" t="e">
        <f t="shared" si="1070"/>
        <v>#DIV/0!</v>
      </c>
      <c r="BO851" s="46" t="e">
        <f t="shared" si="1071"/>
        <v>#DIV/0!</v>
      </c>
      <c r="BP851" s="46" t="e">
        <f t="shared" si="1072"/>
        <v>#DIV/0!</v>
      </c>
      <c r="BQ851" s="46" t="e">
        <f t="shared" si="1073"/>
        <v>#DIV/0!</v>
      </c>
      <c r="BR851" s="46" t="e">
        <f t="shared" si="1074"/>
        <v>#DIV/0!</v>
      </c>
      <c r="BS851" s="46" t="str">
        <f t="shared" si="1075"/>
        <v xml:space="preserve"> </v>
      </c>
      <c r="BT851" s="46" t="e">
        <f t="shared" si="1076"/>
        <v>#DIV/0!</v>
      </c>
      <c r="BU851" s="46" t="e">
        <f t="shared" si="1077"/>
        <v>#DIV/0!</v>
      </c>
      <c r="BV851" s="46" t="e">
        <f t="shared" si="1078"/>
        <v>#DIV/0!</v>
      </c>
      <c r="BW851" s="46" t="str">
        <f t="shared" si="1079"/>
        <v xml:space="preserve"> </v>
      </c>
      <c r="BY851" s="52"/>
      <c r="BZ851" s="293"/>
      <c r="CA851" s="46">
        <f t="shared" si="1080"/>
        <v>4038.4712077294689</v>
      </c>
      <c r="CB851" s="46">
        <f t="shared" si="1081"/>
        <v>5085.92</v>
      </c>
      <c r="CC851" s="46">
        <f t="shared" si="1082"/>
        <v>-1047.4487922705312</v>
      </c>
    </row>
    <row r="852" spans="1:81" s="45" customFormat="1" ht="12" customHeight="1">
      <c r="A852" s="284">
        <v>192</v>
      </c>
      <c r="B852" s="349" t="s">
        <v>683</v>
      </c>
      <c r="C852" s="280"/>
      <c r="D852" s="295"/>
      <c r="E852" s="280"/>
      <c r="F852" s="280"/>
      <c r="G852" s="286">
        <f t="shared" ref="G852:G858" si="1167">ROUND(H852+U852+X852+Z852+AB852+AD852+AF852+AH852+AI852+AJ852+AK852+AL852,2)</f>
        <v>1829427.45</v>
      </c>
      <c r="H852" s="280">
        <f t="shared" si="1162"/>
        <v>0</v>
      </c>
      <c r="I852" s="289">
        <v>0</v>
      </c>
      <c r="J852" s="289">
        <v>0</v>
      </c>
      <c r="K852" s="289">
        <v>0</v>
      </c>
      <c r="L852" s="289">
        <v>0</v>
      </c>
      <c r="M852" s="289">
        <v>0</v>
      </c>
      <c r="N852" s="280">
        <v>0</v>
      </c>
      <c r="O852" s="280">
        <v>0</v>
      </c>
      <c r="P852" s="280">
        <v>0</v>
      </c>
      <c r="Q852" s="280">
        <v>0</v>
      </c>
      <c r="R852" s="280">
        <v>0</v>
      </c>
      <c r="S852" s="280">
        <v>0</v>
      </c>
      <c r="T852" s="290">
        <v>0</v>
      </c>
      <c r="U852" s="280">
        <v>0</v>
      </c>
      <c r="V852" s="296" t="s">
        <v>106</v>
      </c>
      <c r="W852" s="57">
        <v>453</v>
      </c>
      <c r="X852" s="280">
        <f t="shared" si="1163"/>
        <v>1747103.22</v>
      </c>
      <c r="Y852" s="57">
        <v>0</v>
      </c>
      <c r="Z852" s="57">
        <v>0</v>
      </c>
      <c r="AA852" s="57">
        <v>0</v>
      </c>
      <c r="AB852" s="57">
        <v>0</v>
      </c>
      <c r="AC852" s="57">
        <v>0</v>
      </c>
      <c r="AD852" s="57">
        <v>0</v>
      </c>
      <c r="AE852" s="57">
        <v>0</v>
      </c>
      <c r="AF852" s="57">
        <v>0</v>
      </c>
      <c r="AG852" s="57">
        <v>0</v>
      </c>
      <c r="AH852" s="57">
        <v>0</v>
      </c>
      <c r="AI852" s="57">
        <v>0</v>
      </c>
      <c r="AJ852" s="57">
        <f t="shared" si="1164"/>
        <v>54882.82</v>
      </c>
      <c r="AK852" s="57">
        <f t="shared" si="1165"/>
        <v>27441.41</v>
      </c>
      <c r="AL852" s="57">
        <v>0</v>
      </c>
      <c r="AN852" s="46">
        <f>I852/'Приложение 1'!I850</f>
        <v>0</v>
      </c>
      <c r="AO852" s="46" t="e">
        <f t="shared" ref="AO852:AO915" si="1168">K852/J852</f>
        <v>#DIV/0!</v>
      </c>
      <c r="AP852" s="46" t="e">
        <f t="shared" ref="AP852:AP915" si="1169">M852/L852</f>
        <v>#DIV/0!</v>
      </c>
      <c r="AQ852" s="46" t="e">
        <f t="shared" ref="AQ852:AQ915" si="1170">O852/N852</f>
        <v>#DIV/0!</v>
      </c>
      <c r="AR852" s="46" t="e">
        <f t="shared" ref="AR852:AR915" si="1171">Q852/P852</f>
        <v>#DIV/0!</v>
      </c>
      <c r="AS852" s="46" t="e">
        <f t="shared" ref="AS852:AS915" si="1172">S852/R852</f>
        <v>#DIV/0!</v>
      </c>
      <c r="AT852" s="46" t="e">
        <f t="shared" ref="AT852:AT915" si="1173">U852/T852</f>
        <v>#DIV/0!</v>
      </c>
      <c r="AU852" s="46">
        <f t="shared" ref="AU852:AU915" si="1174">X852/W852</f>
        <v>3856.74</v>
      </c>
      <c r="AV852" s="46" t="e">
        <f t="shared" ref="AV852:AV915" si="1175">Z852/Y852</f>
        <v>#DIV/0!</v>
      </c>
      <c r="AW852" s="46" t="e">
        <f t="shared" ref="AW852:AW915" si="1176">AB852/AA852</f>
        <v>#DIV/0!</v>
      </c>
      <c r="AX852" s="46" t="e">
        <f t="shared" ref="AX852:AX915" si="1177">AH852/AG852</f>
        <v>#DIV/0!</v>
      </c>
      <c r="AY852" s="52">
        <f t="shared" ref="AY852:AY915" si="1178">AI852</f>
        <v>0</v>
      </c>
      <c r="AZ852" s="46">
        <v>823.21</v>
      </c>
      <c r="BA852" s="46">
        <v>2105.13</v>
      </c>
      <c r="BB852" s="46">
        <v>2608.0100000000002</v>
      </c>
      <c r="BC852" s="46">
        <v>902.03</v>
      </c>
      <c r="BD852" s="46">
        <v>1781.42</v>
      </c>
      <c r="BE852" s="46">
        <v>1188.47</v>
      </c>
      <c r="BF852" s="46">
        <v>2445034.0299999998</v>
      </c>
      <c r="BG852" s="46">
        <f t="shared" ref="BG852:BG915" si="1179">IF(V852="ПК", 5070.2, 4866.91)</f>
        <v>4866.91</v>
      </c>
      <c r="BH852" s="46">
        <v>1206.3800000000001</v>
      </c>
      <c r="BI852" s="46">
        <v>3444.44</v>
      </c>
      <c r="BJ852" s="46">
        <v>7006.73</v>
      </c>
      <c r="BK852" s="46">
        <f t="shared" si="1166"/>
        <v>1689105.94</v>
      </c>
      <c r="BL852" s="46" t="str">
        <f t="shared" ref="BL852:BL915" si="1180">IF(AN852&gt;AZ852, "+", " ")</f>
        <v xml:space="preserve"> </v>
      </c>
      <c r="BM852" s="46" t="e">
        <f t="shared" ref="BM852:BM915" si="1181">IF(AO852&gt;BA852, "+", " ")</f>
        <v>#DIV/0!</v>
      </c>
      <c r="BN852" s="46" t="e">
        <f t="shared" ref="BN852:BN915" si="1182">IF(AP852&gt;BB852, "+", " ")</f>
        <v>#DIV/0!</v>
      </c>
      <c r="BO852" s="46" t="e">
        <f t="shared" ref="BO852:BO915" si="1183">IF(AQ852&gt;BC852, "+", " ")</f>
        <v>#DIV/0!</v>
      </c>
      <c r="BP852" s="46" t="e">
        <f t="shared" ref="BP852:BP915" si="1184">IF(AR852&gt;BD852, "+", " ")</f>
        <v>#DIV/0!</v>
      </c>
      <c r="BQ852" s="46" t="e">
        <f t="shared" ref="BQ852:BQ915" si="1185">IF(AS852&gt;BE852, "+", " ")</f>
        <v>#DIV/0!</v>
      </c>
      <c r="BR852" s="46" t="e">
        <f t="shared" ref="BR852:BR915" si="1186">IF(AT852&gt;BF852, "+", " ")</f>
        <v>#DIV/0!</v>
      </c>
      <c r="BS852" s="46" t="str">
        <f t="shared" ref="BS852:BS915" si="1187">IF(AU852&gt;BG852, "+", " ")</f>
        <v xml:space="preserve"> </v>
      </c>
      <c r="BT852" s="46" t="e">
        <f t="shared" ref="BT852:BT915" si="1188">IF(AV852&gt;BH852, "+", " ")</f>
        <v>#DIV/0!</v>
      </c>
      <c r="BU852" s="46" t="e">
        <f t="shared" ref="BU852:BU915" si="1189">IF(AW852&gt;BI852, "+", " ")</f>
        <v>#DIV/0!</v>
      </c>
      <c r="BV852" s="46" t="e">
        <f t="shared" ref="BV852:BV915" si="1190">IF(AX852&gt;BJ852, "+", " ")</f>
        <v>#DIV/0!</v>
      </c>
      <c r="BW852" s="46" t="str">
        <f t="shared" ref="BW852:BW915" si="1191">IF(AY852&gt;BK852, "+", " ")</f>
        <v xml:space="preserve"> </v>
      </c>
      <c r="BY852" s="52"/>
      <c r="BZ852" s="293"/>
      <c r="CA852" s="46">
        <f t="shared" ref="CA852:CA915" si="1192">G852/W852</f>
        <v>4038.4711920529799</v>
      </c>
      <c r="CB852" s="46">
        <f t="shared" ref="CB852:CB915" si="1193">IF(V852="ПК",5298.36,5085.92)</f>
        <v>5085.92</v>
      </c>
      <c r="CC852" s="46">
        <f t="shared" ref="CC852:CC915" si="1194">CA852-CB852</f>
        <v>-1047.4488079470202</v>
      </c>
    </row>
    <row r="853" spans="1:81" s="45" customFormat="1" ht="12" customHeight="1">
      <c r="A853" s="284">
        <v>193</v>
      </c>
      <c r="B853" s="349" t="s">
        <v>684</v>
      </c>
      <c r="C853" s="280"/>
      <c r="D853" s="295"/>
      <c r="E853" s="280"/>
      <c r="F853" s="280"/>
      <c r="G853" s="286">
        <f t="shared" si="1167"/>
        <v>2083851.14</v>
      </c>
      <c r="H853" s="280">
        <f t="shared" si="1162"/>
        <v>0</v>
      </c>
      <c r="I853" s="289">
        <v>0</v>
      </c>
      <c r="J853" s="289">
        <v>0</v>
      </c>
      <c r="K853" s="289">
        <v>0</v>
      </c>
      <c r="L853" s="289">
        <v>0</v>
      </c>
      <c r="M853" s="289">
        <v>0</v>
      </c>
      <c r="N853" s="280">
        <v>0</v>
      </c>
      <c r="O853" s="280">
        <v>0</v>
      </c>
      <c r="P853" s="280">
        <v>0</v>
      </c>
      <c r="Q853" s="280">
        <v>0</v>
      </c>
      <c r="R853" s="280">
        <v>0</v>
      </c>
      <c r="S853" s="280">
        <v>0</v>
      </c>
      <c r="T853" s="290">
        <v>0</v>
      </c>
      <c r="U853" s="280">
        <v>0</v>
      </c>
      <c r="V853" s="296" t="s">
        <v>106</v>
      </c>
      <c r="W853" s="57">
        <v>516</v>
      </c>
      <c r="X853" s="280">
        <f t="shared" si="1163"/>
        <v>1990077.84</v>
      </c>
      <c r="Y853" s="57">
        <v>0</v>
      </c>
      <c r="Z853" s="57">
        <v>0</v>
      </c>
      <c r="AA853" s="57">
        <v>0</v>
      </c>
      <c r="AB853" s="57">
        <v>0</v>
      </c>
      <c r="AC853" s="57">
        <v>0</v>
      </c>
      <c r="AD853" s="57">
        <v>0</v>
      </c>
      <c r="AE853" s="57">
        <v>0</v>
      </c>
      <c r="AF853" s="57">
        <v>0</v>
      </c>
      <c r="AG853" s="57">
        <v>0</v>
      </c>
      <c r="AH853" s="57">
        <v>0</v>
      </c>
      <c r="AI853" s="57">
        <v>0</v>
      </c>
      <c r="AJ853" s="57">
        <f t="shared" si="1164"/>
        <v>62515.53</v>
      </c>
      <c r="AK853" s="57">
        <f t="shared" si="1165"/>
        <v>31257.77</v>
      </c>
      <c r="AL853" s="57">
        <v>0</v>
      </c>
      <c r="AN853" s="46">
        <f>I853/'Приложение 1'!I851</f>
        <v>0</v>
      </c>
      <c r="AO853" s="46" t="e">
        <f t="shared" si="1168"/>
        <v>#DIV/0!</v>
      </c>
      <c r="AP853" s="46" t="e">
        <f t="shared" si="1169"/>
        <v>#DIV/0!</v>
      </c>
      <c r="AQ853" s="46" t="e">
        <f t="shared" si="1170"/>
        <v>#DIV/0!</v>
      </c>
      <c r="AR853" s="46" t="e">
        <f t="shared" si="1171"/>
        <v>#DIV/0!</v>
      </c>
      <c r="AS853" s="46" t="e">
        <f t="shared" si="1172"/>
        <v>#DIV/0!</v>
      </c>
      <c r="AT853" s="46" t="e">
        <f t="shared" si="1173"/>
        <v>#DIV/0!</v>
      </c>
      <c r="AU853" s="46">
        <f t="shared" si="1174"/>
        <v>3856.7400000000002</v>
      </c>
      <c r="AV853" s="46" t="e">
        <f t="shared" si="1175"/>
        <v>#DIV/0!</v>
      </c>
      <c r="AW853" s="46" t="e">
        <f t="shared" si="1176"/>
        <v>#DIV/0!</v>
      </c>
      <c r="AX853" s="46" t="e">
        <f t="shared" si="1177"/>
        <v>#DIV/0!</v>
      </c>
      <c r="AY853" s="52">
        <f t="shared" si="1178"/>
        <v>0</v>
      </c>
      <c r="AZ853" s="46">
        <v>823.21</v>
      </c>
      <c r="BA853" s="46">
        <v>2105.13</v>
      </c>
      <c r="BB853" s="46">
        <v>2608.0100000000002</v>
      </c>
      <c r="BC853" s="46">
        <v>902.03</v>
      </c>
      <c r="BD853" s="46">
        <v>1781.42</v>
      </c>
      <c r="BE853" s="46">
        <v>1188.47</v>
      </c>
      <c r="BF853" s="46">
        <v>2445034.0299999998</v>
      </c>
      <c r="BG853" s="46">
        <f t="shared" si="1179"/>
        <v>4866.91</v>
      </c>
      <c r="BH853" s="46">
        <v>1206.3800000000001</v>
      </c>
      <c r="BI853" s="46">
        <v>3444.44</v>
      </c>
      <c r="BJ853" s="46">
        <v>7006.73</v>
      </c>
      <c r="BK853" s="46">
        <f t="shared" si="1166"/>
        <v>1689105.94</v>
      </c>
      <c r="BL853" s="46" t="str">
        <f t="shared" si="1180"/>
        <v xml:space="preserve"> </v>
      </c>
      <c r="BM853" s="46" t="e">
        <f t="shared" si="1181"/>
        <v>#DIV/0!</v>
      </c>
      <c r="BN853" s="46" t="e">
        <f t="shared" si="1182"/>
        <v>#DIV/0!</v>
      </c>
      <c r="BO853" s="46" t="e">
        <f t="shared" si="1183"/>
        <v>#DIV/0!</v>
      </c>
      <c r="BP853" s="46" t="e">
        <f t="shared" si="1184"/>
        <v>#DIV/0!</v>
      </c>
      <c r="BQ853" s="46" t="e">
        <f t="shared" si="1185"/>
        <v>#DIV/0!</v>
      </c>
      <c r="BR853" s="46" t="e">
        <f t="shared" si="1186"/>
        <v>#DIV/0!</v>
      </c>
      <c r="BS853" s="46" t="str">
        <f t="shared" si="1187"/>
        <v xml:space="preserve"> </v>
      </c>
      <c r="BT853" s="46" t="e">
        <f t="shared" si="1188"/>
        <v>#DIV/0!</v>
      </c>
      <c r="BU853" s="46" t="e">
        <f t="shared" si="1189"/>
        <v>#DIV/0!</v>
      </c>
      <c r="BV853" s="46" t="e">
        <f t="shared" si="1190"/>
        <v>#DIV/0!</v>
      </c>
      <c r="BW853" s="46" t="str">
        <f t="shared" si="1191"/>
        <v xml:space="preserve"> </v>
      </c>
      <c r="BY853" s="52"/>
      <c r="BZ853" s="293"/>
      <c r="CA853" s="46">
        <f t="shared" si="1192"/>
        <v>4038.4712015503874</v>
      </c>
      <c r="CB853" s="46">
        <f t="shared" si="1193"/>
        <v>5085.92</v>
      </c>
      <c r="CC853" s="46">
        <f t="shared" si="1194"/>
        <v>-1047.4487984496127</v>
      </c>
    </row>
    <row r="854" spans="1:81" s="45" customFormat="1" ht="12" customHeight="1">
      <c r="A854" s="284">
        <v>194</v>
      </c>
      <c r="B854" s="349" t="s">
        <v>685</v>
      </c>
      <c r="C854" s="280"/>
      <c r="D854" s="295"/>
      <c r="E854" s="280"/>
      <c r="F854" s="280"/>
      <c r="G854" s="286">
        <f t="shared" si="1167"/>
        <v>2520006.0299999998</v>
      </c>
      <c r="H854" s="280">
        <f t="shared" si="1162"/>
        <v>0</v>
      </c>
      <c r="I854" s="289">
        <v>0</v>
      </c>
      <c r="J854" s="289">
        <v>0</v>
      </c>
      <c r="K854" s="289">
        <v>0</v>
      </c>
      <c r="L854" s="289">
        <v>0</v>
      </c>
      <c r="M854" s="289">
        <v>0</v>
      </c>
      <c r="N854" s="280">
        <v>0</v>
      </c>
      <c r="O854" s="280">
        <v>0</v>
      </c>
      <c r="P854" s="280">
        <v>0</v>
      </c>
      <c r="Q854" s="280">
        <v>0</v>
      </c>
      <c r="R854" s="280">
        <v>0</v>
      </c>
      <c r="S854" s="280">
        <v>0</v>
      </c>
      <c r="T854" s="290">
        <v>0</v>
      </c>
      <c r="U854" s="280">
        <v>0</v>
      </c>
      <c r="V854" s="296" t="s">
        <v>106</v>
      </c>
      <c r="W854" s="57">
        <v>624</v>
      </c>
      <c r="X854" s="280">
        <f t="shared" si="1163"/>
        <v>2406605.7599999998</v>
      </c>
      <c r="Y854" s="57">
        <v>0</v>
      </c>
      <c r="Z854" s="57">
        <v>0</v>
      </c>
      <c r="AA854" s="57">
        <v>0</v>
      </c>
      <c r="AB854" s="57">
        <v>0</v>
      </c>
      <c r="AC854" s="57">
        <v>0</v>
      </c>
      <c r="AD854" s="57">
        <v>0</v>
      </c>
      <c r="AE854" s="57">
        <v>0</v>
      </c>
      <c r="AF854" s="57">
        <v>0</v>
      </c>
      <c r="AG854" s="57">
        <v>0</v>
      </c>
      <c r="AH854" s="57">
        <v>0</v>
      </c>
      <c r="AI854" s="57">
        <v>0</v>
      </c>
      <c r="AJ854" s="57">
        <f t="shared" si="1164"/>
        <v>75600.179999999993</v>
      </c>
      <c r="AK854" s="57">
        <f t="shared" si="1165"/>
        <v>37800.089999999997</v>
      </c>
      <c r="AL854" s="57">
        <v>0</v>
      </c>
      <c r="AN854" s="46">
        <f>I854/'Приложение 1'!I852</f>
        <v>0</v>
      </c>
      <c r="AO854" s="46" t="e">
        <f t="shared" si="1168"/>
        <v>#DIV/0!</v>
      </c>
      <c r="AP854" s="46" t="e">
        <f t="shared" si="1169"/>
        <v>#DIV/0!</v>
      </c>
      <c r="AQ854" s="46" t="e">
        <f t="shared" si="1170"/>
        <v>#DIV/0!</v>
      </c>
      <c r="AR854" s="46" t="e">
        <f t="shared" si="1171"/>
        <v>#DIV/0!</v>
      </c>
      <c r="AS854" s="46" t="e">
        <f t="shared" si="1172"/>
        <v>#DIV/0!</v>
      </c>
      <c r="AT854" s="46" t="e">
        <f t="shared" si="1173"/>
        <v>#DIV/0!</v>
      </c>
      <c r="AU854" s="46">
        <f t="shared" si="1174"/>
        <v>3856.74</v>
      </c>
      <c r="AV854" s="46" t="e">
        <f t="shared" si="1175"/>
        <v>#DIV/0!</v>
      </c>
      <c r="AW854" s="46" t="e">
        <f t="shared" si="1176"/>
        <v>#DIV/0!</v>
      </c>
      <c r="AX854" s="46" t="e">
        <f t="shared" si="1177"/>
        <v>#DIV/0!</v>
      </c>
      <c r="AY854" s="52">
        <f t="shared" si="1178"/>
        <v>0</v>
      </c>
      <c r="AZ854" s="46">
        <v>823.21</v>
      </c>
      <c r="BA854" s="46">
        <v>2105.13</v>
      </c>
      <c r="BB854" s="46">
        <v>2608.0100000000002</v>
      </c>
      <c r="BC854" s="46">
        <v>902.03</v>
      </c>
      <c r="BD854" s="46">
        <v>1781.42</v>
      </c>
      <c r="BE854" s="46">
        <v>1188.47</v>
      </c>
      <c r="BF854" s="46">
        <v>2445034.0299999998</v>
      </c>
      <c r="BG854" s="46">
        <f t="shared" si="1179"/>
        <v>4866.91</v>
      </c>
      <c r="BH854" s="46">
        <v>1206.3800000000001</v>
      </c>
      <c r="BI854" s="46">
        <v>3444.44</v>
      </c>
      <c r="BJ854" s="46">
        <v>7006.73</v>
      </c>
      <c r="BK854" s="46">
        <f t="shared" si="1166"/>
        <v>1689105.94</v>
      </c>
      <c r="BL854" s="46" t="str">
        <f t="shared" si="1180"/>
        <v xml:space="preserve"> </v>
      </c>
      <c r="BM854" s="46" t="e">
        <f t="shared" si="1181"/>
        <v>#DIV/0!</v>
      </c>
      <c r="BN854" s="46" t="e">
        <f t="shared" si="1182"/>
        <v>#DIV/0!</v>
      </c>
      <c r="BO854" s="46" t="e">
        <f t="shared" si="1183"/>
        <v>#DIV/0!</v>
      </c>
      <c r="BP854" s="46" t="e">
        <f t="shared" si="1184"/>
        <v>#DIV/0!</v>
      </c>
      <c r="BQ854" s="46" t="e">
        <f t="shared" si="1185"/>
        <v>#DIV/0!</v>
      </c>
      <c r="BR854" s="46" t="e">
        <f t="shared" si="1186"/>
        <v>#DIV/0!</v>
      </c>
      <c r="BS854" s="46" t="str">
        <f t="shared" si="1187"/>
        <v xml:space="preserve"> </v>
      </c>
      <c r="BT854" s="46" t="e">
        <f t="shared" si="1188"/>
        <v>#DIV/0!</v>
      </c>
      <c r="BU854" s="46" t="e">
        <f t="shared" si="1189"/>
        <v>#DIV/0!</v>
      </c>
      <c r="BV854" s="46" t="e">
        <f t="shared" si="1190"/>
        <v>#DIV/0!</v>
      </c>
      <c r="BW854" s="46" t="str">
        <f t="shared" si="1191"/>
        <v xml:space="preserve"> </v>
      </c>
      <c r="BY854" s="52"/>
      <c r="BZ854" s="293"/>
      <c r="CA854" s="46">
        <f t="shared" si="1192"/>
        <v>4038.4712019230765</v>
      </c>
      <c r="CB854" s="46">
        <f t="shared" si="1193"/>
        <v>5085.92</v>
      </c>
      <c r="CC854" s="46">
        <f t="shared" si="1194"/>
        <v>-1047.4487980769236</v>
      </c>
    </row>
    <row r="855" spans="1:81" s="45" customFormat="1" ht="12" customHeight="1">
      <c r="A855" s="284">
        <v>195</v>
      </c>
      <c r="B855" s="349" t="s">
        <v>686</v>
      </c>
      <c r="C855" s="280"/>
      <c r="D855" s="295"/>
      <c r="E855" s="280"/>
      <c r="F855" s="280"/>
      <c r="G855" s="286">
        <f t="shared" si="1167"/>
        <v>1437695.75</v>
      </c>
      <c r="H855" s="280">
        <f t="shared" si="1162"/>
        <v>0</v>
      </c>
      <c r="I855" s="289">
        <v>0</v>
      </c>
      <c r="J855" s="289">
        <v>0</v>
      </c>
      <c r="K855" s="289">
        <v>0</v>
      </c>
      <c r="L855" s="289">
        <v>0</v>
      </c>
      <c r="M855" s="289">
        <v>0</v>
      </c>
      <c r="N855" s="280">
        <v>0</v>
      </c>
      <c r="O855" s="280">
        <v>0</v>
      </c>
      <c r="P855" s="280">
        <v>0</v>
      </c>
      <c r="Q855" s="280">
        <v>0</v>
      </c>
      <c r="R855" s="280">
        <v>0</v>
      </c>
      <c r="S855" s="280">
        <v>0</v>
      </c>
      <c r="T855" s="290">
        <v>0</v>
      </c>
      <c r="U855" s="280">
        <v>0</v>
      </c>
      <c r="V855" s="296" t="s">
        <v>106</v>
      </c>
      <c r="W855" s="57">
        <v>356</v>
      </c>
      <c r="X855" s="280">
        <f t="shared" si="1163"/>
        <v>1372999.44</v>
      </c>
      <c r="Y855" s="57">
        <v>0</v>
      </c>
      <c r="Z855" s="57">
        <v>0</v>
      </c>
      <c r="AA855" s="57">
        <v>0</v>
      </c>
      <c r="AB855" s="57">
        <v>0</v>
      </c>
      <c r="AC855" s="57">
        <v>0</v>
      </c>
      <c r="AD855" s="57">
        <v>0</v>
      </c>
      <c r="AE855" s="57">
        <v>0</v>
      </c>
      <c r="AF855" s="57">
        <v>0</v>
      </c>
      <c r="AG855" s="57">
        <v>0</v>
      </c>
      <c r="AH855" s="57">
        <v>0</v>
      </c>
      <c r="AI855" s="57">
        <v>0</v>
      </c>
      <c r="AJ855" s="57">
        <f t="shared" si="1164"/>
        <v>43130.87</v>
      </c>
      <c r="AK855" s="57">
        <f t="shared" si="1165"/>
        <v>21565.439999999999</v>
      </c>
      <c r="AL855" s="57">
        <v>0</v>
      </c>
      <c r="AN855" s="46">
        <f>I855/'Приложение 1'!I853</f>
        <v>0</v>
      </c>
      <c r="AO855" s="46" t="e">
        <f t="shared" si="1168"/>
        <v>#DIV/0!</v>
      </c>
      <c r="AP855" s="46" t="e">
        <f t="shared" si="1169"/>
        <v>#DIV/0!</v>
      </c>
      <c r="AQ855" s="46" t="e">
        <f t="shared" si="1170"/>
        <v>#DIV/0!</v>
      </c>
      <c r="AR855" s="46" t="e">
        <f t="shared" si="1171"/>
        <v>#DIV/0!</v>
      </c>
      <c r="AS855" s="46" t="e">
        <f t="shared" si="1172"/>
        <v>#DIV/0!</v>
      </c>
      <c r="AT855" s="46" t="e">
        <f t="shared" si="1173"/>
        <v>#DIV/0!</v>
      </c>
      <c r="AU855" s="46">
        <f t="shared" si="1174"/>
        <v>3856.74</v>
      </c>
      <c r="AV855" s="46" t="e">
        <f t="shared" si="1175"/>
        <v>#DIV/0!</v>
      </c>
      <c r="AW855" s="46" t="e">
        <f t="shared" si="1176"/>
        <v>#DIV/0!</v>
      </c>
      <c r="AX855" s="46" t="e">
        <f t="shared" si="1177"/>
        <v>#DIV/0!</v>
      </c>
      <c r="AY855" s="52">
        <f t="shared" si="1178"/>
        <v>0</v>
      </c>
      <c r="AZ855" s="46">
        <v>823.21</v>
      </c>
      <c r="BA855" s="46">
        <v>2105.13</v>
      </c>
      <c r="BB855" s="46">
        <v>2608.0100000000002</v>
      </c>
      <c r="BC855" s="46">
        <v>902.03</v>
      </c>
      <c r="BD855" s="46">
        <v>1781.42</v>
      </c>
      <c r="BE855" s="46">
        <v>1188.47</v>
      </c>
      <c r="BF855" s="46">
        <v>2445034.0299999998</v>
      </c>
      <c r="BG855" s="46">
        <f t="shared" si="1179"/>
        <v>4866.91</v>
      </c>
      <c r="BH855" s="46">
        <v>1206.3800000000001</v>
      </c>
      <c r="BI855" s="46">
        <v>3444.44</v>
      </c>
      <c r="BJ855" s="46">
        <v>7006.73</v>
      </c>
      <c r="BK855" s="46">
        <f t="shared" si="1166"/>
        <v>1689105.94</v>
      </c>
      <c r="BL855" s="46" t="str">
        <f t="shared" si="1180"/>
        <v xml:space="preserve"> </v>
      </c>
      <c r="BM855" s="46" t="e">
        <f t="shared" si="1181"/>
        <v>#DIV/0!</v>
      </c>
      <c r="BN855" s="46" t="e">
        <f t="shared" si="1182"/>
        <v>#DIV/0!</v>
      </c>
      <c r="BO855" s="46" t="e">
        <f t="shared" si="1183"/>
        <v>#DIV/0!</v>
      </c>
      <c r="BP855" s="46" t="e">
        <f t="shared" si="1184"/>
        <v>#DIV/0!</v>
      </c>
      <c r="BQ855" s="46" t="e">
        <f t="shared" si="1185"/>
        <v>#DIV/0!</v>
      </c>
      <c r="BR855" s="46" t="e">
        <f t="shared" si="1186"/>
        <v>#DIV/0!</v>
      </c>
      <c r="BS855" s="46" t="str">
        <f t="shared" si="1187"/>
        <v xml:space="preserve"> </v>
      </c>
      <c r="BT855" s="46" t="e">
        <f t="shared" si="1188"/>
        <v>#DIV/0!</v>
      </c>
      <c r="BU855" s="46" t="e">
        <f t="shared" si="1189"/>
        <v>#DIV/0!</v>
      </c>
      <c r="BV855" s="46" t="e">
        <f t="shared" si="1190"/>
        <v>#DIV/0!</v>
      </c>
      <c r="BW855" s="46" t="str">
        <f t="shared" si="1191"/>
        <v xml:space="preserve"> </v>
      </c>
      <c r="BY855" s="52"/>
      <c r="BZ855" s="293"/>
      <c r="CA855" s="46">
        <f t="shared" si="1192"/>
        <v>4038.4712078651687</v>
      </c>
      <c r="CB855" s="46">
        <f t="shared" si="1193"/>
        <v>5085.92</v>
      </c>
      <c r="CC855" s="46">
        <f t="shared" si="1194"/>
        <v>-1047.4487921348314</v>
      </c>
    </row>
    <row r="856" spans="1:81" s="45" customFormat="1" ht="12" customHeight="1">
      <c r="A856" s="284">
        <v>196</v>
      </c>
      <c r="B856" s="349" t="s">
        <v>687</v>
      </c>
      <c r="C856" s="280"/>
      <c r="D856" s="295"/>
      <c r="E856" s="280"/>
      <c r="F856" s="280"/>
      <c r="G856" s="286">
        <f t="shared" si="1167"/>
        <v>1449811.16</v>
      </c>
      <c r="H856" s="280">
        <f t="shared" si="1162"/>
        <v>0</v>
      </c>
      <c r="I856" s="289">
        <v>0</v>
      </c>
      <c r="J856" s="289">
        <v>0</v>
      </c>
      <c r="K856" s="289">
        <v>0</v>
      </c>
      <c r="L856" s="289">
        <v>0</v>
      </c>
      <c r="M856" s="289">
        <v>0</v>
      </c>
      <c r="N856" s="280">
        <v>0</v>
      </c>
      <c r="O856" s="280">
        <v>0</v>
      </c>
      <c r="P856" s="280">
        <v>0</v>
      </c>
      <c r="Q856" s="280">
        <v>0</v>
      </c>
      <c r="R856" s="280">
        <v>0</v>
      </c>
      <c r="S856" s="280">
        <v>0</v>
      </c>
      <c r="T856" s="290">
        <v>0</v>
      </c>
      <c r="U856" s="280">
        <v>0</v>
      </c>
      <c r="V856" s="296" t="s">
        <v>106</v>
      </c>
      <c r="W856" s="57">
        <v>359</v>
      </c>
      <c r="X856" s="280">
        <f t="shared" si="1163"/>
        <v>1384569.66</v>
      </c>
      <c r="Y856" s="57">
        <v>0</v>
      </c>
      <c r="Z856" s="57">
        <v>0</v>
      </c>
      <c r="AA856" s="57">
        <v>0</v>
      </c>
      <c r="AB856" s="57">
        <v>0</v>
      </c>
      <c r="AC856" s="57">
        <v>0</v>
      </c>
      <c r="AD856" s="57">
        <v>0</v>
      </c>
      <c r="AE856" s="57">
        <v>0</v>
      </c>
      <c r="AF856" s="57">
        <v>0</v>
      </c>
      <c r="AG856" s="57">
        <v>0</v>
      </c>
      <c r="AH856" s="57">
        <v>0</v>
      </c>
      <c r="AI856" s="57">
        <v>0</v>
      </c>
      <c r="AJ856" s="57">
        <f t="shared" si="1164"/>
        <v>43494.33</v>
      </c>
      <c r="AK856" s="57">
        <f t="shared" si="1165"/>
        <v>21747.17</v>
      </c>
      <c r="AL856" s="57">
        <v>0</v>
      </c>
      <c r="AN856" s="46">
        <f>I856/'Приложение 1'!I854</f>
        <v>0</v>
      </c>
      <c r="AO856" s="46" t="e">
        <f t="shared" si="1168"/>
        <v>#DIV/0!</v>
      </c>
      <c r="AP856" s="46" t="e">
        <f t="shared" si="1169"/>
        <v>#DIV/0!</v>
      </c>
      <c r="AQ856" s="46" t="e">
        <f t="shared" si="1170"/>
        <v>#DIV/0!</v>
      </c>
      <c r="AR856" s="46" t="e">
        <f t="shared" si="1171"/>
        <v>#DIV/0!</v>
      </c>
      <c r="AS856" s="46" t="e">
        <f t="shared" si="1172"/>
        <v>#DIV/0!</v>
      </c>
      <c r="AT856" s="46" t="e">
        <f t="shared" si="1173"/>
        <v>#DIV/0!</v>
      </c>
      <c r="AU856" s="46">
        <f t="shared" si="1174"/>
        <v>3856.74</v>
      </c>
      <c r="AV856" s="46" t="e">
        <f t="shared" si="1175"/>
        <v>#DIV/0!</v>
      </c>
      <c r="AW856" s="46" t="e">
        <f t="shared" si="1176"/>
        <v>#DIV/0!</v>
      </c>
      <c r="AX856" s="46" t="e">
        <f t="shared" si="1177"/>
        <v>#DIV/0!</v>
      </c>
      <c r="AY856" s="52">
        <f t="shared" si="1178"/>
        <v>0</v>
      </c>
      <c r="AZ856" s="46">
        <v>823.21</v>
      </c>
      <c r="BA856" s="46">
        <v>2105.13</v>
      </c>
      <c r="BB856" s="46">
        <v>2608.0100000000002</v>
      </c>
      <c r="BC856" s="46">
        <v>902.03</v>
      </c>
      <c r="BD856" s="46">
        <v>1781.42</v>
      </c>
      <c r="BE856" s="46">
        <v>1188.47</v>
      </c>
      <c r="BF856" s="46">
        <v>2445034.0299999998</v>
      </c>
      <c r="BG856" s="46">
        <f t="shared" si="1179"/>
        <v>4866.91</v>
      </c>
      <c r="BH856" s="46">
        <v>1206.3800000000001</v>
      </c>
      <c r="BI856" s="46">
        <v>3444.44</v>
      </c>
      <c r="BJ856" s="46">
        <v>7006.73</v>
      </c>
      <c r="BK856" s="46">
        <f t="shared" si="1166"/>
        <v>1689105.94</v>
      </c>
      <c r="BL856" s="46" t="str">
        <f t="shared" si="1180"/>
        <v xml:space="preserve"> </v>
      </c>
      <c r="BM856" s="46" t="e">
        <f t="shared" si="1181"/>
        <v>#DIV/0!</v>
      </c>
      <c r="BN856" s="46" t="e">
        <f t="shared" si="1182"/>
        <v>#DIV/0!</v>
      </c>
      <c r="BO856" s="46" t="e">
        <f t="shared" si="1183"/>
        <v>#DIV/0!</v>
      </c>
      <c r="BP856" s="46" t="e">
        <f t="shared" si="1184"/>
        <v>#DIV/0!</v>
      </c>
      <c r="BQ856" s="46" t="e">
        <f t="shared" si="1185"/>
        <v>#DIV/0!</v>
      </c>
      <c r="BR856" s="46" t="e">
        <f t="shared" si="1186"/>
        <v>#DIV/0!</v>
      </c>
      <c r="BS856" s="46" t="str">
        <f t="shared" si="1187"/>
        <v xml:space="preserve"> </v>
      </c>
      <c r="BT856" s="46" t="e">
        <f t="shared" si="1188"/>
        <v>#DIV/0!</v>
      </c>
      <c r="BU856" s="46" t="e">
        <f t="shared" si="1189"/>
        <v>#DIV/0!</v>
      </c>
      <c r="BV856" s="46" t="e">
        <f t="shared" si="1190"/>
        <v>#DIV/0!</v>
      </c>
      <c r="BW856" s="46" t="str">
        <f t="shared" si="1191"/>
        <v xml:space="preserve"> </v>
      </c>
      <c r="BY856" s="52"/>
      <c r="BZ856" s="293"/>
      <c r="CA856" s="46">
        <f t="shared" si="1192"/>
        <v>4038.4711977715874</v>
      </c>
      <c r="CB856" s="46">
        <f t="shared" si="1193"/>
        <v>5085.92</v>
      </c>
      <c r="CC856" s="46">
        <f t="shared" si="1194"/>
        <v>-1047.4488022284127</v>
      </c>
    </row>
    <row r="857" spans="1:81" s="45" customFormat="1" ht="12" customHeight="1">
      <c r="A857" s="284">
        <v>197</v>
      </c>
      <c r="B857" s="349" t="s">
        <v>688</v>
      </c>
      <c r="C857" s="280"/>
      <c r="D857" s="295"/>
      <c r="E857" s="280"/>
      <c r="F857" s="280"/>
      <c r="G857" s="286">
        <f t="shared" si="1167"/>
        <v>2305967.06</v>
      </c>
      <c r="H857" s="280">
        <f t="shared" si="1162"/>
        <v>0</v>
      </c>
      <c r="I857" s="289">
        <v>0</v>
      </c>
      <c r="J857" s="289">
        <v>0</v>
      </c>
      <c r="K857" s="289">
        <v>0</v>
      </c>
      <c r="L857" s="289">
        <v>0</v>
      </c>
      <c r="M857" s="289">
        <v>0</v>
      </c>
      <c r="N857" s="280">
        <v>0</v>
      </c>
      <c r="O857" s="280">
        <v>0</v>
      </c>
      <c r="P857" s="280">
        <v>0</v>
      </c>
      <c r="Q857" s="280">
        <v>0</v>
      </c>
      <c r="R857" s="280">
        <v>0</v>
      </c>
      <c r="S857" s="280">
        <v>0</v>
      </c>
      <c r="T857" s="290">
        <v>0</v>
      </c>
      <c r="U857" s="280">
        <v>0</v>
      </c>
      <c r="V857" s="296" t="s">
        <v>106</v>
      </c>
      <c r="W857" s="57">
        <v>571</v>
      </c>
      <c r="X857" s="280">
        <f t="shared" si="1163"/>
        <v>2202198.54</v>
      </c>
      <c r="Y857" s="57">
        <v>0</v>
      </c>
      <c r="Z857" s="57">
        <v>0</v>
      </c>
      <c r="AA857" s="57">
        <v>0</v>
      </c>
      <c r="AB857" s="57">
        <v>0</v>
      </c>
      <c r="AC857" s="57">
        <v>0</v>
      </c>
      <c r="AD857" s="57">
        <v>0</v>
      </c>
      <c r="AE857" s="57">
        <v>0</v>
      </c>
      <c r="AF857" s="57">
        <v>0</v>
      </c>
      <c r="AG857" s="57">
        <v>0</v>
      </c>
      <c r="AH857" s="57">
        <v>0</v>
      </c>
      <c r="AI857" s="57">
        <v>0</v>
      </c>
      <c r="AJ857" s="57">
        <f t="shared" si="1164"/>
        <v>69179.009999999995</v>
      </c>
      <c r="AK857" s="57">
        <f t="shared" si="1165"/>
        <v>34589.51</v>
      </c>
      <c r="AL857" s="57">
        <v>0</v>
      </c>
      <c r="AN857" s="46">
        <f>I857/'Приложение 1'!I855</f>
        <v>0</v>
      </c>
      <c r="AO857" s="46" t="e">
        <f t="shared" si="1168"/>
        <v>#DIV/0!</v>
      </c>
      <c r="AP857" s="46" t="e">
        <f t="shared" si="1169"/>
        <v>#DIV/0!</v>
      </c>
      <c r="AQ857" s="46" t="e">
        <f t="shared" si="1170"/>
        <v>#DIV/0!</v>
      </c>
      <c r="AR857" s="46" t="e">
        <f t="shared" si="1171"/>
        <v>#DIV/0!</v>
      </c>
      <c r="AS857" s="46" t="e">
        <f t="shared" si="1172"/>
        <v>#DIV/0!</v>
      </c>
      <c r="AT857" s="46" t="e">
        <f t="shared" si="1173"/>
        <v>#DIV/0!</v>
      </c>
      <c r="AU857" s="46">
        <f t="shared" si="1174"/>
        <v>3856.7400000000002</v>
      </c>
      <c r="AV857" s="46" t="e">
        <f t="shared" si="1175"/>
        <v>#DIV/0!</v>
      </c>
      <c r="AW857" s="46" t="e">
        <f t="shared" si="1176"/>
        <v>#DIV/0!</v>
      </c>
      <c r="AX857" s="46" t="e">
        <f t="shared" si="1177"/>
        <v>#DIV/0!</v>
      </c>
      <c r="AY857" s="52">
        <f t="shared" si="1178"/>
        <v>0</v>
      </c>
      <c r="AZ857" s="46">
        <v>823.21</v>
      </c>
      <c r="BA857" s="46">
        <v>2105.13</v>
      </c>
      <c r="BB857" s="46">
        <v>2608.0100000000002</v>
      </c>
      <c r="BC857" s="46">
        <v>902.03</v>
      </c>
      <c r="BD857" s="46">
        <v>1781.42</v>
      </c>
      <c r="BE857" s="46">
        <v>1188.47</v>
      </c>
      <c r="BF857" s="46">
        <v>2445034.0299999998</v>
      </c>
      <c r="BG857" s="46">
        <f t="shared" si="1179"/>
        <v>4866.91</v>
      </c>
      <c r="BH857" s="46">
        <v>1206.3800000000001</v>
      </c>
      <c r="BI857" s="46">
        <v>3444.44</v>
      </c>
      <c r="BJ857" s="46">
        <v>7006.73</v>
      </c>
      <c r="BK857" s="46">
        <f t="shared" si="1166"/>
        <v>1689105.94</v>
      </c>
      <c r="BL857" s="46" t="str">
        <f t="shared" si="1180"/>
        <v xml:space="preserve"> </v>
      </c>
      <c r="BM857" s="46" t="e">
        <f t="shared" si="1181"/>
        <v>#DIV/0!</v>
      </c>
      <c r="BN857" s="46" t="e">
        <f t="shared" si="1182"/>
        <v>#DIV/0!</v>
      </c>
      <c r="BO857" s="46" t="e">
        <f t="shared" si="1183"/>
        <v>#DIV/0!</v>
      </c>
      <c r="BP857" s="46" t="e">
        <f t="shared" si="1184"/>
        <v>#DIV/0!</v>
      </c>
      <c r="BQ857" s="46" t="e">
        <f t="shared" si="1185"/>
        <v>#DIV/0!</v>
      </c>
      <c r="BR857" s="46" t="e">
        <f t="shared" si="1186"/>
        <v>#DIV/0!</v>
      </c>
      <c r="BS857" s="46" t="str">
        <f t="shared" si="1187"/>
        <v xml:space="preserve"> </v>
      </c>
      <c r="BT857" s="46" t="e">
        <f t="shared" si="1188"/>
        <v>#DIV/0!</v>
      </c>
      <c r="BU857" s="46" t="e">
        <f t="shared" si="1189"/>
        <v>#DIV/0!</v>
      </c>
      <c r="BV857" s="46" t="e">
        <f t="shared" si="1190"/>
        <v>#DIV/0!</v>
      </c>
      <c r="BW857" s="46" t="str">
        <f t="shared" si="1191"/>
        <v xml:space="preserve"> </v>
      </c>
      <c r="BY857" s="52"/>
      <c r="BZ857" s="293"/>
      <c r="CA857" s="46">
        <f t="shared" si="1192"/>
        <v>4038.4712084063049</v>
      </c>
      <c r="CB857" s="46">
        <f t="shared" si="1193"/>
        <v>5085.92</v>
      </c>
      <c r="CC857" s="46">
        <f t="shared" si="1194"/>
        <v>-1047.4487915936952</v>
      </c>
    </row>
    <row r="858" spans="1:81" s="45" customFormat="1" ht="12" customHeight="1">
      <c r="A858" s="284">
        <v>198</v>
      </c>
      <c r="B858" s="349" t="s">
        <v>694</v>
      </c>
      <c r="C858" s="280"/>
      <c r="D858" s="295"/>
      <c r="E858" s="280"/>
      <c r="F858" s="280"/>
      <c r="G858" s="286">
        <f t="shared" si="1167"/>
        <v>1187310.54</v>
      </c>
      <c r="H858" s="280">
        <f t="shared" si="1162"/>
        <v>0</v>
      </c>
      <c r="I858" s="289">
        <v>0</v>
      </c>
      <c r="J858" s="289">
        <v>0</v>
      </c>
      <c r="K858" s="289">
        <v>0</v>
      </c>
      <c r="L858" s="289">
        <v>0</v>
      </c>
      <c r="M858" s="289">
        <v>0</v>
      </c>
      <c r="N858" s="280">
        <v>0</v>
      </c>
      <c r="O858" s="280">
        <v>0</v>
      </c>
      <c r="P858" s="280">
        <v>0</v>
      </c>
      <c r="Q858" s="280">
        <v>0</v>
      </c>
      <c r="R858" s="280">
        <v>0</v>
      </c>
      <c r="S858" s="280">
        <v>0</v>
      </c>
      <c r="T858" s="290">
        <v>0</v>
      </c>
      <c r="U858" s="280">
        <v>0</v>
      </c>
      <c r="V858" s="296" t="s">
        <v>106</v>
      </c>
      <c r="W858" s="57">
        <v>294</v>
      </c>
      <c r="X858" s="280">
        <f t="shared" si="1163"/>
        <v>1133881.56</v>
      </c>
      <c r="Y858" s="57">
        <v>0</v>
      </c>
      <c r="Z858" s="57">
        <v>0</v>
      </c>
      <c r="AA858" s="57">
        <v>0</v>
      </c>
      <c r="AB858" s="57">
        <v>0</v>
      </c>
      <c r="AC858" s="57">
        <v>0</v>
      </c>
      <c r="AD858" s="57">
        <v>0</v>
      </c>
      <c r="AE858" s="57">
        <v>0</v>
      </c>
      <c r="AF858" s="57">
        <v>0</v>
      </c>
      <c r="AG858" s="57">
        <v>0</v>
      </c>
      <c r="AH858" s="57">
        <v>0</v>
      </c>
      <c r="AI858" s="57">
        <v>0</v>
      </c>
      <c r="AJ858" s="57">
        <f t="shared" si="1164"/>
        <v>35619.32</v>
      </c>
      <c r="AK858" s="57">
        <f t="shared" si="1165"/>
        <v>17809.66</v>
      </c>
      <c r="AL858" s="57">
        <v>0</v>
      </c>
      <c r="AN858" s="46">
        <f>I858/'Приложение 1'!I856</f>
        <v>0</v>
      </c>
      <c r="AO858" s="46" t="e">
        <f t="shared" si="1168"/>
        <v>#DIV/0!</v>
      </c>
      <c r="AP858" s="46" t="e">
        <f t="shared" si="1169"/>
        <v>#DIV/0!</v>
      </c>
      <c r="AQ858" s="46" t="e">
        <f t="shared" si="1170"/>
        <v>#DIV/0!</v>
      </c>
      <c r="AR858" s="46" t="e">
        <f t="shared" si="1171"/>
        <v>#DIV/0!</v>
      </c>
      <c r="AS858" s="46" t="e">
        <f t="shared" si="1172"/>
        <v>#DIV/0!</v>
      </c>
      <c r="AT858" s="46" t="e">
        <f t="shared" si="1173"/>
        <v>#DIV/0!</v>
      </c>
      <c r="AU858" s="46">
        <f t="shared" si="1174"/>
        <v>3856.7400000000002</v>
      </c>
      <c r="AV858" s="46" t="e">
        <f t="shared" si="1175"/>
        <v>#DIV/0!</v>
      </c>
      <c r="AW858" s="46" t="e">
        <f t="shared" si="1176"/>
        <v>#DIV/0!</v>
      </c>
      <c r="AX858" s="46" t="e">
        <f t="shared" si="1177"/>
        <v>#DIV/0!</v>
      </c>
      <c r="AY858" s="52">
        <f t="shared" si="1178"/>
        <v>0</v>
      </c>
      <c r="AZ858" s="46">
        <v>823.21</v>
      </c>
      <c r="BA858" s="46">
        <v>2105.13</v>
      </c>
      <c r="BB858" s="46">
        <v>2608.0100000000002</v>
      </c>
      <c r="BC858" s="46">
        <v>902.03</v>
      </c>
      <c r="BD858" s="46">
        <v>1781.42</v>
      </c>
      <c r="BE858" s="46">
        <v>1188.47</v>
      </c>
      <c r="BF858" s="46">
        <v>2445034.0299999998</v>
      </c>
      <c r="BG858" s="46">
        <f t="shared" si="1179"/>
        <v>4866.91</v>
      </c>
      <c r="BH858" s="46">
        <v>1206.3800000000001</v>
      </c>
      <c r="BI858" s="46">
        <v>3444.44</v>
      </c>
      <c r="BJ858" s="46">
        <v>7006.73</v>
      </c>
      <c r="BK858" s="46">
        <f t="shared" si="1166"/>
        <v>1689105.94</v>
      </c>
      <c r="BL858" s="46" t="str">
        <f t="shared" si="1180"/>
        <v xml:space="preserve"> </v>
      </c>
      <c r="BM858" s="46" t="e">
        <f t="shared" si="1181"/>
        <v>#DIV/0!</v>
      </c>
      <c r="BN858" s="46" t="e">
        <f t="shared" si="1182"/>
        <v>#DIV/0!</v>
      </c>
      <c r="BO858" s="46" t="e">
        <f t="shared" si="1183"/>
        <v>#DIV/0!</v>
      </c>
      <c r="BP858" s="46" t="e">
        <f t="shared" si="1184"/>
        <v>#DIV/0!</v>
      </c>
      <c r="BQ858" s="46" t="e">
        <f t="shared" si="1185"/>
        <v>#DIV/0!</v>
      </c>
      <c r="BR858" s="46" t="e">
        <f t="shared" si="1186"/>
        <v>#DIV/0!</v>
      </c>
      <c r="BS858" s="46" t="str">
        <f t="shared" si="1187"/>
        <v xml:space="preserve"> </v>
      </c>
      <c r="BT858" s="46" t="e">
        <f t="shared" si="1188"/>
        <v>#DIV/0!</v>
      </c>
      <c r="BU858" s="46" t="e">
        <f t="shared" si="1189"/>
        <v>#DIV/0!</v>
      </c>
      <c r="BV858" s="46" t="e">
        <f t="shared" si="1190"/>
        <v>#DIV/0!</v>
      </c>
      <c r="BW858" s="46" t="str">
        <f t="shared" si="1191"/>
        <v xml:space="preserve"> </v>
      </c>
      <c r="BY858" s="52"/>
      <c r="BZ858" s="293"/>
      <c r="CA858" s="46">
        <f t="shared" si="1192"/>
        <v>4038.471224489796</v>
      </c>
      <c r="CB858" s="46">
        <f t="shared" si="1193"/>
        <v>5085.92</v>
      </c>
      <c r="CC858" s="46">
        <f t="shared" si="1194"/>
        <v>-1047.4487755102041</v>
      </c>
    </row>
    <row r="859" spans="1:81" s="45" customFormat="1" ht="43.5" customHeight="1">
      <c r="A859" s="308" t="s">
        <v>40</v>
      </c>
      <c r="B859" s="308"/>
      <c r="C859" s="280">
        <f>SUM(C850:C858)</f>
        <v>622.20000000000005</v>
      </c>
      <c r="D859" s="356"/>
      <c r="E859" s="280"/>
      <c r="F859" s="280"/>
      <c r="G859" s="280">
        <f t="shared" ref="G859:U859" si="1195">SUM(G850:G858)</f>
        <v>18035812.399999999</v>
      </c>
      <c r="H859" s="280">
        <f t="shared" si="1195"/>
        <v>0</v>
      </c>
      <c r="I859" s="280">
        <f t="shared" si="1195"/>
        <v>0</v>
      </c>
      <c r="J859" s="280">
        <f t="shared" si="1195"/>
        <v>0</v>
      </c>
      <c r="K859" s="280">
        <f t="shared" si="1195"/>
        <v>0</v>
      </c>
      <c r="L859" s="280">
        <f t="shared" si="1195"/>
        <v>0</v>
      </c>
      <c r="M859" s="280">
        <f t="shared" si="1195"/>
        <v>0</v>
      </c>
      <c r="N859" s="280">
        <f t="shared" si="1195"/>
        <v>0</v>
      </c>
      <c r="O859" s="280">
        <f t="shared" si="1195"/>
        <v>0</v>
      </c>
      <c r="P859" s="280">
        <f t="shared" si="1195"/>
        <v>0</v>
      </c>
      <c r="Q859" s="280">
        <f t="shared" si="1195"/>
        <v>0</v>
      </c>
      <c r="R859" s="280">
        <f t="shared" si="1195"/>
        <v>0</v>
      </c>
      <c r="S859" s="280">
        <f t="shared" si="1195"/>
        <v>0</v>
      </c>
      <c r="T859" s="290">
        <f t="shared" si="1195"/>
        <v>0</v>
      </c>
      <c r="U859" s="280">
        <f t="shared" si="1195"/>
        <v>0</v>
      </c>
      <c r="V859" s="280" t="s">
        <v>66</v>
      </c>
      <c r="W859" s="280">
        <f t="shared" ref="W859:AL859" si="1196">SUM(W850:W858)</f>
        <v>4466</v>
      </c>
      <c r="X859" s="280">
        <f t="shared" si="1196"/>
        <v>17224200.84</v>
      </c>
      <c r="Y859" s="280">
        <f t="shared" si="1196"/>
        <v>0</v>
      </c>
      <c r="Z859" s="280">
        <f t="shared" si="1196"/>
        <v>0</v>
      </c>
      <c r="AA859" s="280">
        <f t="shared" si="1196"/>
        <v>0</v>
      </c>
      <c r="AB859" s="280">
        <f t="shared" si="1196"/>
        <v>0</v>
      </c>
      <c r="AC859" s="280">
        <f t="shared" si="1196"/>
        <v>0</v>
      </c>
      <c r="AD859" s="280">
        <f t="shared" si="1196"/>
        <v>0</v>
      </c>
      <c r="AE859" s="280">
        <f t="shared" si="1196"/>
        <v>0</v>
      </c>
      <c r="AF859" s="280">
        <f t="shared" si="1196"/>
        <v>0</v>
      </c>
      <c r="AG859" s="280">
        <f t="shared" si="1196"/>
        <v>0</v>
      </c>
      <c r="AH859" s="280">
        <f t="shared" si="1196"/>
        <v>0</v>
      </c>
      <c r="AI859" s="280">
        <f t="shared" si="1196"/>
        <v>0</v>
      </c>
      <c r="AJ859" s="280">
        <f t="shared" si="1196"/>
        <v>541074.36</v>
      </c>
      <c r="AK859" s="280">
        <f t="shared" si="1196"/>
        <v>270537.19999999995</v>
      </c>
      <c r="AL859" s="280">
        <f t="shared" si="1196"/>
        <v>0</v>
      </c>
      <c r="AN859" s="46" t="e">
        <f>I859/'Приложение 1'!I857</f>
        <v>#DIV/0!</v>
      </c>
      <c r="AO859" s="46" t="e">
        <f t="shared" si="1168"/>
        <v>#DIV/0!</v>
      </c>
      <c r="AP859" s="46" t="e">
        <f t="shared" si="1169"/>
        <v>#DIV/0!</v>
      </c>
      <c r="AQ859" s="46" t="e">
        <f t="shared" si="1170"/>
        <v>#DIV/0!</v>
      </c>
      <c r="AR859" s="46" t="e">
        <f t="shared" si="1171"/>
        <v>#DIV/0!</v>
      </c>
      <c r="AS859" s="46" t="e">
        <f t="shared" si="1172"/>
        <v>#DIV/0!</v>
      </c>
      <c r="AT859" s="46" t="e">
        <f t="shared" si="1173"/>
        <v>#DIV/0!</v>
      </c>
      <c r="AU859" s="46">
        <f t="shared" si="1174"/>
        <v>3856.74</v>
      </c>
      <c r="AV859" s="46" t="e">
        <f t="shared" si="1175"/>
        <v>#DIV/0!</v>
      </c>
      <c r="AW859" s="46" t="e">
        <f t="shared" si="1176"/>
        <v>#DIV/0!</v>
      </c>
      <c r="AX859" s="46" t="e">
        <f t="shared" si="1177"/>
        <v>#DIV/0!</v>
      </c>
      <c r="AY859" s="52">
        <f t="shared" si="1178"/>
        <v>0</v>
      </c>
      <c r="AZ859" s="46">
        <v>823.21</v>
      </c>
      <c r="BA859" s="46">
        <v>2105.13</v>
      </c>
      <c r="BB859" s="46">
        <v>2608.0100000000002</v>
      </c>
      <c r="BC859" s="46">
        <v>902.03</v>
      </c>
      <c r="BD859" s="46">
        <v>1781.42</v>
      </c>
      <c r="BE859" s="46">
        <v>1188.47</v>
      </c>
      <c r="BF859" s="46">
        <v>2445034.0299999998</v>
      </c>
      <c r="BG859" s="46">
        <f t="shared" si="1179"/>
        <v>4866.91</v>
      </c>
      <c r="BH859" s="46">
        <v>1206.3800000000001</v>
      </c>
      <c r="BI859" s="46">
        <v>3444.44</v>
      </c>
      <c r="BJ859" s="46">
        <v>7006.73</v>
      </c>
      <c r="BK859" s="46">
        <f t="shared" si="1166"/>
        <v>1689105.94</v>
      </c>
      <c r="BL859" s="46" t="e">
        <f t="shared" si="1180"/>
        <v>#DIV/0!</v>
      </c>
      <c r="BM859" s="46" t="e">
        <f t="shared" si="1181"/>
        <v>#DIV/0!</v>
      </c>
      <c r="BN859" s="46" t="e">
        <f t="shared" si="1182"/>
        <v>#DIV/0!</v>
      </c>
      <c r="BO859" s="46" t="e">
        <f t="shared" si="1183"/>
        <v>#DIV/0!</v>
      </c>
      <c r="BP859" s="46" t="e">
        <f t="shared" si="1184"/>
        <v>#DIV/0!</v>
      </c>
      <c r="BQ859" s="46" t="e">
        <f t="shared" si="1185"/>
        <v>#DIV/0!</v>
      </c>
      <c r="BR859" s="46" t="e">
        <f t="shared" si="1186"/>
        <v>#DIV/0!</v>
      </c>
      <c r="BS859" s="46" t="str">
        <f t="shared" si="1187"/>
        <v xml:space="preserve"> </v>
      </c>
      <c r="BT859" s="46" t="e">
        <f t="shared" si="1188"/>
        <v>#DIV/0!</v>
      </c>
      <c r="BU859" s="46" t="e">
        <f t="shared" si="1189"/>
        <v>#DIV/0!</v>
      </c>
      <c r="BV859" s="46" t="e">
        <f t="shared" si="1190"/>
        <v>#DIV/0!</v>
      </c>
      <c r="BW859" s="46" t="str">
        <f t="shared" si="1191"/>
        <v xml:space="preserve"> </v>
      </c>
      <c r="BY859" s="52">
        <f t="shared" ref="BY859:BY901" si="1197">AJ859/G859*100</f>
        <v>2.9999999334657086</v>
      </c>
      <c r="BZ859" s="293">
        <f t="shared" ref="BZ859:BZ901" si="1198">AK859/G859*100</f>
        <v>1.50000007762334</v>
      </c>
      <c r="CA859" s="46">
        <f t="shared" si="1192"/>
        <v>4038.4712046574114</v>
      </c>
      <c r="CB859" s="46">
        <f t="shared" si="1193"/>
        <v>5085.92</v>
      </c>
      <c r="CC859" s="46">
        <f t="shared" si="1194"/>
        <v>-1047.4487953425887</v>
      </c>
    </row>
    <row r="860" spans="1:81" s="45" customFormat="1" ht="12" customHeight="1">
      <c r="A860" s="405" t="s">
        <v>44</v>
      </c>
      <c r="B860" s="355"/>
      <c r="C860" s="355"/>
      <c r="D860" s="355"/>
      <c r="E860" s="355"/>
      <c r="F860" s="355"/>
      <c r="G860" s="355"/>
      <c r="H860" s="355"/>
      <c r="I860" s="355"/>
      <c r="J860" s="355"/>
      <c r="K860" s="355"/>
      <c r="L860" s="355"/>
      <c r="M860" s="355"/>
      <c r="N860" s="355"/>
      <c r="O860" s="355"/>
      <c r="P860" s="355"/>
      <c r="Q860" s="355"/>
      <c r="R860" s="355"/>
      <c r="S860" s="355"/>
      <c r="T860" s="355"/>
      <c r="U860" s="355"/>
      <c r="V860" s="355"/>
      <c r="W860" s="355"/>
      <c r="X860" s="355"/>
      <c r="Y860" s="355"/>
      <c r="Z860" s="355"/>
      <c r="AA860" s="355"/>
      <c r="AB860" s="355"/>
      <c r="AC860" s="355"/>
      <c r="AD860" s="355"/>
      <c r="AE860" s="355"/>
      <c r="AF860" s="355"/>
      <c r="AG860" s="355"/>
      <c r="AH860" s="355"/>
      <c r="AI860" s="355"/>
      <c r="AJ860" s="355"/>
      <c r="AK860" s="355"/>
      <c r="AL860" s="355"/>
      <c r="AN860" s="46">
        <f>I860/'Приложение 1'!I858</f>
        <v>0</v>
      </c>
      <c r="AO860" s="46" t="e">
        <f t="shared" si="1168"/>
        <v>#DIV/0!</v>
      </c>
      <c r="AP860" s="46" t="e">
        <f t="shared" si="1169"/>
        <v>#DIV/0!</v>
      </c>
      <c r="AQ860" s="46" t="e">
        <f t="shared" si="1170"/>
        <v>#DIV/0!</v>
      </c>
      <c r="AR860" s="46" t="e">
        <f t="shared" si="1171"/>
        <v>#DIV/0!</v>
      </c>
      <c r="AS860" s="46" t="e">
        <f t="shared" si="1172"/>
        <v>#DIV/0!</v>
      </c>
      <c r="AT860" s="46" t="e">
        <f t="shared" si="1173"/>
        <v>#DIV/0!</v>
      </c>
      <c r="AU860" s="46" t="e">
        <f t="shared" si="1174"/>
        <v>#DIV/0!</v>
      </c>
      <c r="AV860" s="46" t="e">
        <f t="shared" si="1175"/>
        <v>#DIV/0!</v>
      </c>
      <c r="AW860" s="46" t="e">
        <f t="shared" si="1176"/>
        <v>#DIV/0!</v>
      </c>
      <c r="AX860" s="46" t="e">
        <f t="shared" si="1177"/>
        <v>#DIV/0!</v>
      </c>
      <c r="AY860" s="52">
        <f t="shared" si="1178"/>
        <v>0</v>
      </c>
      <c r="AZ860" s="46">
        <v>823.21</v>
      </c>
      <c r="BA860" s="46">
        <v>2105.13</v>
      </c>
      <c r="BB860" s="46">
        <v>2608.0100000000002</v>
      </c>
      <c r="BC860" s="46">
        <v>902.03</v>
      </c>
      <c r="BD860" s="46">
        <v>1781.42</v>
      </c>
      <c r="BE860" s="46">
        <v>1188.47</v>
      </c>
      <c r="BF860" s="46">
        <v>2445034.0299999998</v>
      </c>
      <c r="BG860" s="46">
        <f t="shared" si="1179"/>
        <v>4866.91</v>
      </c>
      <c r="BH860" s="46">
        <v>1206.3800000000001</v>
      </c>
      <c r="BI860" s="46">
        <v>3444.44</v>
      </c>
      <c r="BJ860" s="46">
        <v>7006.73</v>
      </c>
      <c r="BK860" s="46">
        <f t="shared" si="1166"/>
        <v>1689105.94</v>
      </c>
      <c r="BL860" s="46" t="str">
        <f t="shared" si="1180"/>
        <v xml:space="preserve"> </v>
      </c>
      <c r="BM860" s="46" t="e">
        <f t="shared" si="1181"/>
        <v>#DIV/0!</v>
      </c>
      <c r="BN860" s="46" t="e">
        <f t="shared" si="1182"/>
        <v>#DIV/0!</v>
      </c>
      <c r="BO860" s="46" t="e">
        <f t="shared" si="1183"/>
        <v>#DIV/0!</v>
      </c>
      <c r="BP860" s="46" t="e">
        <f t="shared" si="1184"/>
        <v>#DIV/0!</v>
      </c>
      <c r="BQ860" s="46" t="e">
        <f t="shared" si="1185"/>
        <v>#DIV/0!</v>
      </c>
      <c r="BR860" s="46" t="e">
        <f t="shared" si="1186"/>
        <v>#DIV/0!</v>
      </c>
      <c r="BS860" s="46" t="e">
        <f t="shared" si="1187"/>
        <v>#DIV/0!</v>
      </c>
      <c r="BT860" s="46" t="e">
        <f t="shared" si="1188"/>
        <v>#DIV/0!</v>
      </c>
      <c r="BU860" s="46" t="e">
        <f t="shared" si="1189"/>
        <v>#DIV/0!</v>
      </c>
      <c r="BV860" s="46" t="e">
        <f t="shared" si="1190"/>
        <v>#DIV/0!</v>
      </c>
      <c r="BW860" s="46" t="str">
        <f t="shared" si="1191"/>
        <v xml:space="preserve"> </v>
      </c>
      <c r="BY860" s="52" t="e">
        <f t="shared" si="1197"/>
        <v>#DIV/0!</v>
      </c>
      <c r="BZ860" s="293" t="e">
        <f t="shared" si="1198"/>
        <v>#DIV/0!</v>
      </c>
      <c r="CA860" s="46" t="e">
        <f t="shared" si="1192"/>
        <v>#DIV/0!</v>
      </c>
      <c r="CB860" s="46">
        <f t="shared" si="1193"/>
        <v>5085.92</v>
      </c>
      <c r="CC860" s="46" t="e">
        <f t="shared" si="1194"/>
        <v>#DIV/0!</v>
      </c>
    </row>
    <row r="861" spans="1:81" s="45" customFormat="1" ht="12" customHeight="1">
      <c r="A861" s="284">
        <v>199</v>
      </c>
      <c r="B861" s="64" t="s">
        <v>704</v>
      </c>
      <c r="C861" s="280">
        <v>924.1</v>
      </c>
      <c r="D861" s="295"/>
      <c r="E861" s="280"/>
      <c r="F861" s="280"/>
      <c r="G861" s="286">
        <f t="shared" ref="G861:G863" si="1199">ROUND(H861+U861+X861+Z861+AB861+AD861+AF861+AH861+AI861+AJ861+AK861+AL861,2)</f>
        <v>1592369.2</v>
      </c>
      <c r="H861" s="280">
        <f t="shared" ref="H861:H863" si="1200">I861+K861+M861+O861+Q861+S861</f>
        <v>0</v>
      </c>
      <c r="I861" s="289">
        <v>0</v>
      </c>
      <c r="J861" s="289">
        <v>0</v>
      </c>
      <c r="K861" s="289">
        <v>0</v>
      </c>
      <c r="L861" s="289">
        <v>0</v>
      </c>
      <c r="M861" s="289">
        <v>0</v>
      </c>
      <c r="N861" s="280">
        <v>0</v>
      </c>
      <c r="O861" s="280">
        <v>0</v>
      </c>
      <c r="P861" s="280">
        <v>0</v>
      </c>
      <c r="Q861" s="280">
        <v>0</v>
      </c>
      <c r="R861" s="280">
        <v>0</v>
      </c>
      <c r="S861" s="280">
        <v>0</v>
      </c>
      <c r="T861" s="290">
        <v>0</v>
      </c>
      <c r="U861" s="280">
        <v>0</v>
      </c>
      <c r="V861" s="296" t="s">
        <v>106</v>
      </c>
      <c r="W861" s="57">
        <v>394.3</v>
      </c>
      <c r="X861" s="280">
        <f t="shared" ref="X861:X863" si="1201">ROUND(IF(V861="СК",3856.74,3886.86)*W861,2)</f>
        <v>1520712.58</v>
      </c>
      <c r="Y861" s="57">
        <v>0</v>
      </c>
      <c r="Z861" s="57">
        <v>0</v>
      </c>
      <c r="AA861" s="57">
        <v>0</v>
      </c>
      <c r="AB861" s="57">
        <v>0</v>
      </c>
      <c r="AC861" s="57">
        <v>0</v>
      </c>
      <c r="AD861" s="57">
        <v>0</v>
      </c>
      <c r="AE861" s="57">
        <v>0</v>
      </c>
      <c r="AF861" s="57">
        <v>0</v>
      </c>
      <c r="AG861" s="57">
        <v>0</v>
      </c>
      <c r="AH861" s="57">
        <v>0</v>
      </c>
      <c r="AI861" s="57">
        <v>0</v>
      </c>
      <c r="AJ861" s="57">
        <f t="shared" ref="AJ861:AJ863" si="1202">ROUND(X861/95.5*3,2)</f>
        <v>47771.08</v>
      </c>
      <c r="AK861" s="57">
        <f t="shared" ref="AK861:AK863" si="1203">ROUND(X861/95.5*1.5,2)</f>
        <v>23885.54</v>
      </c>
      <c r="AL861" s="57">
        <v>0</v>
      </c>
      <c r="AN861" s="46">
        <f>I861/'Приложение 1'!I859</f>
        <v>0</v>
      </c>
      <c r="AO861" s="46" t="e">
        <f t="shared" si="1168"/>
        <v>#DIV/0!</v>
      </c>
      <c r="AP861" s="46" t="e">
        <f t="shared" si="1169"/>
        <v>#DIV/0!</v>
      </c>
      <c r="AQ861" s="46" t="e">
        <f t="shared" si="1170"/>
        <v>#DIV/0!</v>
      </c>
      <c r="AR861" s="46" t="e">
        <f t="shared" si="1171"/>
        <v>#DIV/0!</v>
      </c>
      <c r="AS861" s="46" t="e">
        <f t="shared" si="1172"/>
        <v>#DIV/0!</v>
      </c>
      <c r="AT861" s="46" t="e">
        <f t="shared" si="1173"/>
        <v>#DIV/0!</v>
      </c>
      <c r="AU861" s="46">
        <f t="shared" si="1174"/>
        <v>3856.7399949277201</v>
      </c>
      <c r="AV861" s="46" t="e">
        <f t="shared" si="1175"/>
        <v>#DIV/0!</v>
      </c>
      <c r="AW861" s="46" t="e">
        <f t="shared" si="1176"/>
        <v>#DIV/0!</v>
      </c>
      <c r="AX861" s="46" t="e">
        <f t="shared" si="1177"/>
        <v>#DIV/0!</v>
      </c>
      <c r="AY861" s="52">
        <f t="shared" si="1178"/>
        <v>0</v>
      </c>
      <c r="AZ861" s="46">
        <v>823.21</v>
      </c>
      <c r="BA861" s="46">
        <v>2105.13</v>
      </c>
      <c r="BB861" s="46">
        <v>2608.0100000000002</v>
      </c>
      <c r="BC861" s="46">
        <v>902.03</v>
      </c>
      <c r="BD861" s="46">
        <v>1781.42</v>
      </c>
      <c r="BE861" s="46">
        <v>1188.47</v>
      </c>
      <c r="BF861" s="46">
        <v>2445034.0299999998</v>
      </c>
      <c r="BG861" s="46">
        <f t="shared" si="1179"/>
        <v>4866.91</v>
      </c>
      <c r="BH861" s="46">
        <v>1206.3800000000001</v>
      </c>
      <c r="BI861" s="46">
        <v>3444.44</v>
      </c>
      <c r="BJ861" s="46">
        <v>7006.73</v>
      </c>
      <c r="BK861" s="46">
        <f t="shared" si="1166"/>
        <v>1689105.94</v>
      </c>
      <c r="BL861" s="46" t="str">
        <f t="shared" si="1180"/>
        <v xml:space="preserve"> </v>
      </c>
      <c r="BM861" s="46" t="e">
        <f t="shared" si="1181"/>
        <v>#DIV/0!</v>
      </c>
      <c r="BN861" s="46" t="e">
        <f t="shared" si="1182"/>
        <v>#DIV/0!</v>
      </c>
      <c r="BO861" s="46" t="e">
        <f t="shared" si="1183"/>
        <v>#DIV/0!</v>
      </c>
      <c r="BP861" s="46" t="e">
        <f t="shared" si="1184"/>
        <v>#DIV/0!</v>
      </c>
      <c r="BQ861" s="46" t="e">
        <f t="shared" si="1185"/>
        <v>#DIV/0!</v>
      </c>
      <c r="BR861" s="46" t="e">
        <f t="shared" si="1186"/>
        <v>#DIV/0!</v>
      </c>
      <c r="BS861" s="46" t="str">
        <f t="shared" si="1187"/>
        <v xml:space="preserve"> </v>
      </c>
      <c r="BT861" s="46" t="e">
        <f t="shared" si="1188"/>
        <v>#DIV/0!</v>
      </c>
      <c r="BU861" s="46" t="e">
        <f t="shared" si="1189"/>
        <v>#DIV/0!</v>
      </c>
      <c r="BV861" s="46" t="e">
        <f t="shared" si="1190"/>
        <v>#DIV/0!</v>
      </c>
      <c r="BW861" s="46" t="str">
        <f t="shared" si="1191"/>
        <v xml:space="preserve"> </v>
      </c>
      <c r="BY861" s="52">
        <f t="shared" si="1197"/>
        <v>3.0000002511980264</v>
      </c>
      <c r="BZ861" s="293">
        <f t="shared" si="1198"/>
        <v>1.5000001255990132</v>
      </c>
      <c r="CA861" s="46">
        <f t="shared" si="1192"/>
        <v>4038.4712148110575</v>
      </c>
      <c r="CB861" s="46">
        <f t="shared" si="1193"/>
        <v>5085.92</v>
      </c>
      <c r="CC861" s="46">
        <f t="shared" si="1194"/>
        <v>-1047.4487851889426</v>
      </c>
    </row>
    <row r="862" spans="1:81" s="45" customFormat="1" ht="12" customHeight="1">
      <c r="A862" s="284">
        <v>200</v>
      </c>
      <c r="B862" s="64" t="s">
        <v>705</v>
      </c>
      <c r="C862" s="280"/>
      <c r="D862" s="295"/>
      <c r="E862" s="280"/>
      <c r="F862" s="280"/>
      <c r="G862" s="286">
        <f t="shared" si="1199"/>
        <v>1198618.25</v>
      </c>
      <c r="H862" s="280">
        <f t="shared" si="1200"/>
        <v>0</v>
      </c>
      <c r="I862" s="289">
        <v>0</v>
      </c>
      <c r="J862" s="289">
        <v>0</v>
      </c>
      <c r="K862" s="289">
        <v>0</v>
      </c>
      <c r="L862" s="289">
        <v>0</v>
      </c>
      <c r="M862" s="289">
        <v>0</v>
      </c>
      <c r="N862" s="280">
        <v>0</v>
      </c>
      <c r="O862" s="280">
        <v>0</v>
      </c>
      <c r="P862" s="280">
        <v>0</v>
      </c>
      <c r="Q862" s="280">
        <v>0</v>
      </c>
      <c r="R862" s="280">
        <v>0</v>
      </c>
      <c r="S862" s="280">
        <v>0</v>
      </c>
      <c r="T862" s="290">
        <v>0</v>
      </c>
      <c r="U862" s="280">
        <v>0</v>
      </c>
      <c r="V862" s="296" t="s">
        <v>106</v>
      </c>
      <c r="W862" s="57">
        <v>296.8</v>
      </c>
      <c r="X862" s="280">
        <f t="shared" si="1201"/>
        <v>1144680.43</v>
      </c>
      <c r="Y862" s="57">
        <v>0</v>
      </c>
      <c r="Z862" s="57">
        <v>0</v>
      </c>
      <c r="AA862" s="57">
        <v>0</v>
      </c>
      <c r="AB862" s="57">
        <v>0</v>
      </c>
      <c r="AC862" s="57">
        <v>0</v>
      </c>
      <c r="AD862" s="57">
        <v>0</v>
      </c>
      <c r="AE862" s="57">
        <v>0</v>
      </c>
      <c r="AF862" s="57">
        <v>0</v>
      </c>
      <c r="AG862" s="57">
        <v>0</v>
      </c>
      <c r="AH862" s="57">
        <v>0</v>
      </c>
      <c r="AI862" s="57">
        <v>0</v>
      </c>
      <c r="AJ862" s="57">
        <f t="shared" si="1202"/>
        <v>35958.550000000003</v>
      </c>
      <c r="AK862" s="57">
        <f t="shared" si="1203"/>
        <v>17979.27</v>
      </c>
      <c r="AL862" s="57">
        <v>0</v>
      </c>
      <c r="AN862" s="46">
        <f>I862/'Приложение 1'!I860</f>
        <v>0</v>
      </c>
      <c r="AO862" s="46" t="e">
        <f t="shared" si="1168"/>
        <v>#DIV/0!</v>
      </c>
      <c r="AP862" s="46" t="e">
        <f t="shared" si="1169"/>
        <v>#DIV/0!</v>
      </c>
      <c r="AQ862" s="46" t="e">
        <f t="shared" si="1170"/>
        <v>#DIV/0!</v>
      </c>
      <c r="AR862" s="46" t="e">
        <f t="shared" si="1171"/>
        <v>#DIV/0!</v>
      </c>
      <c r="AS862" s="46" t="e">
        <f t="shared" si="1172"/>
        <v>#DIV/0!</v>
      </c>
      <c r="AT862" s="46" t="e">
        <f t="shared" si="1173"/>
        <v>#DIV/0!</v>
      </c>
      <c r="AU862" s="46">
        <f t="shared" si="1174"/>
        <v>3856.7399932614553</v>
      </c>
      <c r="AV862" s="46" t="e">
        <f t="shared" si="1175"/>
        <v>#DIV/0!</v>
      </c>
      <c r="AW862" s="46" t="e">
        <f t="shared" si="1176"/>
        <v>#DIV/0!</v>
      </c>
      <c r="AX862" s="46" t="e">
        <f t="shared" si="1177"/>
        <v>#DIV/0!</v>
      </c>
      <c r="AY862" s="52">
        <f t="shared" si="1178"/>
        <v>0</v>
      </c>
      <c r="AZ862" s="46">
        <v>823.21</v>
      </c>
      <c r="BA862" s="46">
        <v>2105.13</v>
      </c>
      <c r="BB862" s="46">
        <v>2608.0100000000002</v>
      </c>
      <c r="BC862" s="46">
        <v>902.03</v>
      </c>
      <c r="BD862" s="46">
        <v>1781.42</v>
      </c>
      <c r="BE862" s="46">
        <v>1188.47</v>
      </c>
      <c r="BF862" s="46">
        <v>2445034.0299999998</v>
      </c>
      <c r="BG862" s="46">
        <f t="shared" si="1179"/>
        <v>4866.91</v>
      </c>
      <c r="BH862" s="46">
        <v>1206.3800000000001</v>
      </c>
      <c r="BI862" s="46">
        <v>3444.44</v>
      </c>
      <c r="BJ862" s="46">
        <v>7006.73</v>
      </c>
      <c r="BK862" s="46">
        <f t="shared" si="1166"/>
        <v>1689105.94</v>
      </c>
      <c r="BL862" s="46" t="str">
        <f t="shared" si="1180"/>
        <v xml:space="preserve"> </v>
      </c>
      <c r="BM862" s="46" t="e">
        <f t="shared" si="1181"/>
        <v>#DIV/0!</v>
      </c>
      <c r="BN862" s="46" t="e">
        <f t="shared" si="1182"/>
        <v>#DIV/0!</v>
      </c>
      <c r="BO862" s="46" t="e">
        <f t="shared" si="1183"/>
        <v>#DIV/0!</v>
      </c>
      <c r="BP862" s="46" t="e">
        <f t="shared" si="1184"/>
        <v>#DIV/0!</v>
      </c>
      <c r="BQ862" s="46" t="e">
        <f t="shared" si="1185"/>
        <v>#DIV/0!</v>
      </c>
      <c r="BR862" s="46" t="e">
        <f t="shared" si="1186"/>
        <v>#DIV/0!</v>
      </c>
      <c r="BS862" s="46" t="str">
        <f t="shared" si="1187"/>
        <v xml:space="preserve"> </v>
      </c>
      <c r="BT862" s="46" t="e">
        <f t="shared" si="1188"/>
        <v>#DIV/0!</v>
      </c>
      <c r="BU862" s="46" t="e">
        <f t="shared" si="1189"/>
        <v>#DIV/0!</v>
      </c>
      <c r="BV862" s="46" t="e">
        <f t="shared" si="1190"/>
        <v>#DIV/0!</v>
      </c>
      <c r="BW862" s="46" t="str">
        <f t="shared" si="1191"/>
        <v xml:space="preserve"> </v>
      </c>
      <c r="BY862" s="52"/>
      <c r="BZ862" s="293"/>
      <c r="CA862" s="46">
        <f t="shared" si="1192"/>
        <v>4038.4711927223716</v>
      </c>
      <c r="CB862" s="46">
        <f t="shared" si="1193"/>
        <v>5085.92</v>
      </c>
      <c r="CC862" s="46">
        <f t="shared" si="1194"/>
        <v>-1047.4488072776285</v>
      </c>
    </row>
    <row r="863" spans="1:81" s="45" customFormat="1" ht="12" customHeight="1">
      <c r="A863" s="284">
        <v>201</v>
      </c>
      <c r="B863" s="64" t="s">
        <v>706</v>
      </c>
      <c r="C863" s="280"/>
      <c r="D863" s="295"/>
      <c r="E863" s="280"/>
      <c r="F863" s="280"/>
      <c r="G863" s="286">
        <f t="shared" si="1199"/>
        <v>1461522.73</v>
      </c>
      <c r="H863" s="280">
        <f t="shared" si="1200"/>
        <v>0</v>
      </c>
      <c r="I863" s="289">
        <v>0</v>
      </c>
      <c r="J863" s="289">
        <v>0</v>
      </c>
      <c r="K863" s="289">
        <v>0</v>
      </c>
      <c r="L863" s="289">
        <v>0</v>
      </c>
      <c r="M863" s="289">
        <v>0</v>
      </c>
      <c r="N863" s="280">
        <v>0</v>
      </c>
      <c r="O863" s="280">
        <v>0</v>
      </c>
      <c r="P863" s="280">
        <v>0</v>
      </c>
      <c r="Q863" s="280">
        <v>0</v>
      </c>
      <c r="R863" s="280">
        <v>0</v>
      </c>
      <c r="S863" s="280">
        <v>0</v>
      </c>
      <c r="T863" s="290">
        <v>0</v>
      </c>
      <c r="U863" s="280">
        <v>0</v>
      </c>
      <c r="V863" s="296" t="s">
        <v>106</v>
      </c>
      <c r="W863" s="57">
        <v>361.9</v>
      </c>
      <c r="X863" s="280">
        <f t="shared" si="1201"/>
        <v>1395754.21</v>
      </c>
      <c r="Y863" s="57">
        <v>0</v>
      </c>
      <c r="Z863" s="57">
        <v>0</v>
      </c>
      <c r="AA863" s="57">
        <v>0</v>
      </c>
      <c r="AB863" s="57">
        <v>0</v>
      </c>
      <c r="AC863" s="57">
        <v>0</v>
      </c>
      <c r="AD863" s="57">
        <v>0</v>
      </c>
      <c r="AE863" s="57">
        <v>0</v>
      </c>
      <c r="AF863" s="57">
        <v>0</v>
      </c>
      <c r="AG863" s="57">
        <v>0</v>
      </c>
      <c r="AH863" s="57">
        <v>0</v>
      </c>
      <c r="AI863" s="57">
        <v>0</v>
      </c>
      <c r="AJ863" s="57">
        <f t="shared" si="1202"/>
        <v>43845.68</v>
      </c>
      <c r="AK863" s="57">
        <f t="shared" si="1203"/>
        <v>21922.84</v>
      </c>
      <c r="AL863" s="57">
        <v>0</v>
      </c>
      <c r="AN863" s="46">
        <f>I863/'Приложение 1'!I861</f>
        <v>0</v>
      </c>
      <c r="AO863" s="46" t="e">
        <f t="shared" si="1168"/>
        <v>#DIV/0!</v>
      </c>
      <c r="AP863" s="46" t="e">
        <f t="shared" si="1169"/>
        <v>#DIV/0!</v>
      </c>
      <c r="AQ863" s="46" t="e">
        <f t="shared" si="1170"/>
        <v>#DIV/0!</v>
      </c>
      <c r="AR863" s="46" t="e">
        <f t="shared" si="1171"/>
        <v>#DIV/0!</v>
      </c>
      <c r="AS863" s="46" t="e">
        <f t="shared" si="1172"/>
        <v>#DIV/0!</v>
      </c>
      <c r="AT863" s="46" t="e">
        <f t="shared" si="1173"/>
        <v>#DIV/0!</v>
      </c>
      <c r="AU863" s="46">
        <f t="shared" si="1174"/>
        <v>3856.7400110527769</v>
      </c>
      <c r="AV863" s="46" t="e">
        <f t="shared" si="1175"/>
        <v>#DIV/0!</v>
      </c>
      <c r="AW863" s="46" t="e">
        <f t="shared" si="1176"/>
        <v>#DIV/0!</v>
      </c>
      <c r="AX863" s="46" t="e">
        <f t="shared" si="1177"/>
        <v>#DIV/0!</v>
      </c>
      <c r="AY863" s="52">
        <f t="shared" si="1178"/>
        <v>0</v>
      </c>
      <c r="AZ863" s="46">
        <v>823.21</v>
      </c>
      <c r="BA863" s="46">
        <v>2105.13</v>
      </c>
      <c r="BB863" s="46">
        <v>2608.0100000000002</v>
      </c>
      <c r="BC863" s="46">
        <v>902.03</v>
      </c>
      <c r="BD863" s="46">
        <v>1781.42</v>
      </c>
      <c r="BE863" s="46">
        <v>1188.47</v>
      </c>
      <c r="BF863" s="46">
        <v>2445034.0299999998</v>
      </c>
      <c r="BG863" s="46">
        <f t="shared" si="1179"/>
        <v>4866.91</v>
      </c>
      <c r="BH863" s="46">
        <v>1206.3800000000001</v>
      </c>
      <c r="BI863" s="46">
        <v>3444.44</v>
      </c>
      <c r="BJ863" s="46">
        <v>7006.73</v>
      </c>
      <c r="BK863" s="46">
        <f t="shared" si="1166"/>
        <v>1689105.94</v>
      </c>
      <c r="BL863" s="46" t="str">
        <f t="shared" si="1180"/>
        <v xml:space="preserve"> </v>
      </c>
      <c r="BM863" s="46" t="e">
        <f t="shared" si="1181"/>
        <v>#DIV/0!</v>
      </c>
      <c r="BN863" s="46" t="e">
        <f t="shared" si="1182"/>
        <v>#DIV/0!</v>
      </c>
      <c r="BO863" s="46" t="e">
        <f t="shared" si="1183"/>
        <v>#DIV/0!</v>
      </c>
      <c r="BP863" s="46" t="e">
        <f t="shared" si="1184"/>
        <v>#DIV/0!</v>
      </c>
      <c r="BQ863" s="46" t="e">
        <f t="shared" si="1185"/>
        <v>#DIV/0!</v>
      </c>
      <c r="BR863" s="46" t="e">
        <f t="shared" si="1186"/>
        <v>#DIV/0!</v>
      </c>
      <c r="BS863" s="46" t="str">
        <f t="shared" si="1187"/>
        <v xml:space="preserve"> </v>
      </c>
      <c r="BT863" s="46" t="e">
        <f t="shared" si="1188"/>
        <v>#DIV/0!</v>
      </c>
      <c r="BU863" s="46" t="e">
        <f t="shared" si="1189"/>
        <v>#DIV/0!</v>
      </c>
      <c r="BV863" s="46" t="e">
        <f t="shared" si="1190"/>
        <v>#DIV/0!</v>
      </c>
      <c r="BW863" s="46" t="str">
        <f t="shared" si="1191"/>
        <v xml:space="preserve"> </v>
      </c>
      <c r="BY863" s="52"/>
      <c r="BZ863" s="293"/>
      <c r="CA863" s="46">
        <f t="shared" si="1192"/>
        <v>4038.4712075158886</v>
      </c>
      <c r="CB863" s="46">
        <f t="shared" si="1193"/>
        <v>5085.92</v>
      </c>
      <c r="CC863" s="46">
        <f t="shared" si="1194"/>
        <v>-1047.4487924841114</v>
      </c>
    </row>
    <row r="864" spans="1:81" s="45" customFormat="1" ht="43.5" customHeight="1">
      <c r="A864" s="406" t="s">
        <v>84</v>
      </c>
      <c r="B864" s="406"/>
      <c r="C864" s="280">
        <f>SUM(C860:C863)</f>
        <v>924.1</v>
      </c>
      <c r="D864" s="280"/>
      <c r="E864" s="280"/>
      <c r="F864" s="280"/>
      <c r="G864" s="280">
        <f t="shared" ref="G864:U864" si="1204">SUM(G861:G863)</f>
        <v>4252510.18</v>
      </c>
      <c r="H864" s="280">
        <f t="shared" si="1204"/>
        <v>0</v>
      </c>
      <c r="I864" s="280">
        <f t="shared" si="1204"/>
        <v>0</v>
      </c>
      <c r="J864" s="280">
        <f t="shared" si="1204"/>
        <v>0</v>
      </c>
      <c r="K864" s="280">
        <f t="shared" si="1204"/>
        <v>0</v>
      </c>
      <c r="L864" s="280">
        <f t="shared" si="1204"/>
        <v>0</v>
      </c>
      <c r="M864" s="280">
        <f t="shared" si="1204"/>
        <v>0</v>
      </c>
      <c r="N864" s="280">
        <f t="shared" si="1204"/>
        <v>0</v>
      </c>
      <c r="O864" s="280">
        <f t="shared" si="1204"/>
        <v>0</v>
      </c>
      <c r="P864" s="280">
        <f t="shared" si="1204"/>
        <v>0</v>
      </c>
      <c r="Q864" s="280">
        <f t="shared" si="1204"/>
        <v>0</v>
      </c>
      <c r="R864" s="280">
        <f t="shared" si="1204"/>
        <v>0</v>
      </c>
      <c r="S864" s="280">
        <f t="shared" si="1204"/>
        <v>0</v>
      </c>
      <c r="T864" s="290">
        <f t="shared" si="1204"/>
        <v>0</v>
      </c>
      <c r="U864" s="280">
        <f t="shared" si="1204"/>
        <v>0</v>
      </c>
      <c r="V864" s="280" t="s">
        <v>66</v>
      </c>
      <c r="W864" s="280">
        <f t="shared" ref="W864:AL864" si="1205">SUM(W861:W863)</f>
        <v>1053</v>
      </c>
      <c r="X864" s="280">
        <f t="shared" si="1205"/>
        <v>4061147.2199999997</v>
      </c>
      <c r="Y864" s="280">
        <f t="shared" si="1205"/>
        <v>0</v>
      </c>
      <c r="Z864" s="280">
        <f t="shared" si="1205"/>
        <v>0</v>
      </c>
      <c r="AA864" s="280">
        <f t="shared" si="1205"/>
        <v>0</v>
      </c>
      <c r="AB864" s="280">
        <f t="shared" si="1205"/>
        <v>0</v>
      </c>
      <c r="AC864" s="280">
        <f t="shared" si="1205"/>
        <v>0</v>
      </c>
      <c r="AD864" s="280">
        <f t="shared" si="1205"/>
        <v>0</v>
      </c>
      <c r="AE864" s="280">
        <f t="shared" si="1205"/>
        <v>0</v>
      </c>
      <c r="AF864" s="280">
        <f t="shared" si="1205"/>
        <v>0</v>
      </c>
      <c r="AG864" s="280">
        <f t="shared" si="1205"/>
        <v>0</v>
      </c>
      <c r="AH864" s="280">
        <f t="shared" si="1205"/>
        <v>0</v>
      </c>
      <c r="AI864" s="280">
        <f t="shared" si="1205"/>
        <v>0</v>
      </c>
      <c r="AJ864" s="280">
        <f t="shared" si="1205"/>
        <v>127575.31</v>
      </c>
      <c r="AK864" s="280">
        <f t="shared" si="1205"/>
        <v>63787.649999999994</v>
      </c>
      <c r="AL864" s="280">
        <f t="shared" si="1205"/>
        <v>0</v>
      </c>
      <c r="AN864" s="46" t="e">
        <f>I864/'Приложение 1'!I862</f>
        <v>#DIV/0!</v>
      </c>
      <c r="AO864" s="46" t="e">
        <f t="shared" si="1168"/>
        <v>#DIV/0!</v>
      </c>
      <c r="AP864" s="46" t="e">
        <f t="shared" si="1169"/>
        <v>#DIV/0!</v>
      </c>
      <c r="AQ864" s="46" t="e">
        <f t="shared" si="1170"/>
        <v>#DIV/0!</v>
      </c>
      <c r="AR864" s="46" t="e">
        <f t="shared" si="1171"/>
        <v>#DIV/0!</v>
      </c>
      <c r="AS864" s="46" t="e">
        <f t="shared" si="1172"/>
        <v>#DIV/0!</v>
      </c>
      <c r="AT864" s="46" t="e">
        <f t="shared" si="1173"/>
        <v>#DIV/0!</v>
      </c>
      <c r="AU864" s="46">
        <f t="shared" si="1174"/>
        <v>3856.74</v>
      </c>
      <c r="AV864" s="46" t="e">
        <f t="shared" si="1175"/>
        <v>#DIV/0!</v>
      </c>
      <c r="AW864" s="46" t="e">
        <f t="shared" si="1176"/>
        <v>#DIV/0!</v>
      </c>
      <c r="AX864" s="46" t="e">
        <f t="shared" si="1177"/>
        <v>#DIV/0!</v>
      </c>
      <c r="AY864" s="52">
        <f t="shared" si="1178"/>
        <v>0</v>
      </c>
      <c r="AZ864" s="46">
        <v>823.21</v>
      </c>
      <c r="BA864" s="46">
        <v>2105.13</v>
      </c>
      <c r="BB864" s="46">
        <v>2608.0100000000002</v>
      </c>
      <c r="BC864" s="46">
        <v>902.03</v>
      </c>
      <c r="BD864" s="46">
        <v>1781.42</v>
      </c>
      <c r="BE864" s="46">
        <v>1188.47</v>
      </c>
      <c r="BF864" s="46">
        <v>2445034.0299999998</v>
      </c>
      <c r="BG864" s="46">
        <f t="shared" si="1179"/>
        <v>4866.91</v>
      </c>
      <c r="BH864" s="46">
        <v>1206.3800000000001</v>
      </c>
      <c r="BI864" s="46">
        <v>3444.44</v>
      </c>
      <c r="BJ864" s="46">
        <v>7006.73</v>
      </c>
      <c r="BK864" s="46">
        <f t="shared" si="1166"/>
        <v>1689105.94</v>
      </c>
      <c r="BL864" s="46" t="e">
        <f t="shared" si="1180"/>
        <v>#DIV/0!</v>
      </c>
      <c r="BM864" s="46" t="e">
        <f t="shared" si="1181"/>
        <v>#DIV/0!</v>
      </c>
      <c r="BN864" s="46" t="e">
        <f t="shared" si="1182"/>
        <v>#DIV/0!</v>
      </c>
      <c r="BO864" s="46" t="e">
        <f t="shared" si="1183"/>
        <v>#DIV/0!</v>
      </c>
      <c r="BP864" s="46" t="e">
        <f t="shared" si="1184"/>
        <v>#DIV/0!</v>
      </c>
      <c r="BQ864" s="46" t="e">
        <f t="shared" si="1185"/>
        <v>#DIV/0!</v>
      </c>
      <c r="BR864" s="46" t="e">
        <f t="shared" si="1186"/>
        <v>#DIV/0!</v>
      </c>
      <c r="BS864" s="46" t="str">
        <f t="shared" si="1187"/>
        <v xml:space="preserve"> </v>
      </c>
      <c r="BT864" s="46" t="e">
        <f t="shared" si="1188"/>
        <v>#DIV/0!</v>
      </c>
      <c r="BU864" s="46" t="e">
        <f t="shared" si="1189"/>
        <v>#DIV/0!</v>
      </c>
      <c r="BV864" s="46" t="e">
        <f t="shared" si="1190"/>
        <v>#DIV/0!</v>
      </c>
      <c r="BW864" s="46" t="str">
        <f t="shared" si="1191"/>
        <v xml:space="preserve"> </v>
      </c>
      <c r="BY864" s="52">
        <f t="shared" si="1197"/>
        <v>3.0000001081714052</v>
      </c>
      <c r="BZ864" s="293">
        <f t="shared" si="1198"/>
        <v>1.4999999365080885</v>
      </c>
      <c r="CA864" s="46">
        <f t="shared" si="1192"/>
        <v>4038.4712060778725</v>
      </c>
      <c r="CB864" s="46">
        <f t="shared" si="1193"/>
        <v>5085.92</v>
      </c>
      <c r="CC864" s="46">
        <f t="shared" si="1194"/>
        <v>-1047.4487939221276</v>
      </c>
    </row>
    <row r="865" spans="1:82" s="45" customFormat="1" ht="12" customHeight="1">
      <c r="A865" s="282" t="s">
        <v>68</v>
      </c>
      <c r="B865" s="283"/>
      <c r="C865" s="283"/>
      <c r="D865" s="283"/>
      <c r="E865" s="283"/>
      <c r="F865" s="283"/>
      <c r="G865" s="283"/>
      <c r="H865" s="283"/>
      <c r="I865" s="283"/>
      <c r="J865" s="283"/>
      <c r="K865" s="283"/>
      <c r="L865" s="283"/>
      <c r="M865" s="283"/>
      <c r="N865" s="283"/>
      <c r="O865" s="283"/>
      <c r="P865" s="283"/>
      <c r="Q865" s="283"/>
      <c r="R865" s="283"/>
      <c r="S865" s="283"/>
      <c r="T865" s="283"/>
      <c r="U865" s="283"/>
      <c r="V865" s="283"/>
      <c r="W865" s="283"/>
      <c r="X865" s="283"/>
      <c r="Y865" s="283"/>
      <c r="Z865" s="283"/>
      <c r="AA865" s="283"/>
      <c r="AB865" s="283"/>
      <c r="AC865" s="283"/>
      <c r="AD865" s="283"/>
      <c r="AE865" s="283"/>
      <c r="AF865" s="283"/>
      <c r="AG865" s="283"/>
      <c r="AH865" s="283"/>
      <c r="AI865" s="283"/>
      <c r="AJ865" s="283"/>
      <c r="AK865" s="283"/>
      <c r="AL865" s="375"/>
      <c r="AN865" s="46">
        <f>I865/'Приложение 1'!I863</f>
        <v>0</v>
      </c>
      <c r="AO865" s="46" t="e">
        <f t="shared" si="1168"/>
        <v>#DIV/0!</v>
      </c>
      <c r="AP865" s="46" t="e">
        <f t="shared" si="1169"/>
        <v>#DIV/0!</v>
      </c>
      <c r="AQ865" s="46" t="e">
        <f t="shared" si="1170"/>
        <v>#DIV/0!</v>
      </c>
      <c r="AR865" s="46" t="e">
        <f t="shared" si="1171"/>
        <v>#DIV/0!</v>
      </c>
      <c r="AS865" s="46" t="e">
        <f t="shared" si="1172"/>
        <v>#DIV/0!</v>
      </c>
      <c r="AT865" s="46" t="e">
        <f t="shared" si="1173"/>
        <v>#DIV/0!</v>
      </c>
      <c r="AU865" s="46" t="e">
        <f t="shared" si="1174"/>
        <v>#DIV/0!</v>
      </c>
      <c r="AV865" s="46" t="e">
        <f t="shared" si="1175"/>
        <v>#DIV/0!</v>
      </c>
      <c r="AW865" s="46" t="e">
        <f t="shared" si="1176"/>
        <v>#DIV/0!</v>
      </c>
      <c r="AX865" s="46" t="e">
        <f t="shared" si="1177"/>
        <v>#DIV/0!</v>
      </c>
      <c r="AY865" s="52">
        <f t="shared" si="1178"/>
        <v>0</v>
      </c>
      <c r="AZ865" s="46">
        <v>823.21</v>
      </c>
      <c r="BA865" s="46">
        <v>2105.13</v>
      </c>
      <c r="BB865" s="46">
        <v>2608.0100000000002</v>
      </c>
      <c r="BC865" s="46">
        <v>902.03</v>
      </c>
      <c r="BD865" s="46">
        <v>1781.42</v>
      </c>
      <c r="BE865" s="46">
        <v>1188.47</v>
      </c>
      <c r="BF865" s="46">
        <v>2445034.0299999998</v>
      </c>
      <c r="BG865" s="46">
        <f t="shared" si="1179"/>
        <v>4866.91</v>
      </c>
      <c r="BH865" s="46">
        <v>1206.3800000000001</v>
      </c>
      <c r="BI865" s="46">
        <v>3444.44</v>
      </c>
      <c r="BJ865" s="46">
        <v>7006.73</v>
      </c>
      <c r="BK865" s="46">
        <f t="shared" si="1166"/>
        <v>1689105.94</v>
      </c>
      <c r="BL865" s="46" t="str">
        <f t="shared" si="1180"/>
        <v xml:space="preserve"> </v>
      </c>
      <c r="BM865" s="46" t="e">
        <f t="shared" si="1181"/>
        <v>#DIV/0!</v>
      </c>
      <c r="BN865" s="46" t="e">
        <f t="shared" si="1182"/>
        <v>#DIV/0!</v>
      </c>
      <c r="BO865" s="46" t="e">
        <f t="shared" si="1183"/>
        <v>#DIV/0!</v>
      </c>
      <c r="BP865" s="46" t="e">
        <f t="shared" si="1184"/>
        <v>#DIV/0!</v>
      </c>
      <c r="BQ865" s="46" t="e">
        <f t="shared" si="1185"/>
        <v>#DIV/0!</v>
      </c>
      <c r="BR865" s="46" t="e">
        <f t="shared" si="1186"/>
        <v>#DIV/0!</v>
      </c>
      <c r="BS865" s="46" t="e">
        <f t="shared" si="1187"/>
        <v>#DIV/0!</v>
      </c>
      <c r="BT865" s="46" t="e">
        <f t="shared" si="1188"/>
        <v>#DIV/0!</v>
      </c>
      <c r="BU865" s="46" t="e">
        <f t="shared" si="1189"/>
        <v>#DIV/0!</v>
      </c>
      <c r="BV865" s="46" t="e">
        <f t="shared" si="1190"/>
        <v>#DIV/0!</v>
      </c>
      <c r="BW865" s="46" t="str">
        <f t="shared" si="1191"/>
        <v xml:space="preserve"> </v>
      </c>
      <c r="BY865" s="52" t="e">
        <f t="shared" si="1197"/>
        <v>#DIV/0!</v>
      </c>
      <c r="BZ865" s="293" t="e">
        <f t="shared" si="1198"/>
        <v>#DIV/0!</v>
      </c>
      <c r="CA865" s="46" t="e">
        <f t="shared" si="1192"/>
        <v>#DIV/0!</v>
      </c>
      <c r="CB865" s="46">
        <f t="shared" si="1193"/>
        <v>5085.92</v>
      </c>
      <c r="CC865" s="46" t="e">
        <f t="shared" si="1194"/>
        <v>#DIV/0!</v>
      </c>
    </row>
    <row r="866" spans="1:82" s="45" customFormat="1" ht="12" customHeight="1">
      <c r="A866" s="284">
        <v>202</v>
      </c>
      <c r="B866" s="64" t="s">
        <v>707</v>
      </c>
      <c r="C866" s="280">
        <v>961.6</v>
      </c>
      <c r="D866" s="295"/>
      <c r="E866" s="280"/>
      <c r="F866" s="280"/>
      <c r="G866" s="286">
        <f t="shared" ref="G866:G877" si="1206">ROUND(H866+U866+X866+Z866+AB866+AD866+AF866+AH866+AI866+AJ866+AK866+AL866,2)</f>
        <v>2435601.98</v>
      </c>
      <c r="H866" s="280">
        <f t="shared" ref="H866:H868" si="1207">I866+K866+M866+O866+Q866+S866</f>
        <v>0</v>
      </c>
      <c r="I866" s="289">
        <v>0</v>
      </c>
      <c r="J866" s="289">
        <v>0</v>
      </c>
      <c r="K866" s="289">
        <v>0</v>
      </c>
      <c r="L866" s="289">
        <v>0</v>
      </c>
      <c r="M866" s="289">
        <v>0</v>
      </c>
      <c r="N866" s="280">
        <v>0</v>
      </c>
      <c r="O866" s="280">
        <v>0</v>
      </c>
      <c r="P866" s="280">
        <v>0</v>
      </c>
      <c r="Q866" s="280">
        <v>0</v>
      </c>
      <c r="R866" s="280">
        <v>0</v>
      </c>
      <c r="S866" s="280">
        <v>0</v>
      </c>
      <c r="T866" s="290">
        <v>0</v>
      </c>
      <c r="U866" s="280">
        <v>0</v>
      </c>
      <c r="V866" s="296" t="s">
        <v>106</v>
      </c>
      <c r="W866" s="57">
        <v>603.1</v>
      </c>
      <c r="X866" s="280">
        <f t="shared" ref="X866:X868" si="1208">ROUND(IF(V866="СК",3856.74,3886.86)*W866,2)</f>
        <v>2325999.89</v>
      </c>
      <c r="Y866" s="57">
        <v>0</v>
      </c>
      <c r="Z866" s="57">
        <v>0</v>
      </c>
      <c r="AA866" s="57">
        <v>0</v>
      </c>
      <c r="AB866" s="57">
        <v>0</v>
      </c>
      <c r="AC866" s="57">
        <v>0</v>
      </c>
      <c r="AD866" s="57">
        <v>0</v>
      </c>
      <c r="AE866" s="57">
        <v>0</v>
      </c>
      <c r="AF866" s="57">
        <v>0</v>
      </c>
      <c r="AG866" s="57">
        <v>0</v>
      </c>
      <c r="AH866" s="57">
        <v>0</v>
      </c>
      <c r="AI866" s="57">
        <v>0</v>
      </c>
      <c r="AJ866" s="57">
        <f t="shared" ref="AJ866:AJ868" si="1209">ROUND(X866/95.5*3,2)</f>
        <v>73068.06</v>
      </c>
      <c r="AK866" s="57">
        <f t="shared" ref="AK866:AK868" si="1210">ROUND(X866/95.5*1.5,2)</f>
        <v>36534.03</v>
      </c>
      <c r="AL866" s="57">
        <v>0</v>
      </c>
      <c r="AN866" s="46">
        <f>I866/'Приложение 1'!I864</f>
        <v>0</v>
      </c>
      <c r="AO866" s="46" t="e">
        <f t="shared" si="1168"/>
        <v>#DIV/0!</v>
      </c>
      <c r="AP866" s="46" t="e">
        <f t="shared" si="1169"/>
        <v>#DIV/0!</v>
      </c>
      <c r="AQ866" s="46" t="e">
        <f t="shared" si="1170"/>
        <v>#DIV/0!</v>
      </c>
      <c r="AR866" s="46" t="e">
        <f t="shared" si="1171"/>
        <v>#DIV/0!</v>
      </c>
      <c r="AS866" s="46" t="e">
        <f t="shared" si="1172"/>
        <v>#DIV/0!</v>
      </c>
      <c r="AT866" s="46" t="e">
        <f t="shared" si="1173"/>
        <v>#DIV/0!</v>
      </c>
      <c r="AU866" s="46">
        <f t="shared" si="1174"/>
        <v>3856.7399933676006</v>
      </c>
      <c r="AV866" s="46" t="e">
        <f t="shared" si="1175"/>
        <v>#DIV/0!</v>
      </c>
      <c r="AW866" s="46" t="e">
        <f t="shared" si="1176"/>
        <v>#DIV/0!</v>
      </c>
      <c r="AX866" s="46" t="e">
        <f t="shared" si="1177"/>
        <v>#DIV/0!</v>
      </c>
      <c r="AY866" s="52">
        <f t="shared" si="1178"/>
        <v>0</v>
      </c>
      <c r="AZ866" s="46">
        <v>823.21</v>
      </c>
      <c r="BA866" s="46">
        <v>2105.13</v>
      </c>
      <c r="BB866" s="46">
        <v>2608.0100000000002</v>
      </c>
      <c r="BC866" s="46">
        <v>902.03</v>
      </c>
      <c r="BD866" s="46">
        <v>1781.42</v>
      </c>
      <c r="BE866" s="46">
        <v>1188.47</v>
      </c>
      <c r="BF866" s="46">
        <v>2445034.0299999998</v>
      </c>
      <c r="BG866" s="46">
        <f t="shared" si="1179"/>
        <v>4866.91</v>
      </c>
      <c r="BH866" s="46">
        <v>1206.3800000000001</v>
      </c>
      <c r="BI866" s="46">
        <v>3444.44</v>
      </c>
      <c r="BJ866" s="46">
        <v>7006.73</v>
      </c>
      <c r="BK866" s="46">
        <f t="shared" si="1166"/>
        <v>1689105.94</v>
      </c>
      <c r="BL866" s="46" t="str">
        <f t="shared" si="1180"/>
        <v xml:space="preserve"> </v>
      </c>
      <c r="BM866" s="46" t="e">
        <f t="shared" si="1181"/>
        <v>#DIV/0!</v>
      </c>
      <c r="BN866" s="46" t="e">
        <f t="shared" si="1182"/>
        <v>#DIV/0!</v>
      </c>
      <c r="BO866" s="46" t="e">
        <f t="shared" si="1183"/>
        <v>#DIV/0!</v>
      </c>
      <c r="BP866" s="46" t="e">
        <f t="shared" si="1184"/>
        <v>#DIV/0!</v>
      </c>
      <c r="BQ866" s="46" t="e">
        <f t="shared" si="1185"/>
        <v>#DIV/0!</v>
      </c>
      <c r="BR866" s="46" t="e">
        <f t="shared" si="1186"/>
        <v>#DIV/0!</v>
      </c>
      <c r="BS866" s="46" t="str">
        <f t="shared" si="1187"/>
        <v xml:space="preserve"> </v>
      </c>
      <c r="BT866" s="46" t="e">
        <f t="shared" si="1188"/>
        <v>#DIV/0!</v>
      </c>
      <c r="BU866" s="46" t="e">
        <f t="shared" si="1189"/>
        <v>#DIV/0!</v>
      </c>
      <c r="BV866" s="46" t="e">
        <f t="shared" si="1190"/>
        <v>#DIV/0!</v>
      </c>
      <c r="BW866" s="46" t="str">
        <f t="shared" si="1191"/>
        <v xml:space="preserve"> </v>
      </c>
      <c r="BY866" s="52">
        <f t="shared" si="1197"/>
        <v>3.0000000246345668</v>
      </c>
      <c r="BZ866" s="293">
        <f t="shared" si="1198"/>
        <v>1.5000000123172834</v>
      </c>
      <c r="CA866" s="46">
        <f t="shared" si="1192"/>
        <v>4038.4711988061681</v>
      </c>
      <c r="CB866" s="46">
        <f t="shared" si="1193"/>
        <v>5085.92</v>
      </c>
      <c r="CC866" s="46">
        <f t="shared" si="1194"/>
        <v>-1047.448801193832</v>
      </c>
      <c r="CD866" s="297">
        <f>CA866-CB866</f>
        <v>-1047.448801193832</v>
      </c>
    </row>
    <row r="867" spans="1:82" s="45" customFormat="1" ht="12" customHeight="1">
      <c r="A867" s="284">
        <v>203</v>
      </c>
      <c r="B867" s="64" t="s">
        <v>275</v>
      </c>
      <c r="C867" s="280">
        <v>964.1</v>
      </c>
      <c r="D867" s="295"/>
      <c r="E867" s="280"/>
      <c r="F867" s="280"/>
      <c r="G867" s="286">
        <f t="shared" si="1206"/>
        <v>3256008.38</v>
      </c>
      <c r="H867" s="280">
        <f t="shared" si="1207"/>
        <v>0</v>
      </c>
      <c r="I867" s="289">
        <v>0</v>
      </c>
      <c r="J867" s="289">
        <v>0</v>
      </c>
      <c r="K867" s="289">
        <v>0</v>
      </c>
      <c r="L867" s="289">
        <v>0</v>
      </c>
      <c r="M867" s="289">
        <v>0</v>
      </c>
      <c r="N867" s="280">
        <v>0</v>
      </c>
      <c r="O867" s="280">
        <v>0</v>
      </c>
      <c r="P867" s="280">
        <v>0</v>
      </c>
      <c r="Q867" s="280">
        <v>0</v>
      </c>
      <c r="R867" s="280">
        <v>0</v>
      </c>
      <c r="S867" s="280">
        <v>0</v>
      </c>
      <c r="T867" s="290">
        <v>0</v>
      </c>
      <c r="U867" s="280">
        <v>0</v>
      </c>
      <c r="V867" s="296" t="s">
        <v>105</v>
      </c>
      <c r="W867" s="57">
        <v>800</v>
      </c>
      <c r="X867" s="280">
        <f t="shared" si="1208"/>
        <v>3109488</v>
      </c>
      <c r="Y867" s="57">
        <v>0</v>
      </c>
      <c r="Z867" s="57">
        <v>0</v>
      </c>
      <c r="AA867" s="57">
        <v>0</v>
      </c>
      <c r="AB867" s="57">
        <v>0</v>
      </c>
      <c r="AC867" s="57">
        <v>0</v>
      </c>
      <c r="AD867" s="57">
        <v>0</v>
      </c>
      <c r="AE867" s="57">
        <v>0</v>
      </c>
      <c r="AF867" s="57">
        <v>0</v>
      </c>
      <c r="AG867" s="57">
        <v>0</v>
      </c>
      <c r="AH867" s="57">
        <v>0</v>
      </c>
      <c r="AI867" s="57">
        <v>0</v>
      </c>
      <c r="AJ867" s="57">
        <f t="shared" si="1209"/>
        <v>97680.25</v>
      </c>
      <c r="AK867" s="57">
        <f t="shared" si="1210"/>
        <v>48840.13</v>
      </c>
      <c r="AL867" s="57">
        <v>0</v>
      </c>
      <c r="AN867" s="46">
        <f>I867/'Приложение 1'!I865</f>
        <v>0</v>
      </c>
      <c r="AO867" s="46" t="e">
        <f t="shared" si="1168"/>
        <v>#DIV/0!</v>
      </c>
      <c r="AP867" s="46" t="e">
        <f t="shared" si="1169"/>
        <v>#DIV/0!</v>
      </c>
      <c r="AQ867" s="46" t="e">
        <f t="shared" si="1170"/>
        <v>#DIV/0!</v>
      </c>
      <c r="AR867" s="46" t="e">
        <f t="shared" si="1171"/>
        <v>#DIV/0!</v>
      </c>
      <c r="AS867" s="46" t="e">
        <f t="shared" si="1172"/>
        <v>#DIV/0!</v>
      </c>
      <c r="AT867" s="46" t="e">
        <f t="shared" si="1173"/>
        <v>#DIV/0!</v>
      </c>
      <c r="AU867" s="46">
        <f t="shared" si="1174"/>
        <v>3886.86</v>
      </c>
      <c r="AV867" s="46" t="e">
        <f t="shared" si="1175"/>
        <v>#DIV/0!</v>
      </c>
      <c r="AW867" s="46" t="e">
        <f t="shared" si="1176"/>
        <v>#DIV/0!</v>
      </c>
      <c r="AX867" s="46" t="e">
        <f t="shared" si="1177"/>
        <v>#DIV/0!</v>
      </c>
      <c r="AY867" s="52">
        <f t="shared" si="1178"/>
        <v>0</v>
      </c>
      <c r="AZ867" s="46">
        <v>823.21</v>
      </c>
      <c r="BA867" s="46">
        <v>2105.13</v>
      </c>
      <c r="BB867" s="46">
        <v>2608.0100000000002</v>
      </c>
      <c r="BC867" s="46">
        <v>902.03</v>
      </c>
      <c r="BD867" s="46">
        <v>1781.42</v>
      </c>
      <c r="BE867" s="46">
        <v>1188.47</v>
      </c>
      <c r="BF867" s="46">
        <v>2445034.0299999998</v>
      </c>
      <c r="BG867" s="46">
        <f t="shared" si="1179"/>
        <v>5070.2</v>
      </c>
      <c r="BH867" s="46">
        <v>1206.3800000000001</v>
      </c>
      <c r="BI867" s="46">
        <v>3444.44</v>
      </c>
      <c r="BJ867" s="46">
        <v>7006.73</v>
      </c>
      <c r="BK867" s="46">
        <f t="shared" si="1166"/>
        <v>1689105.94</v>
      </c>
      <c r="BL867" s="46" t="str">
        <f t="shared" si="1180"/>
        <v xml:space="preserve"> </v>
      </c>
      <c r="BM867" s="46" t="e">
        <f t="shared" si="1181"/>
        <v>#DIV/0!</v>
      </c>
      <c r="BN867" s="46" t="e">
        <f t="shared" si="1182"/>
        <v>#DIV/0!</v>
      </c>
      <c r="BO867" s="46" t="e">
        <f t="shared" si="1183"/>
        <v>#DIV/0!</v>
      </c>
      <c r="BP867" s="46" t="e">
        <f t="shared" si="1184"/>
        <v>#DIV/0!</v>
      </c>
      <c r="BQ867" s="46" t="e">
        <f t="shared" si="1185"/>
        <v>#DIV/0!</v>
      </c>
      <c r="BR867" s="46" t="e">
        <f t="shared" si="1186"/>
        <v>#DIV/0!</v>
      </c>
      <c r="BS867" s="46" t="str">
        <f t="shared" si="1187"/>
        <v xml:space="preserve"> </v>
      </c>
      <c r="BT867" s="46" t="e">
        <f t="shared" si="1188"/>
        <v>#DIV/0!</v>
      </c>
      <c r="BU867" s="46" t="e">
        <f t="shared" si="1189"/>
        <v>#DIV/0!</v>
      </c>
      <c r="BV867" s="46" t="e">
        <f t="shared" si="1190"/>
        <v>#DIV/0!</v>
      </c>
      <c r="BW867" s="46" t="str">
        <f t="shared" si="1191"/>
        <v xml:space="preserve"> </v>
      </c>
      <c r="BY867" s="52">
        <f t="shared" si="1197"/>
        <v>2.9999999570025677</v>
      </c>
      <c r="BZ867" s="293">
        <f t="shared" si="1198"/>
        <v>1.5000001320635421</v>
      </c>
      <c r="CA867" s="46">
        <f t="shared" si="1192"/>
        <v>4070.010475</v>
      </c>
      <c r="CB867" s="46">
        <f t="shared" si="1193"/>
        <v>5298.36</v>
      </c>
      <c r="CC867" s="46">
        <f t="shared" si="1194"/>
        <v>-1228.3495249999996</v>
      </c>
      <c r="CD867" s="297">
        <f>CA867-CB867</f>
        <v>-1228.3495249999996</v>
      </c>
    </row>
    <row r="868" spans="1:82" s="45" customFormat="1" ht="12" customHeight="1">
      <c r="A868" s="284">
        <v>204</v>
      </c>
      <c r="B868" s="64" t="s">
        <v>709</v>
      </c>
      <c r="C868" s="280">
        <v>961.6</v>
      </c>
      <c r="D868" s="295"/>
      <c r="E868" s="280"/>
      <c r="F868" s="280"/>
      <c r="G868" s="286">
        <f t="shared" si="1206"/>
        <v>2645506.7999999998</v>
      </c>
      <c r="H868" s="280">
        <f t="shared" si="1207"/>
        <v>0</v>
      </c>
      <c r="I868" s="289">
        <v>0</v>
      </c>
      <c r="J868" s="289">
        <v>0</v>
      </c>
      <c r="K868" s="289">
        <v>0</v>
      </c>
      <c r="L868" s="289">
        <v>0</v>
      </c>
      <c r="M868" s="289">
        <v>0</v>
      </c>
      <c r="N868" s="280">
        <v>0</v>
      </c>
      <c r="O868" s="280">
        <v>0</v>
      </c>
      <c r="P868" s="280">
        <v>0</v>
      </c>
      <c r="Q868" s="280">
        <v>0</v>
      </c>
      <c r="R868" s="280">
        <v>0</v>
      </c>
      <c r="S868" s="280">
        <v>0</v>
      </c>
      <c r="T868" s="290">
        <v>0</v>
      </c>
      <c r="U868" s="280">
        <v>0</v>
      </c>
      <c r="V868" s="296" t="s">
        <v>105</v>
      </c>
      <c r="W868" s="57">
        <v>650</v>
      </c>
      <c r="X868" s="280">
        <f t="shared" si="1208"/>
        <v>2526459</v>
      </c>
      <c r="Y868" s="57">
        <v>0</v>
      </c>
      <c r="Z868" s="57">
        <v>0</v>
      </c>
      <c r="AA868" s="57">
        <v>0</v>
      </c>
      <c r="AB868" s="57">
        <v>0</v>
      </c>
      <c r="AC868" s="57">
        <v>0</v>
      </c>
      <c r="AD868" s="57">
        <v>0</v>
      </c>
      <c r="AE868" s="57">
        <v>0</v>
      </c>
      <c r="AF868" s="57">
        <v>0</v>
      </c>
      <c r="AG868" s="57">
        <v>0</v>
      </c>
      <c r="AH868" s="57">
        <v>0</v>
      </c>
      <c r="AI868" s="57">
        <v>0</v>
      </c>
      <c r="AJ868" s="57">
        <f t="shared" si="1209"/>
        <v>79365.2</v>
      </c>
      <c r="AK868" s="57">
        <f t="shared" si="1210"/>
        <v>39682.6</v>
      </c>
      <c r="AL868" s="57">
        <v>0</v>
      </c>
      <c r="AN868" s="46">
        <f>I868/'Приложение 1'!I866</f>
        <v>0</v>
      </c>
      <c r="AO868" s="46" t="e">
        <f t="shared" si="1168"/>
        <v>#DIV/0!</v>
      </c>
      <c r="AP868" s="46" t="e">
        <f t="shared" si="1169"/>
        <v>#DIV/0!</v>
      </c>
      <c r="AQ868" s="46" t="e">
        <f t="shared" si="1170"/>
        <v>#DIV/0!</v>
      </c>
      <c r="AR868" s="46" t="e">
        <f t="shared" si="1171"/>
        <v>#DIV/0!</v>
      </c>
      <c r="AS868" s="46" t="e">
        <f t="shared" si="1172"/>
        <v>#DIV/0!</v>
      </c>
      <c r="AT868" s="46" t="e">
        <f t="shared" si="1173"/>
        <v>#DIV/0!</v>
      </c>
      <c r="AU868" s="46">
        <f t="shared" si="1174"/>
        <v>3886.86</v>
      </c>
      <c r="AV868" s="46" t="e">
        <f t="shared" si="1175"/>
        <v>#DIV/0!</v>
      </c>
      <c r="AW868" s="46" t="e">
        <f t="shared" si="1176"/>
        <v>#DIV/0!</v>
      </c>
      <c r="AX868" s="46" t="e">
        <f t="shared" si="1177"/>
        <v>#DIV/0!</v>
      </c>
      <c r="AY868" s="52">
        <f t="shared" si="1178"/>
        <v>0</v>
      </c>
      <c r="AZ868" s="46">
        <v>823.21</v>
      </c>
      <c r="BA868" s="46">
        <v>2105.13</v>
      </c>
      <c r="BB868" s="46">
        <v>2608.0100000000002</v>
      </c>
      <c r="BC868" s="46">
        <v>902.03</v>
      </c>
      <c r="BD868" s="46">
        <v>1781.42</v>
      </c>
      <c r="BE868" s="46">
        <v>1188.47</v>
      </c>
      <c r="BF868" s="46">
        <v>2445034.0299999998</v>
      </c>
      <c r="BG868" s="46">
        <f t="shared" si="1179"/>
        <v>5070.2</v>
      </c>
      <c r="BH868" s="46">
        <v>1206.3800000000001</v>
      </c>
      <c r="BI868" s="46">
        <v>3444.44</v>
      </c>
      <c r="BJ868" s="46">
        <v>7006.73</v>
      </c>
      <c r="BK868" s="46">
        <f t="shared" si="1166"/>
        <v>1689105.94</v>
      </c>
      <c r="BL868" s="46" t="str">
        <f t="shared" si="1180"/>
        <v xml:space="preserve"> </v>
      </c>
      <c r="BM868" s="46" t="e">
        <f t="shared" si="1181"/>
        <v>#DIV/0!</v>
      </c>
      <c r="BN868" s="46" t="e">
        <f t="shared" si="1182"/>
        <v>#DIV/0!</v>
      </c>
      <c r="BO868" s="46" t="e">
        <f t="shared" si="1183"/>
        <v>#DIV/0!</v>
      </c>
      <c r="BP868" s="46" t="e">
        <f t="shared" si="1184"/>
        <v>#DIV/0!</v>
      </c>
      <c r="BQ868" s="46" t="e">
        <f t="shared" si="1185"/>
        <v>#DIV/0!</v>
      </c>
      <c r="BR868" s="46" t="e">
        <f t="shared" si="1186"/>
        <v>#DIV/0!</v>
      </c>
      <c r="BS868" s="46" t="str">
        <f t="shared" si="1187"/>
        <v xml:space="preserve"> </v>
      </c>
      <c r="BT868" s="46" t="e">
        <f t="shared" si="1188"/>
        <v>#DIV/0!</v>
      </c>
      <c r="BU868" s="46" t="e">
        <f t="shared" si="1189"/>
        <v>#DIV/0!</v>
      </c>
      <c r="BV868" s="46" t="e">
        <f t="shared" si="1190"/>
        <v>#DIV/0!</v>
      </c>
      <c r="BW868" s="46" t="str">
        <f t="shared" si="1191"/>
        <v xml:space="preserve"> </v>
      </c>
      <c r="BY868" s="52">
        <f t="shared" si="1197"/>
        <v>2.9999998488002375</v>
      </c>
      <c r="BZ868" s="293">
        <f t="shared" si="1198"/>
        <v>1.4999999244001188</v>
      </c>
      <c r="CA868" s="46">
        <f t="shared" si="1192"/>
        <v>4070.0104615384612</v>
      </c>
      <c r="CB868" s="46">
        <f t="shared" si="1193"/>
        <v>5298.36</v>
      </c>
      <c r="CC868" s="46">
        <f t="shared" si="1194"/>
        <v>-1228.3495384615385</v>
      </c>
      <c r="CD868" s="297">
        <f>CA868-CB868</f>
        <v>-1228.3495384615385</v>
      </c>
    </row>
    <row r="869" spans="1:82" s="45" customFormat="1" ht="12" customHeight="1">
      <c r="A869" s="284">
        <v>205</v>
      </c>
      <c r="B869" s="64" t="s">
        <v>221</v>
      </c>
      <c r="C869" s="280">
        <v>1676.6</v>
      </c>
      <c r="D869" s="295"/>
      <c r="E869" s="280"/>
      <c r="F869" s="280"/>
      <c r="G869" s="286">
        <f t="shared" si="1206"/>
        <v>1780965.8</v>
      </c>
      <c r="H869" s="280">
        <f t="shared" ref="H869:H870" si="1211">I869+K869+M869+O869+Q869+S869</f>
        <v>0</v>
      </c>
      <c r="I869" s="289">
        <v>0</v>
      </c>
      <c r="J869" s="289">
        <v>0</v>
      </c>
      <c r="K869" s="289">
        <v>0</v>
      </c>
      <c r="L869" s="289">
        <v>0</v>
      </c>
      <c r="M869" s="289">
        <v>0</v>
      </c>
      <c r="N869" s="280">
        <v>0</v>
      </c>
      <c r="O869" s="280">
        <v>0</v>
      </c>
      <c r="P869" s="280">
        <v>0</v>
      </c>
      <c r="Q869" s="280">
        <v>0</v>
      </c>
      <c r="R869" s="280">
        <v>0</v>
      </c>
      <c r="S869" s="280">
        <v>0</v>
      </c>
      <c r="T869" s="290">
        <v>0</v>
      </c>
      <c r="U869" s="280">
        <v>0</v>
      </c>
      <c r="V869" s="296" t="s">
        <v>106</v>
      </c>
      <c r="W869" s="57">
        <v>441</v>
      </c>
      <c r="X869" s="280">
        <f t="shared" ref="X869:X870" si="1212">ROUND(IF(V869="СК",3856.74,3886.86)*W869,2)</f>
        <v>1700822.34</v>
      </c>
      <c r="Y869" s="57">
        <v>0</v>
      </c>
      <c r="Z869" s="57">
        <v>0</v>
      </c>
      <c r="AA869" s="57">
        <v>0</v>
      </c>
      <c r="AB869" s="57">
        <v>0</v>
      </c>
      <c r="AC869" s="57">
        <v>0</v>
      </c>
      <c r="AD869" s="57">
        <v>0</v>
      </c>
      <c r="AE869" s="57">
        <v>0</v>
      </c>
      <c r="AF869" s="57">
        <v>0</v>
      </c>
      <c r="AG869" s="57">
        <v>0</v>
      </c>
      <c r="AH869" s="57">
        <v>0</v>
      </c>
      <c r="AI869" s="57">
        <v>0</v>
      </c>
      <c r="AJ869" s="57">
        <f t="shared" ref="AJ869:AJ870" si="1213">ROUND(X869/95.5*3,2)</f>
        <v>53428.97</v>
      </c>
      <c r="AK869" s="57">
        <f t="shared" ref="AK869:AK870" si="1214">ROUND(X869/95.5*1.5,2)</f>
        <v>26714.49</v>
      </c>
      <c r="AL869" s="57">
        <v>0</v>
      </c>
      <c r="AN869" s="46">
        <f>I869/'Приложение 1'!I867</f>
        <v>0</v>
      </c>
      <c r="AO869" s="46" t="e">
        <f t="shared" si="1168"/>
        <v>#DIV/0!</v>
      </c>
      <c r="AP869" s="46" t="e">
        <f t="shared" si="1169"/>
        <v>#DIV/0!</v>
      </c>
      <c r="AQ869" s="46" t="e">
        <f t="shared" si="1170"/>
        <v>#DIV/0!</v>
      </c>
      <c r="AR869" s="46" t="e">
        <f t="shared" si="1171"/>
        <v>#DIV/0!</v>
      </c>
      <c r="AS869" s="46" t="e">
        <f t="shared" si="1172"/>
        <v>#DIV/0!</v>
      </c>
      <c r="AT869" s="46" t="e">
        <f t="shared" si="1173"/>
        <v>#DIV/0!</v>
      </c>
      <c r="AU869" s="46">
        <f t="shared" si="1174"/>
        <v>3856.7400000000002</v>
      </c>
      <c r="AV869" s="46" t="e">
        <f t="shared" si="1175"/>
        <v>#DIV/0!</v>
      </c>
      <c r="AW869" s="46" t="e">
        <f t="shared" si="1176"/>
        <v>#DIV/0!</v>
      </c>
      <c r="AX869" s="46" t="e">
        <f t="shared" si="1177"/>
        <v>#DIV/0!</v>
      </c>
      <c r="AY869" s="52">
        <f t="shared" si="1178"/>
        <v>0</v>
      </c>
      <c r="AZ869" s="46">
        <v>823.21</v>
      </c>
      <c r="BA869" s="46">
        <v>2105.13</v>
      </c>
      <c r="BB869" s="46">
        <v>2608.0100000000002</v>
      </c>
      <c r="BC869" s="46">
        <v>902.03</v>
      </c>
      <c r="BD869" s="46">
        <v>1781.42</v>
      </c>
      <c r="BE869" s="46">
        <v>1188.47</v>
      </c>
      <c r="BF869" s="46">
        <v>2445034.0299999998</v>
      </c>
      <c r="BG869" s="46">
        <f t="shared" si="1179"/>
        <v>4866.91</v>
      </c>
      <c r="BH869" s="46">
        <v>1206.3800000000001</v>
      </c>
      <c r="BI869" s="46">
        <v>3444.44</v>
      </c>
      <c r="BJ869" s="46">
        <v>7006.73</v>
      </c>
      <c r="BK869" s="46">
        <f t="shared" si="1166"/>
        <v>1689105.94</v>
      </c>
      <c r="BL869" s="46" t="str">
        <f t="shared" si="1180"/>
        <v xml:space="preserve"> </v>
      </c>
      <c r="BM869" s="46" t="e">
        <f t="shared" si="1181"/>
        <v>#DIV/0!</v>
      </c>
      <c r="BN869" s="46" t="e">
        <f t="shared" si="1182"/>
        <v>#DIV/0!</v>
      </c>
      <c r="BO869" s="46" t="e">
        <f t="shared" si="1183"/>
        <v>#DIV/0!</v>
      </c>
      <c r="BP869" s="46" t="e">
        <f t="shared" si="1184"/>
        <v>#DIV/0!</v>
      </c>
      <c r="BQ869" s="46" t="e">
        <f t="shared" si="1185"/>
        <v>#DIV/0!</v>
      </c>
      <c r="BR869" s="46" t="e">
        <f t="shared" si="1186"/>
        <v>#DIV/0!</v>
      </c>
      <c r="BS869" s="46" t="str">
        <f t="shared" si="1187"/>
        <v xml:space="preserve"> </v>
      </c>
      <c r="BT869" s="46" t="e">
        <f t="shared" si="1188"/>
        <v>#DIV/0!</v>
      </c>
      <c r="BU869" s="46" t="e">
        <f t="shared" si="1189"/>
        <v>#DIV/0!</v>
      </c>
      <c r="BV869" s="46" t="e">
        <f t="shared" si="1190"/>
        <v>#DIV/0!</v>
      </c>
      <c r="BW869" s="46" t="str">
        <f t="shared" si="1191"/>
        <v xml:space="preserve"> </v>
      </c>
      <c r="BY869" s="52">
        <f t="shared" si="1197"/>
        <v>2.9999997754027619</v>
      </c>
      <c r="BZ869" s="293">
        <f t="shared" si="1198"/>
        <v>1.5000001684479287</v>
      </c>
      <c r="CA869" s="46">
        <f t="shared" si="1192"/>
        <v>4038.471201814059</v>
      </c>
      <c r="CB869" s="46">
        <f t="shared" si="1193"/>
        <v>5085.92</v>
      </c>
      <c r="CC869" s="46">
        <f t="shared" si="1194"/>
        <v>-1047.4487981859411</v>
      </c>
    </row>
    <row r="870" spans="1:82" s="45" customFormat="1" ht="12" customHeight="1">
      <c r="A870" s="284">
        <v>206</v>
      </c>
      <c r="B870" s="64" t="s">
        <v>711</v>
      </c>
      <c r="C870" s="280">
        <v>1295.5999999999999</v>
      </c>
      <c r="D870" s="295"/>
      <c r="E870" s="280"/>
      <c r="F870" s="280"/>
      <c r="G870" s="286">
        <f t="shared" si="1206"/>
        <v>1724427.21</v>
      </c>
      <c r="H870" s="280">
        <f t="shared" si="1211"/>
        <v>0</v>
      </c>
      <c r="I870" s="289">
        <v>0</v>
      </c>
      <c r="J870" s="289">
        <v>0</v>
      </c>
      <c r="K870" s="289">
        <v>0</v>
      </c>
      <c r="L870" s="289">
        <v>0</v>
      </c>
      <c r="M870" s="289">
        <v>0</v>
      </c>
      <c r="N870" s="280">
        <v>0</v>
      </c>
      <c r="O870" s="280">
        <v>0</v>
      </c>
      <c r="P870" s="280">
        <v>0</v>
      </c>
      <c r="Q870" s="280">
        <v>0</v>
      </c>
      <c r="R870" s="280">
        <v>0</v>
      </c>
      <c r="S870" s="280">
        <v>0</v>
      </c>
      <c r="T870" s="290">
        <v>0</v>
      </c>
      <c r="U870" s="280">
        <v>0</v>
      </c>
      <c r="V870" s="296" t="s">
        <v>106</v>
      </c>
      <c r="W870" s="57">
        <v>427</v>
      </c>
      <c r="X870" s="280">
        <f t="shared" si="1212"/>
        <v>1646827.98</v>
      </c>
      <c r="Y870" s="57">
        <v>0</v>
      </c>
      <c r="Z870" s="57">
        <v>0</v>
      </c>
      <c r="AA870" s="57">
        <v>0</v>
      </c>
      <c r="AB870" s="57">
        <v>0</v>
      </c>
      <c r="AC870" s="57">
        <v>0</v>
      </c>
      <c r="AD870" s="57">
        <v>0</v>
      </c>
      <c r="AE870" s="57">
        <v>0</v>
      </c>
      <c r="AF870" s="57">
        <v>0</v>
      </c>
      <c r="AG870" s="57">
        <v>0</v>
      </c>
      <c r="AH870" s="57">
        <v>0</v>
      </c>
      <c r="AI870" s="57">
        <v>0</v>
      </c>
      <c r="AJ870" s="57">
        <f t="shared" si="1213"/>
        <v>51732.82</v>
      </c>
      <c r="AK870" s="57">
        <f t="shared" si="1214"/>
        <v>25866.41</v>
      </c>
      <c r="AL870" s="57">
        <v>0</v>
      </c>
      <c r="AN870" s="46">
        <f>I870/'Приложение 1'!I868</f>
        <v>0</v>
      </c>
      <c r="AO870" s="46" t="e">
        <f t="shared" si="1168"/>
        <v>#DIV/0!</v>
      </c>
      <c r="AP870" s="46" t="e">
        <f t="shared" si="1169"/>
        <v>#DIV/0!</v>
      </c>
      <c r="AQ870" s="46" t="e">
        <f t="shared" si="1170"/>
        <v>#DIV/0!</v>
      </c>
      <c r="AR870" s="46" t="e">
        <f t="shared" si="1171"/>
        <v>#DIV/0!</v>
      </c>
      <c r="AS870" s="46" t="e">
        <f t="shared" si="1172"/>
        <v>#DIV/0!</v>
      </c>
      <c r="AT870" s="46" t="e">
        <f t="shared" si="1173"/>
        <v>#DIV/0!</v>
      </c>
      <c r="AU870" s="46">
        <f t="shared" si="1174"/>
        <v>3856.74</v>
      </c>
      <c r="AV870" s="46" t="e">
        <f t="shared" si="1175"/>
        <v>#DIV/0!</v>
      </c>
      <c r="AW870" s="46" t="e">
        <f t="shared" si="1176"/>
        <v>#DIV/0!</v>
      </c>
      <c r="AX870" s="46" t="e">
        <f t="shared" si="1177"/>
        <v>#DIV/0!</v>
      </c>
      <c r="AY870" s="52">
        <f t="shared" si="1178"/>
        <v>0</v>
      </c>
      <c r="AZ870" s="46">
        <v>823.21</v>
      </c>
      <c r="BA870" s="46">
        <v>2105.13</v>
      </c>
      <c r="BB870" s="46">
        <v>2608.0100000000002</v>
      </c>
      <c r="BC870" s="46">
        <v>902.03</v>
      </c>
      <c r="BD870" s="46">
        <v>1781.42</v>
      </c>
      <c r="BE870" s="46">
        <v>1188.47</v>
      </c>
      <c r="BF870" s="46">
        <v>2445034.0299999998</v>
      </c>
      <c r="BG870" s="46">
        <f t="shared" si="1179"/>
        <v>4866.91</v>
      </c>
      <c r="BH870" s="46">
        <v>1206.3800000000001</v>
      </c>
      <c r="BI870" s="46">
        <v>3444.44</v>
      </c>
      <c r="BJ870" s="46">
        <v>7006.73</v>
      </c>
      <c r="BK870" s="46">
        <f t="shared" si="1166"/>
        <v>1689105.94</v>
      </c>
      <c r="BL870" s="46" t="str">
        <f t="shared" si="1180"/>
        <v xml:space="preserve"> </v>
      </c>
      <c r="BM870" s="46" t="e">
        <f t="shared" si="1181"/>
        <v>#DIV/0!</v>
      </c>
      <c r="BN870" s="46" t="e">
        <f t="shared" si="1182"/>
        <v>#DIV/0!</v>
      </c>
      <c r="BO870" s="46" t="e">
        <f t="shared" si="1183"/>
        <v>#DIV/0!</v>
      </c>
      <c r="BP870" s="46" t="e">
        <f t="shared" si="1184"/>
        <v>#DIV/0!</v>
      </c>
      <c r="BQ870" s="46" t="e">
        <f t="shared" si="1185"/>
        <v>#DIV/0!</v>
      </c>
      <c r="BR870" s="46" t="e">
        <f t="shared" si="1186"/>
        <v>#DIV/0!</v>
      </c>
      <c r="BS870" s="46" t="str">
        <f t="shared" si="1187"/>
        <v xml:space="preserve"> </v>
      </c>
      <c r="BT870" s="46" t="e">
        <f t="shared" si="1188"/>
        <v>#DIV/0!</v>
      </c>
      <c r="BU870" s="46" t="e">
        <f t="shared" si="1189"/>
        <v>#DIV/0!</v>
      </c>
      <c r="BV870" s="46" t="e">
        <f t="shared" si="1190"/>
        <v>#DIV/0!</v>
      </c>
      <c r="BW870" s="46" t="str">
        <f t="shared" si="1191"/>
        <v xml:space="preserve"> </v>
      </c>
      <c r="BY870" s="52">
        <f t="shared" si="1197"/>
        <v>3.0000002145640003</v>
      </c>
      <c r="BZ870" s="293">
        <f t="shared" si="1198"/>
        <v>1.5000001072820002</v>
      </c>
      <c r="CA870" s="46">
        <f t="shared" si="1192"/>
        <v>4038.4712177985948</v>
      </c>
      <c r="CB870" s="46">
        <f t="shared" si="1193"/>
        <v>5085.92</v>
      </c>
      <c r="CC870" s="46">
        <f t="shared" si="1194"/>
        <v>-1047.4487822014053</v>
      </c>
      <c r="CD870" s="297">
        <f>CA870-CB870</f>
        <v>-1047.4487822014053</v>
      </c>
    </row>
    <row r="871" spans="1:82" s="45" customFormat="1" ht="12" customHeight="1">
      <c r="A871" s="284">
        <v>207</v>
      </c>
      <c r="B871" s="64" t="s">
        <v>712</v>
      </c>
      <c r="C871" s="280">
        <v>1545</v>
      </c>
      <c r="D871" s="295"/>
      <c r="E871" s="280"/>
      <c r="F871" s="280"/>
      <c r="G871" s="286">
        <f t="shared" si="1206"/>
        <v>2826929.85</v>
      </c>
      <c r="H871" s="280">
        <f t="shared" ref="H871:H877" si="1215">I871+K871+M871+O871+Q871+S871</f>
        <v>0</v>
      </c>
      <c r="I871" s="289">
        <v>0</v>
      </c>
      <c r="J871" s="289">
        <v>0</v>
      </c>
      <c r="K871" s="289">
        <v>0</v>
      </c>
      <c r="L871" s="289">
        <v>0</v>
      </c>
      <c r="M871" s="289">
        <v>0</v>
      </c>
      <c r="N871" s="280">
        <v>0</v>
      </c>
      <c r="O871" s="280">
        <v>0</v>
      </c>
      <c r="P871" s="280">
        <v>0</v>
      </c>
      <c r="Q871" s="280">
        <v>0</v>
      </c>
      <c r="R871" s="280">
        <v>0</v>
      </c>
      <c r="S871" s="280">
        <v>0</v>
      </c>
      <c r="T871" s="290">
        <v>0</v>
      </c>
      <c r="U871" s="280">
        <v>0</v>
      </c>
      <c r="V871" s="296" t="s">
        <v>106</v>
      </c>
      <c r="W871" s="57">
        <v>700</v>
      </c>
      <c r="X871" s="280">
        <f t="shared" ref="X871:X877" si="1216">ROUND(IF(V871="СК",3856.74,3886.86)*W871,2)</f>
        <v>2699718</v>
      </c>
      <c r="Y871" s="57">
        <v>0</v>
      </c>
      <c r="Z871" s="57">
        <v>0</v>
      </c>
      <c r="AA871" s="57">
        <v>0</v>
      </c>
      <c r="AB871" s="57">
        <v>0</v>
      </c>
      <c r="AC871" s="57">
        <v>0</v>
      </c>
      <c r="AD871" s="57">
        <v>0</v>
      </c>
      <c r="AE871" s="57">
        <v>0</v>
      </c>
      <c r="AF871" s="57">
        <v>0</v>
      </c>
      <c r="AG871" s="57">
        <v>0</v>
      </c>
      <c r="AH871" s="57">
        <v>0</v>
      </c>
      <c r="AI871" s="57">
        <v>0</v>
      </c>
      <c r="AJ871" s="57">
        <f t="shared" ref="AJ871:AJ877" si="1217">ROUND(X871/95.5*3,2)</f>
        <v>84807.9</v>
      </c>
      <c r="AK871" s="57">
        <f t="shared" ref="AK871:AK877" si="1218">ROUND(X871/95.5*1.5,2)</f>
        <v>42403.95</v>
      </c>
      <c r="AL871" s="57">
        <v>0</v>
      </c>
      <c r="AN871" s="46">
        <f>I871/'Приложение 1'!I869</f>
        <v>0</v>
      </c>
      <c r="AO871" s="46" t="e">
        <f t="shared" si="1168"/>
        <v>#DIV/0!</v>
      </c>
      <c r="AP871" s="46" t="e">
        <f t="shared" si="1169"/>
        <v>#DIV/0!</v>
      </c>
      <c r="AQ871" s="46" t="e">
        <f t="shared" si="1170"/>
        <v>#DIV/0!</v>
      </c>
      <c r="AR871" s="46" t="e">
        <f t="shared" si="1171"/>
        <v>#DIV/0!</v>
      </c>
      <c r="AS871" s="46" t="e">
        <f t="shared" si="1172"/>
        <v>#DIV/0!</v>
      </c>
      <c r="AT871" s="46" t="e">
        <f t="shared" si="1173"/>
        <v>#DIV/0!</v>
      </c>
      <c r="AU871" s="46">
        <f t="shared" si="1174"/>
        <v>3856.74</v>
      </c>
      <c r="AV871" s="46" t="e">
        <f t="shared" si="1175"/>
        <v>#DIV/0!</v>
      </c>
      <c r="AW871" s="46" t="e">
        <f t="shared" si="1176"/>
        <v>#DIV/0!</v>
      </c>
      <c r="AX871" s="46" t="e">
        <f t="shared" si="1177"/>
        <v>#DIV/0!</v>
      </c>
      <c r="AY871" s="52">
        <f t="shared" si="1178"/>
        <v>0</v>
      </c>
      <c r="AZ871" s="46">
        <v>823.21</v>
      </c>
      <c r="BA871" s="46">
        <v>2105.13</v>
      </c>
      <c r="BB871" s="46">
        <v>2608.0100000000002</v>
      </c>
      <c r="BC871" s="46">
        <v>902.03</v>
      </c>
      <c r="BD871" s="46">
        <v>1781.42</v>
      </c>
      <c r="BE871" s="46">
        <v>1188.47</v>
      </c>
      <c r="BF871" s="46">
        <v>2445034.0299999998</v>
      </c>
      <c r="BG871" s="46">
        <f t="shared" si="1179"/>
        <v>4866.91</v>
      </c>
      <c r="BH871" s="46">
        <v>1206.3800000000001</v>
      </c>
      <c r="BI871" s="46">
        <v>3444.44</v>
      </c>
      <c r="BJ871" s="46">
        <v>7006.73</v>
      </c>
      <c r="BK871" s="46">
        <f t="shared" si="1166"/>
        <v>1689105.94</v>
      </c>
      <c r="BL871" s="46" t="str">
        <f t="shared" si="1180"/>
        <v xml:space="preserve"> </v>
      </c>
      <c r="BM871" s="46" t="e">
        <f t="shared" si="1181"/>
        <v>#DIV/0!</v>
      </c>
      <c r="BN871" s="46" t="e">
        <f t="shared" si="1182"/>
        <v>#DIV/0!</v>
      </c>
      <c r="BO871" s="46" t="e">
        <f t="shared" si="1183"/>
        <v>#DIV/0!</v>
      </c>
      <c r="BP871" s="46" t="e">
        <f t="shared" si="1184"/>
        <v>#DIV/0!</v>
      </c>
      <c r="BQ871" s="46" t="e">
        <f t="shared" si="1185"/>
        <v>#DIV/0!</v>
      </c>
      <c r="BR871" s="46" t="e">
        <f t="shared" si="1186"/>
        <v>#DIV/0!</v>
      </c>
      <c r="BS871" s="46" t="str">
        <f t="shared" si="1187"/>
        <v xml:space="preserve"> </v>
      </c>
      <c r="BT871" s="46" t="e">
        <f t="shared" si="1188"/>
        <v>#DIV/0!</v>
      </c>
      <c r="BU871" s="46" t="e">
        <f t="shared" si="1189"/>
        <v>#DIV/0!</v>
      </c>
      <c r="BV871" s="46" t="e">
        <f t="shared" si="1190"/>
        <v>#DIV/0!</v>
      </c>
      <c r="BW871" s="46" t="str">
        <f t="shared" si="1191"/>
        <v xml:space="preserve"> </v>
      </c>
      <c r="BY871" s="52">
        <f t="shared" si="1197"/>
        <v>3.0000001591832919</v>
      </c>
      <c r="BZ871" s="293">
        <f t="shared" si="1198"/>
        <v>1.5000000795916459</v>
      </c>
      <c r="CA871" s="46">
        <f t="shared" si="1192"/>
        <v>4038.4712142857143</v>
      </c>
      <c r="CB871" s="46">
        <f t="shared" si="1193"/>
        <v>5085.92</v>
      </c>
      <c r="CC871" s="46">
        <f t="shared" si="1194"/>
        <v>-1047.4487857142858</v>
      </c>
    </row>
    <row r="872" spans="1:82" s="45" customFormat="1" ht="12" customHeight="1">
      <c r="A872" s="284">
        <v>208</v>
      </c>
      <c r="B872" s="64" t="s">
        <v>713</v>
      </c>
      <c r="C872" s="280">
        <v>1546.6</v>
      </c>
      <c r="D872" s="295"/>
      <c r="E872" s="280"/>
      <c r="F872" s="280"/>
      <c r="G872" s="286">
        <f t="shared" si="1206"/>
        <v>2826929.85</v>
      </c>
      <c r="H872" s="280">
        <f t="shared" si="1215"/>
        <v>0</v>
      </c>
      <c r="I872" s="289">
        <v>0</v>
      </c>
      <c r="J872" s="289">
        <v>0</v>
      </c>
      <c r="K872" s="289">
        <v>0</v>
      </c>
      <c r="L872" s="289">
        <v>0</v>
      </c>
      <c r="M872" s="289">
        <v>0</v>
      </c>
      <c r="N872" s="280">
        <v>0</v>
      </c>
      <c r="O872" s="280">
        <v>0</v>
      </c>
      <c r="P872" s="280">
        <v>0</v>
      </c>
      <c r="Q872" s="280">
        <v>0</v>
      </c>
      <c r="R872" s="280">
        <v>0</v>
      </c>
      <c r="S872" s="280">
        <v>0</v>
      </c>
      <c r="T872" s="290">
        <v>0</v>
      </c>
      <c r="U872" s="280">
        <v>0</v>
      </c>
      <c r="V872" s="296" t="s">
        <v>106</v>
      </c>
      <c r="W872" s="57">
        <v>700</v>
      </c>
      <c r="X872" s="280">
        <f t="shared" si="1216"/>
        <v>2699718</v>
      </c>
      <c r="Y872" s="57">
        <v>0</v>
      </c>
      <c r="Z872" s="57">
        <v>0</v>
      </c>
      <c r="AA872" s="57">
        <v>0</v>
      </c>
      <c r="AB872" s="57">
        <v>0</v>
      </c>
      <c r="AC872" s="57">
        <v>0</v>
      </c>
      <c r="AD872" s="57">
        <v>0</v>
      </c>
      <c r="AE872" s="57">
        <v>0</v>
      </c>
      <c r="AF872" s="57">
        <v>0</v>
      </c>
      <c r="AG872" s="57">
        <v>0</v>
      </c>
      <c r="AH872" s="57">
        <v>0</v>
      </c>
      <c r="AI872" s="57">
        <v>0</v>
      </c>
      <c r="AJ872" s="57">
        <f t="shared" si="1217"/>
        <v>84807.9</v>
      </c>
      <c r="AK872" s="57">
        <f t="shared" si="1218"/>
        <v>42403.95</v>
      </c>
      <c r="AL872" s="57">
        <v>0</v>
      </c>
      <c r="AN872" s="46">
        <f>I872/'Приложение 1'!I870</f>
        <v>0</v>
      </c>
      <c r="AO872" s="46" t="e">
        <f t="shared" si="1168"/>
        <v>#DIV/0!</v>
      </c>
      <c r="AP872" s="46" t="e">
        <f t="shared" si="1169"/>
        <v>#DIV/0!</v>
      </c>
      <c r="AQ872" s="46" t="e">
        <f t="shared" si="1170"/>
        <v>#DIV/0!</v>
      </c>
      <c r="AR872" s="46" t="e">
        <f t="shared" si="1171"/>
        <v>#DIV/0!</v>
      </c>
      <c r="AS872" s="46" t="e">
        <f t="shared" si="1172"/>
        <v>#DIV/0!</v>
      </c>
      <c r="AT872" s="46" t="e">
        <f t="shared" si="1173"/>
        <v>#DIV/0!</v>
      </c>
      <c r="AU872" s="46">
        <f t="shared" si="1174"/>
        <v>3856.74</v>
      </c>
      <c r="AV872" s="46" t="e">
        <f t="shared" si="1175"/>
        <v>#DIV/0!</v>
      </c>
      <c r="AW872" s="46" t="e">
        <f t="shared" si="1176"/>
        <v>#DIV/0!</v>
      </c>
      <c r="AX872" s="46" t="e">
        <f t="shared" si="1177"/>
        <v>#DIV/0!</v>
      </c>
      <c r="AY872" s="52">
        <f t="shared" si="1178"/>
        <v>0</v>
      </c>
      <c r="AZ872" s="46">
        <v>823.21</v>
      </c>
      <c r="BA872" s="46">
        <v>2105.13</v>
      </c>
      <c r="BB872" s="46">
        <v>2608.0100000000002</v>
      </c>
      <c r="BC872" s="46">
        <v>902.03</v>
      </c>
      <c r="BD872" s="46">
        <v>1781.42</v>
      </c>
      <c r="BE872" s="46">
        <v>1188.47</v>
      </c>
      <c r="BF872" s="46">
        <v>2445034.0299999998</v>
      </c>
      <c r="BG872" s="46">
        <f t="shared" si="1179"/>
        <v>4866.91</v>
      </c>
      <c r="BH872" s="46">
        <v>1206.3800000000001</v>
      </c>
      <c r="BI872" s="46">
        <v>3444.44</v>
      </c>
      <c r="BJ872" s="46">
        <v>7006.73</v>
      </c>
      <c r="BK872" s="46">
        <f t="shared" si="1166"/>
        <v>1689105.94</v>
      </c>
      <c r="BL872" s="46" t="str">
        <f t="shared" si="1180"/>
        <v xml:space="preserve"> </v>
      </c>
      <c r="BM872" s="46" t="e">
        <f t="shared" si="1181"/>
        <v>#DIV/0!</v>
      </c>
      <c r="BN872" s="46" t="e">
        <f t="shared" si="1182"/>
        <v>#DIV/0!</v>
      </c>
      <c r="BO872" s="46" t="e">
        <f t="shared" si="1183"/>
        <v>#DIV/0!</v>
      </c>
      <c r="BP872" s="46" t="e">
        <f t="shared" si="1184"/>
        <v>#DIV/0!</v>
      </c>
      <c r="BQ872" s="46" t="e">
        <f t="shared" si="1185"/>
        <v>#DIV/0!</v>
      </c>
      <c r="BR872" s="46" t="e">
        <f t="shared" si="1186"/>
        <v>#DIV/0!</v>
      </c>
      <c r="BS872" s="46" t="str">
        <f t="shared" si="1187"/>
        <v xml:space="preserve"> </v>
      </c>
      <c r="BT872" s="46" t="e">
        <f t="shared" si="1188"/>
        <v>#DIV/0!</v>
      </c>
      <c r="BU872" s="46" t="e">
        <f t="shared" si="1189"/>
        <v>#DIV/0!</v>
      </c>
      <c r="BV872" s="46" t="e">
        <f t="shared" si="1190"/>
        <v>#DIV/0!</v>
      </c>
      <c r="BW872" s="46" t="str">
        <f t="shared" si="1191"/>
        <v xml:space="preserve"> </v>
      </c>
      <c r="BY872" s="52">
        <f t="shared" si="1197"/>
        <v>3.0000001591832919</v>
      </c>
      <c r="BZ872" s="293">
        <f t="shared" si="1198"/>
        <v>1.5000000795916459</v>
      </c>
      <c r="CA872" s="46">
        <f t="shared" si="1192"/>
        <v>4038.4712142857143</v>
      </c>
      <c r="CB872" s="46">
        <f t="shared" si="1193"/>
        <v>5085.92</v>
      </c>
      <c r="CC872" s="46">
        <f t="shared" si="1194"/>
        <v>-1047.4487857142858</v>
      </c>
    </row>
    <row r="873" spans="1:82" s="45" customFormat="1" ht="12" customHeight="1">
      <c r="A873" s="284">
        <v>209</v>
      </c>
      <c r="B873" s="64" t="s">
        <v>284</v>
      </c>
      <c r="C873" s="280">
        <v>208.8</v>
      </c>
      <c r="D873" s="295"/>
      <c r="E873" s="280"/>
      <c r="F873" s="280"/>
      <c r="G873" s="286">
        <f t="shared" si="1206"/>
        <v>3170199.9</v>
      </c>
      <c r="H873" s="280">
        <f t="shared" si="1215"/>
        <v>0</v>
      </c>
      <c r="I873" s="289">
        <v>0</v>
      </c>
      <c r="J873" s="289">
        <v>0</v>
      </c>
      <c r="K873" s="289">
        <v>0</v>
      </c>
      <c r="L873" s="289">
        <v>0</v>
      </c>
      <c r="M873" s="289">
        <v>0</v>
      </c>
      <c r="N873" s="280">
        <v>0</v>
      </c>
      <c r="O873" s="280">
        <v>0</v>
      </c>
      <c r="P873" s="280">
        <v>0</v>
      </c>
      <c r="Q873" s="280">
        <v>0</v>
      </c>
      <c r="R873" s="280">
        <v>0</v>
      </c>
      <c r="S873" s="280">
        <v>0</v>
      </c>
      <c r="T873" s="290">
        <v>0</v>
      </c>
      <c r="U873" s="280">
        <v>0</v>
      </c>
      <c r="V873" s="296" t="s">
        <v>106</v>
      </c>
      <c r="W873" s="57">
        <v>785</v>
      </c>
      <c r="X873" s="280">
        <f t="shared" si="1216"/>
        <v>3027540.9</v>
      </c>
      <c r="Y873" s="57">
        <v>0</v>
      </c>
      <c r="Z873" s="57">
        <v>0</v>
      </c>
      <c r="AA873" s="57">
        <v>0</v>
      </c>
      <c r="AB873" s="57">
        <v>0</v>
      </c>
      <c r="AC873" s="57">
        <v>0</v>
      </c>
      <c r="AD873" s="57">
        <v>0</v>
      </c>
      <c r="AE873" s="57">
        <v>0</v>
      </c>
      <c r="AF873" s="57">
        <v>0</v>
      </c>
      <c r="AG873" s="57">
        <v>0</v>
      </c>
      <c r="AH873" s="57">
        <v>0</v>
      </c>
      <c r="AI873" s="57">
        <v>0</v>
      </c>
      <c r="AJ873" s="57">
        <f t="shared" si="1217"/>
        <v>95106</v>
      </c>
      <c r="AK873" s="57">
        <f t="shared" si="1218"/>
        <v>47553</v>
      </c>
      <c r="AL873" s="57">
        <v>0</v>
      </c>
      <c r="AN873" s="46">
        <f>I873/'Приложение 1'!I871</f>
        <v>0</v>
      </c>
      <c r="AO873" s="46" t="e">
        <f t="shared" si="1168"/>
        <v>#DIV/0!</v>
      </c>
      <c r="AP873" s="46" t="e">
        <f t="shared" si="1169"/>
        <v>#DIV/0!</v>
      </c>
      <c r="AQ873" s="46" t="e">
        <f t="shared" si="1170"/>
        <v>#DIV/0!</v>
      </c>
      <c r="AR873" s="46" t="e">
        <f t="shared" si="1171"/>
        <v>#DIV/0!</v>
      </c>
      <c r="AS873" s="46" t="e">
        <f t="shared" si="1172"/>
        <v>#DIV/0!</v>
      </c>
      <c r="AT873" s="46" t="e">
        <f t="shared" si="1173"/>
        <v>#DIV/0!</v>
      </c>
      <c r="AU873" s="46">
        <f t="shared" si="1174"/>
        <v>3856.74</v>
      </c>
      <c r="AV873" s="46" t="e">
        <f t="shared" si="1175"/>
        <v>#DIV/0!</v>
      </c>
      <c r="AW873" s="46" t="e">
        <f t="shared" si="1176"/>
        <v>#DIV/0!</v>
      </c>
      <c r="AX873" s="46" t="e">
        <f t="shared" si="1177"/>
        <v>#DIV/0!</v>
      </c>
      <c r="AY873" s="52">
        <f t="shared" si="1178"/>
        <v>0</v>
      </c>
      <c r="AZ873" s="46">
        <v>823.21</v>
      </c>
      <c r="BA873" s="46">
        <v>2105.13</v>
      </c>
      <c r="BB873" s="46">
        <v>2608.0100000000002</v>
      </c>
      <c r="BC873" s="46">
        <v>902.03</v>
      </c>
      <c r="BD873" s="46">
        <v>1781.42</v>
      </c>
      <c r="BE873" s="46">
        <v>1188.47</v>
      </c>
      <c r="BF873" s="46">
        <v>2445034.0299999998</v>
      </c>
      <c r="BG873" s="46">
        <f t="shared" si="1179"/>
        <v>4866.91</v>
      </c>
      <c r="BH873" s="46">
        <v>1206.3800000000001</v>
      </c>
      <c r="BI873" s="46">
        <v>3444.44</v>
      </c>
      <c r="BJ873" s="46">
        <v>7006.73</v>
      </c>
      <c r="BK873" s="46">
        <f t="shared" si="1166"/>
        <v>1689105.94</v>
      </c>
      <c r="BL873" s="46" t="str">
        <f t="shared" si="1180"/>
        <v xml:space="preserve"> </v>
      </c>
      <c r="BM873" s="46" t="e">
        <f t="shared" si="1181"/>
        <v>#DIV/0!</v>
      </c>
      <c r="BN873" s="46" t="e">
        <f t="shared" si="1182"/>
        <v>#DIV/0!</v>
      </c>
      <c r="BO873" s="46" t="e">
        <f t="shared" si="1183"/>
        <v>#DIV/0!</v>
      </c>
      <c r="BP873" s="46" t="e">
        <f t="shared" si="1184"/>
        <v>#DIV/0!</v>
      </c>
      <c r="BQ873" s="46" t="e">
        <f t="shared" si="1185"/>
        <v>#DIV/0!</v>
      </c>
      <c r="BR873" s="46" t="e">
        <f t="shared" si="1186"/>
        <v>#DIV/0!</v>
      </c>
      <c r="BS873" s="46" t="str">
        <f t="shared" si="1187"/>
        <v xml:space="preserve"> </v>
      </c>
      <c r="BT873" s="46" t="e">
        <f t="shared" si="1188"/>
        <v>#DIV/0!</v>
      </c>
      <c r="BU873" s="46" t="e">
        <f t="shared" si="1189"/>
        <v>#DIV/0!</v>
      </c>
      <c r="BV873" s="46" t="e">
        <f t="shared" si="1190"/>
        <v>#DIV/0!</v>
      </c>
      <c r="BW873" s="46" t="str">
        <f t="shared" si="1191"/>
        <v xml:space="preserve"> </v>
      </c>
      <c r="BY873" s="52">
        <f t="shared" si="1197"/>
        <v>3.0000000946312566</v>
      </c>
      <c r="BZ873" s="293">
        <f t="shared" si="1198"/>
        <v>1.5000000473156283</v>
      </c>
      <c r="CA873" s="46">
        <f t="shared" si="1192"/>
        <v>4038.4712101910827</v>
      </c>
      <c r="CB873" s="46">
        <f t="shared" si="1193"/>
        <v>5085.92</v>
      </c>
      <c r="CC873" s="46">
        <f t="shared" si="1194"/>
        <v>-1047.4487898089174</v>
      </c>
    </row>
    <row r="874" spans="1:82" s="45" customFormat="1" ht="12" customHeight="1">
      <c r="A874" s="284">
        <v>210</v>
      </c>
      <c r="B874" s="64" t="s">
        <v>285</v>
      </c>
      <c r="C874" s="280">
        <v>2138.4</v>
      </c>
      <c r="D874" s="295"/>
      <c r="E874" s="280"/>
      <c r="F874" s="280"/>
      <c r="G874" s="286">
        <f t="shared" si="1206"/>
        <v>2826929.85</v>
      </c>
      <c r="H874" s="280">
        <f t="shared" si="1215"/>
        <v>0</v>
      </c>
      <c r="I874" s="289">
        <v>0</v>
      </c>
      <c r="J874" s="289">
        <v>0</v>
      </c>
      <c r="K874" s="289">
        <v>0</v>
      </c>
      <c r="L874" s="289">
        <v>0</v>
      </c>
      <c r="M874" s="289">
        <v>0</v>
      </c>
      <c r="N874" s="280">
        <v>0</v>
      </c>
      <c r="O874" s="280">
        <v>0</v>
      </c>
      <c r="P874" s="280">
        <v>0</v>
      </c>
      <c r="Q874" s="280">
        <v>0</v>
      </c>
      <c r="R874" s="280">
        <v>0</v>
      </c>
      <c r="S874" s="280">
        <v>0</v>
      </c>
      <c r="T874" s="290">
        <v>0</v>
      </c>
      <c r="U874" s="280">
        <v>0</v>
      </c>
      <c r="V874" s="296" t="s">
        <v>106</v>
      </c>
      <c r="W874" s="57">
        <v>700</v>
      </c>
      <c r="X874" s="280">
        <f t="shared" si="1216"/>
        <v>2699718</v>
      </c>
      <c r="Y874" s="57">
        <v>0</v>
      </c>
      <c r="Z874" s="57">
        <v>0</v>
      </c>
      <c r="AA874" s="57">
        <v>0</v>
      </c>
      <c r="AB874" s="57">
        <v>0</v>
      </c>
      <c r="AC874" s="57">
        <v>0</v>
      </c>
      <c r="AD874" s="57">
        <v>0</v>
      </c>
      <c r="AE874" s="57">
        <v>0</v>
      </c>
      <c r="AF874" s="57">
        <v>0</v>
      </c>
      <c r="AG874" s="57">
        <v>0</v>
      </c>
      <c r="AH874" s="57">
        <v>0</v>
      </c>
      <c r="AI874" s="57">
        <v>0</v>
      </c>
      <c r="AJ874" s="57">
        <f t="shared" si="1217"/>
        <v>84807.9</v>
      </c>
      <c r="AK874" s="57">
        <f t="shared" si="1218"/>
        <v>42403.95</v>
      </c>
      <c r="AL874" s="57">
        <v>0</v>
      </c>
      <c r="AN874" s="46">
        <f>I874/'Приложение 1'!I872</f>
        <v>0</v>
      </c>
      <c r="AO874" s="46" t="e">
        <f t="shared" si="1168"/>
        <v>#DIV/0!</v>
      </c>
      <c r="AP874" s="46" t="e">
        <f t="shared" si="1169"/>
        <v>#DIV/0!</v>
      </c>
      <c r="AQ874" s="46" t="e">
        <f t="shared" si="1170"/>
        <v>#DIV/0!</v>
      </c>
      <c r="AR874" s="46" t="e">
        <f t="shared" si="1171"/>
        <v>#DIV/0!</v>
      </c>
      <c r="AS874" s="46" t="e">
        <f t="shared" si="1172"/>
        <v>#DIV/0!</v>
      </c>
      <c r="AT874" s="46" t="e">
        <f t="shared" si="1173"/>
        <v>#DIV/0!</v>
      </c>
      <c r="AU874" s="46">
        <f t="shared" si="1174"/>
        <v>3856.74</v>
      </c>
      <c r="AV874" s="46" t="e">
        <f t="shared" si="1175"/>
        <v>#DIV/0!</v>
      </c>
      <c r="AW874" s="46" t="e">
        <f t="shared" si="1176"/>
        <v>#DIV/0!</v>
      </c>
      <c r="AX874" s="46" t="e">
        <f t="shared" si="1177"/>
        <v>#DIV/0!</v>
      </c>
      <c r="AY874" s="52">
        <f t="shared" si="1178"/>
        <v>0</v>
      </c>
      <c r="AZ874" s="46">
        <v>823.21</v>
      </c>
      <c r="BA874" s="46">
        <v>2105.13</v>
      </c>
      <c r="BB874" s="46">
        <v>2608.0100000000002</v>
      </c>
      <c r="BC874" s="46">
        <v>902.03</v>
      </c>
      <c r="BD874" s="46">
        <v>1781.42</v>
      </c>
      <c r="BE874" s="46">
        <v>1188.47</v>
      </c>
      <c r="BF874" s="46">
        <v>2445034.0299999998</v>
      </c>
      <c r="BG874" s="46">
        <f t="shared" si="1179"/>
        <v>4866.91</v>
      </c>
      <c r="BH874" s="46">
        <v>1206.3800000000001</v>
      </c>
      <c r="BI874" s="46">
        <v>3444.44</v>
      </c>
      <c r="BJ874" s="46">
        <v>7006.73</v>
      </c>
      <c r="BK874" s="46">
        <f t="shared" si="1166"/>
        <v>1689105.94</v>
      </c>
      <c r="BL874" s="46" t="str">
        <f t="shared" si="1180"/>
        <v xml:space="preserve"> </v>
      </c>
      <c r="BM874" s="46" t="e">
        <f t="shared" si="1181"/>
        <v>#DIV/0!</v>
      </c>
      <c r="BN874" s="46" t="e">
        <f t="shared" si="1182"/>
        <v>#DIV/0!</v>
      </c>
      <c r="BO874" s="46" t="e">
        <f t="shared" si="1183"/>
        <v>#DIV/0!</v>
      </c>
      <c r="BP874" s="46" t="e">
        <f t="shared" si="1184"/>
        <v>#DIV/0!</v>
      </c>
      <c r="BQ874" s="46" t="e">
        <f t="shared" si="1185"/>
        <v>#DIV/0!</v>
      </c>
      <c r="BR874" s="46" t="e">
        <f t="shared" si="1186"/>
        <v>#DIV/0!</v>
      </c>
      <c r="BS874" s="46" t="str">
        <f t="shared" si="1187"/>
        <v xml:space="preserve"> </v>
      </c>
      <c r="BT874" s="46" t="e">
        <f t="shared" si="1188"/>
        <v>#DIV/0!</v>
      </c>
      <c r="BU874" s="46" t="e">
        <f t="shared" si="1189"/>
        <v>#DIV/0!</v>
      </c>
      <c r="BV874" s="46" t="e">
        <f t="shared" si="1190"/>
        <v>#DIV/0!</v>
      </c>
      <c r="BW874" s="46" t="str">
        <f t="shared" si="1191"/>
        <v xml:space="preserve"> </v>
      </c>
      <c r="BY874" s="52">
        <f t="shared" si="1197"/>
        <v>3.0000001591832919</v>
      </c>
      <c r="BZ874" s="293">
        <f t="shared" si="1198"/>
        <v>1.5000000795916459</v>
      </c>
      <c r="CA874" s="46">
        <f t="shared" si="1192"/>
        <v>4038.4712142857143</v>
      </c>
      <c r="CB874" s="46">
        <f t="shared" si="1193"/>
        <v>5085.92</v>
      </c>
      <c r="CC874" s="46">
        <f t="shared" si="1194"/>
        <v>-1047.4487857142858</v>
      </c>
    </row>
    <row r="875" spans="1:82" s="45" customFormat="1" ht="12" customHeight="1">
      <c r="A875" s="284">
        <v>211</v>
      </c>
      <c r="B875" s="64" t="s">
        <v>99</v>
      </c>
      <c r="C875" s="280"/>
      <c r="D875" s="295"/>
      <c r="E875" s="280"/>
      <c r="F875" s="280"/>
      <c r="G875" s="286">
        <f>ROUND(H875+U875+X875+Z875+AB875+AD875+AF875+AH875+AI875+AJ875+AK875+AL875,2)</f>
        <v>84257.18</v>
      </c>
      <c r="H875" s="280">
        <f>I875+K875+M875+O875+Q875+S875</f>
        <v>80465.600000000006</v>
      </c>
      <c r="I875" s="289">
        <v>0</v>
      </c>
      <c r="J875" s="289">
        <v>0</v>
      </c>
      <c r="K875" s="289">
        <v>0</v>
      </c>
      <c r="L875" s="289">
        <v>0</v>
      </c>
      <c r="M875" s="289">
        <v>0</v>
      </c>
      <c r="N875" s="280">
        <v>60</v>
      </c>
      <c r="O875" s="280">
        <f>ROUND(N875*627.71,2)</f>
        <v>37662.6</v>
      </c>
      <c r="P875" s="280">
        <v>0</v>
      </c>
      <c r="Q875" s="280">
        <v>0</v>
      </c>
      <c r="R875" s="280">
        <v>50</v>
      </c>
      <c r="S875" s="280">
        <f>ROUND(R875*856.06,2)</f>
        <v>42803</v>
      </c>
      <c r="T875" s="290">
        <v>0</v>
      </c>
      <c r="U875" s="280">
        <v>0</v>
      </c>
      <c r="V875" s="280"/>
      <c r="W875" s="280">
        <v>0</v>
      </c>
      <c r="X875" s="280">
        <v>0</v>
      </c>
      <c r="Y875" s="57">
        <v>0</v>
      </c>
      <c r="Z875" s="57">
        <v>0</v>
      </c>
      <c r="AA875" s="57">
        <v>0</v>
      </c>
      <c r="AB875" s="57">
        <v>0</v>
      </c>
      <c r="AC875" s="57">
        <v>0</v>
      </c>
      <c r="AD875" s="57">
        <v>0</v>
      </c>
      <c r="AE875" s="57">
        <v>0</v>
      </c>
      <c r="AF875" s="57">
        <v>0</v>
      </c>
      <c r="AG875" s="57">
        <v>0</v>
      </c>
      <c r="AH875" s="57">
        <v>0</v>
      </c>
      <c r="AI875" s="280">
        <v>0</v>
      </c>
      <c r="AJ875" s="57">
        <f>ROUND((X875+H875+AI875)/95.5*3,2)</f>
        <v>2527.7199999999998</v>
      </c>
      <c r="AK875" s="57">
        <f>ROUND((X875+H875+AI875)/95.5*1.5,2)</f>
        <v>1263.8599999999999</v>
      </c>
      <c r="AL875" s="57">
        <v>0</v>
      </c>
      <c r="AN875" s="46">
        <f>I875/'Приложение 1'!I873</f>
        <v>0</v>
      </c>
      <c r="AO875" s="46" t="e">
        <f t="shared" si="1168"/>
        <v>#DIV/0!</v>
      </c>
      <c r="AP875" s="46" t="e">
        <f t="shared" si="1169"/>
        <v>#DIV/0!</v>
      </c>
      <c r="AQ875" s="46">
        <f t="shared" si="1170"/>
        <v>627.70999999999992</v>
      </c>
      <c r="AR875" s="46" t="e">
        <f t="shared" si="1171"/>
        <v>#DIV/0!</v>
      </c>
      <c r="AS875" s="46">
        <f t="shared" si="1172"/>
        <v>856.06</v>
      </c>
      <c r="AT875" s="46" t="e">
        <f t="shared" si="1173"/>
        <v>#DIV/0!</v>
      </c>
      <c r="AU875" s="46" t="e">
        <f t="shared" si="1174"/>
        <v>#DIV/0!</v>
      </c>
      <c r="AV875" s="46" t="e">
        <f t="shared" si="1175"/>
        <v>#DIV/0!</v>
      </c>
      <c r="AW875" s="46" t="e">
        <f t="shared" si="1176"/>
        <v>#DIV/0!</v>
      </c>
      <c r="AX875" s="46" t="e">
        <f t="shared" si="1177"/>
        <v>#DIV/0!</v>
      </c>
      <c r="AY875" s="52">
        <f t="shared" si="1178"/>
        <v>0</v>
      </c>
      <c r="AZ875" s="46">
        <v>823.21</v>
      </c>
      <c r="BA875" s="46">
        <v>2105.13</v>
      </c>
      <c r="BB875" s="46">
        <v>2608.0100000000002</v>
      </c>
      <c r="BC875" s="46">
        <v>902.03</v>
      </c>
      <c r="BD875" s="46">
        <v>1781.42</v>
      </c>
      <c r="BE875" s="46">
        <v>1188.47</v>
      </c>
      <c r="BF875" s="46">
        <v>2445034.0299999998</v>
      </c>
      <c r="BG875" s="46">
        <f t="shared" si="1179"/>
        <v>4866.91</v>
      </c>
      <c r="BH875" s="46">
        <v>1206.3800000000001</v>
      </c>
      <c r="BI875" s="46">
        <v>3444.44</v>
      </c>
      <c r="BJ875" s="46">
        <v>7006.73</v>
      </c>
      <c r="BK875" s="46">
        <f t="shared" si="1166"/>
        <v>1689105.94</v>
      </c>
      <c r="BL875" s="46" t="str">
        <f t="shared" si="1180"/>
        <v xml:space="preserve"> </v>
      </c>
      <c r="BM875" s="46" t="e">
        <f t="shared" si="1181"/>
        <v>#DIV/0!</v>
      </c>
      <c r="BN875" s="46" t="e">
        <f t="shared" si="1182"/>
        <v>#DIV/0!</v>
      </c>
      <c r="BO875" s="46" t="str">
        <f t="shared" si="1183"/>
        <v xml:space="preserve"> </v>
      </c>
      <c r="BP875" s="46" t="e">
        <f t="shared" si="1184"/>
        <v>#DIV/0!</v>
      </c>
      <c r="BQ875" s="46" t="str">
        <f t="shared" si="1185"/>
        <v xml:space="preserve"> </v>
      </c>
      <c r="BR875" s="46" t="e">
        <f t="shared" si="1186"/>
        <v>#DIV/0!</v>
      </c>
      <c r="BS875" s="46" t="e">
        <f t="shared" si="1187"/>
        <v>#DIV/0!</v>
      </c>
      <c r="BT875" s="46" t="e">
        <f t="shared" si="1188"/>
        <v>#DIV/0!</v>
      </c>
      <c r="BU875" s="46" t="e">
        <f t="shared" si="1189"/>
        <v>#DIV/0!</v>
      </c>
      <c r="BV875" s="46" t="e">
        <f t="shared" si="1190"/>
        <v>#DIV/0!</v>
      </c>
      <c r="BW875" s="46" t="str">
        <f t="shared" si="1191"/>
        <v xml:space="preserve"> </v>
      </c>
      <c r="BY875" s="52"/>
      <c r="BZ875" s="293"/>
      <c r="CA875" s="46" t="e">
        <f t="shared" si="1192"/>
        <v>#DIV/0!</v>
      </c>
      <c r="CB875" s="46">
        <f t="shared" si="1193"/>
        <v>5085.92</v>
      </c>
      <c r="CC875" s="46" t="e">
        <f t="shared" si="1194"/>
        <v>#DIV/0!</v>
      </c>
    </row>
    <row r="876" spans="1:82" s="45" customFormat="1" ht="12" customHeight="1">
      <c r="A876" s="284">
        <v>212</v>
      </c>
      <c r="B876" s="64" t="s">
        <v>223</v>
      </c>
      <c r="C876" s="280">
        <v>375.9</v>
      </c>
      <c r="D876" s="295"/>
      <c r="E876" s="280"/>
      <c r="F876" s="280"/>
      <c r="G876" s="280">
        <f t="shared" si="1206"/>
        <v>1809235.1</v>
      </c>
      <c r="H876" s="280">
        <f t="shared" si="1215"/>
        <v>0</v>
      </c>
      <c r="I876" s="289">
        <v>0</v>
      </c>
      <c r="J876" s="289">
        <v>0</v>
      </c>
      <c r="K876" s="289">
        <v>0</v>
      </c>
      <c r="L876" s="289">
        <v>0</v>
      </c>
      <c r="M876" s="289">
        <v>0</v>
      </c>
      <c r="N876" s="280">
        <v>0</v>
      </c>
      <c r="O876" s="280">
        <v>0</v>
      </c>
      <c r="P876" s="280">
        <v>0</v>
      </c>
      <c r="Q876" s="280">
        <v>0</v>
      </c>
      <c r="R876" s="280">
        <v>0</v>
      </c>
      <c r="S876" s="280">
        <v>0</v>
      </c>
      <c r="T876" s="290">
        <v>0</v>
      </c>
      <c r="U876" s="280">
        <v>0</v>
      </c>
      <c r="V876" s="296" t="s">
        <v>106</v>
      </c>
      <c r="W876" s="57">
        <v>448</v>
      </c>
      <c r="X876" s="280">
        <f t="shared" si="1216"/>
        <v>1727819.52</v>
      </c>
      <c r="Y876" s="57">
        <v>0</v>
      </c>
      <c r="Z876" s="57">
        <v>0</v>
      </c>
      <c r="AA876" s="57">
        <v>0</v>
      </c>
      <c r="AB876" s="57">
        <v>0</v>
      </c>
      <c r="AC876" s="57">
        <v>0</v>
      </c>
      <c r="AD876" s="57">
        <v>0</v>
      </c>
      <c r="AE876" s="57">
        <v>0</v>
      </c>
      <c r="AF876" s="57">
        <v>0</v>
      </c>
      <c r="AG876" s="57">
        <v>0</v>
      </c>
      <c r="AH876" s="57">
        <v>0</v>
      </c>
      <c r="AI876" s="57">
        <v>0</v>
      </c>
      <c r="AJ876" s="57">
        <f t="shared" si="1217"/>
        <v>54277.05</v>
      </c>
      <c r="AK876" s="57">
        <f t="shared" si="1218"/>
        <v>27138.53</v>
      </c>
      <c r="AL876" s="57">
        <v>0</v>
      </c>
      <c r="AN876" s="46">
        <f>I876/'Приложение 1'!I874</f>
        <v>0</v>
      </c>
      <c r="AO876" s="46" t="e">
        <f t="shared" si="1168"/>
        <v>#DIV/0!</v>
      </c>
      <c r="AP876" s="46" t="e">
        <f t="shared" si="1169"/>
        <v>#DIV/0!</v>
      </c>
      <c r="AQ876" s="46" t="e">
        <f t="shared" si="1170"/>
        <v>#DIV/0!</v>
      </c>
      <c r="AR876" s="46" t="e">
        <f t="shared" si="1171"/>
        <v>#DIV/0!</v>
      </c>
      <c r="AS876" s="46" t="e">
        <f t="shared" si="1172"/>
        <v>#DIV/0!</v>
      </c>
      <c r="AT876" s="46" t="e">
        <f t="shared" si="1173"/>
        <v>#DIV/0!</v>
      </c>
      <c r="AU876" s="46">
        <f t="shared" si="1174"/>
        <v>3856.7400000000002</v>
      </c>
      <c r="AV876" s="46" t="e">
        <f t="shared" si="1175"/>
        <v>#DIV/0!</v>
      </c>
      <c r="AW876" s="46" t="e">
        <f t="shared" si="1176"/>
        <v>#DIV/0!</v>
      </c>
      <c r="AX876" s="46" t="e">
        <f t="shared" si="1177"/>
        <v>#DIV/0!</v>
      </c>
      <c r="AY876" s="52">
        <f t="shared" si="1178"/>
        <v>0</v>
      </c>
      <c r="AZ876" s="46">
        <v>823.21</v>
      </c>
      <c r="BA876" s="46">
        <v>2105.13</v>
      </c>
      <c r="BB876" s="46">
        <v>2608.0100000000002</v>
      </c>
      <c r="BC876" s="46">
        <v>902.03</v>
      </c>
      <c r="BD876" s="46">
        <v>1781.42</v>
      </c>
      <c r="BE876" s="46">
        <v>1188.47</v>
      </c>
      <c r="BF876" s="46">
        <v>2445034.0299999998</v>
      </c>
      <c r="BG876" s="46">
        <f t="shared" si="1179"/>
        <v>4866.91</v>
      </c>
      <c r="BH876" s="46">
        <v>1206.3800000000001</v>
      </c>
      <c r="BI876" s="46">
        <v>3444.44</v>
      </c>
      <c r="BJ876" s="46">
        <v>7006.73</v>
      </c>
      <c r="BK876" s="46">
        <f t="shared" si="1166"/>
        <v>1689105.94</v>
      </c>
      <c r="BL876" s="46" t="str">
        <f t="shared" si="1180"/>
        <v xml:space="preserve"> </v>
      </c>
      <c r="BM876" s="46" t="e">
        <f t="shared" si="1181"/>
        <v>#DIV/0!</v>
      </c>
      <c r="BN876" s="46" t="e">
        <f t="shared" si="1182"/>
        <v>#DIV/0!</v>
      </c>
      <c r="BO876" s="46" t="e">
        <f t="shared" si="1183"/>
        <v>#DIV/0!</v>
      </c>
      <c r="BP876" s="46" t="e">
        <f t="shared" si="1184"/>
        <v>#DIV/0!</v>
      </c>
      <c r="BQ876" s="46" t="e">
        <f t="shared" si="1185"/>
        <v>#DIV/0!</v>
      </c>
      <c r="BR876" s="46" t="e">
        <f t="shared" si="1186"/>
        <v>#DIV/0!</v>
      </c>
      <c r="BS876" s="46" t="str">
        <f t="shared" si="1187"/>
        <v xml:space="preserve"> </v>
      </c>
      <c r="BT876" s="46" t="e">
        <f t="shared" si="1188"/>
        <v>#DIV/0!</v>
      </c>
      <c r="BU876" s="46" t="e">
        <f t="shared" si="1189"/>
        <v>#DIV/0!</v>
      </c>
      <c r="BV876" s="46" t="e">
        <f t="shared" si="1190"/>
        <v>#DIV/0!</v>
      </c>
      <c r="BW876" s="46" t="str">
        <f t="shared" si="1191"/>
        <v xml:space="preserve"> </v>
      </c>
      <c r="BY876" s="52">
        <f t="shared" si="1197"/>
        <v>2.9999998341840706</v>
      </c>
      <c r="BZ876" s="293">
        <f t="shared" si="1198"/>
        <v>1.5000001934519178</v>
      </c>
      <c r="CA876" s="46">
        <f t="shared" si="1192"/>
        <v>4038.4712053571429</v>
      </c>
      <c r="CB876" s="46">
        <f t="shared" si="1193"/>
        <v>5085.92</v>
      </c>
      <c r="CC876" s="46">
        <f t="shared" si="1194"/>
        <v>-1047.4487946428571</v>
      </c>
      <c r="CD876" s="297">
        <f>CA876-CB876</f>
        <v>-1047.4487946428571</v>
      </c>
    </row>
    <row r="877" spans="1:82" s="45" customFormat="1" ht="12" customHeight="1">
      <c r="A877" s="284">
        <v>213</v>
      </c>
      <c r="B877" s="64" t="s">
        <v>224</v>
      </c>
      <c r="C877" s="280">
        <v>732.9</v>
      </c>
      <c r="D877" s="295"/>
      <c r="E877" s="280"/>
      <c r="F877" s="280"/>
      <c r="G877" s="280">
        <f t="shared" si="1206"/>
        <v>2180774.4500000002</v>
      </c>
      <c r="H877" s="280">
        <f t="shared" si="1215"/>
        <v>0</v>
      </c>
      <c r="I877" s="289">
        <v>0</v>
      </c>
      <c r="J877" s="289">
        <v>0</v>
      </c>
      <c r="K877" s="289">
        <v>0</v>
      </c>
      <c r="L877" s="289">
        <v>0</v>
      </c>
      <c r="M877" s="289">
        <v>0</v>
      </c>
      <c r="N877" s="280">
        <v>0</v>
      </c>
      <c r="O877" s="280">
        <v>0</v>
      </c>
      <c r="P877" s="280">
        <v>0</v>
      </c>
      <c r="Q877" s="280">
        <v>0</v>
      </c>
      <c r="R877" s="280">
        <v>0</v>
      </c>
      <c r="S877" s="280">
        <v>0</v>
      </c>
      <c r="T877" s="290">
        <v>0</v>
      </c>
      <c r="U877" s="280">
        <v>0</v>
      </c>
      <c r="V877" s="296" t="s">
        <v>106</v>
      </c>
      <c r="W877" s="57">
        <v>540</v>
      </c>
      <c r="X877" s="280">
        <f t="shared" si="1216"/>
        <v>2082639.6</v>
      </c>
      <c r="Y877" s="57">
        <v>0</v>
      </c>
      <c r="Z877" s="57">
        <v>0</v>
      </c>
      <c r="AA877" s="57">
        <v>0</v>
      </c>
      <c r="AB877" s="57">
        <v>0</v>
      </c>
      <c r="AC877" s="57">
        <v>0</v>
      </c>
      <c r="AD877" s="57">
        <v>0</v>
      </c>
      <c r="AE877" s="57">
        <v>0</v>
      </c>
      <c r="AF877" s="57">
        <v>0</v>
      </c>
      <c r="AG877" s="57">
        <v>0</v>
      </c>
      <c r="AH877" s="57">
        <v>0</v>
      </c>
      <c r="AI877" s="57">
        <v>0</v>
      </c>
      <c r="AJ877" s="57">
        <f t="shared" si="1217"/>
        <v>65423.23</v>
      </c>
      <c r="AK877" s="57">
        <f t="shared" si="1218"/>
        <v>32711.62</v>
      </c>
      <c r="AL877" s="57">
        <v>0</v>
      </c>
      <c r="AN877" s="46">
        <f>I877/'Приложение 1'!I875</f>
        <v>0</v>
      </c>
      <c r="AO877" s="46" t="e">
        <f t="shared" si="1168"/>
        <v>#DIV/0!</v>
      </c>
      <c r="AP877" s="46" t="e">
        <f t="shared" si="1169"/>
        <v>#DIV/0!</v>
      </c>
      <c r="AQ877" s="46" t="e">
        <f t="shared" si="1170"/>
        <v>#DIV/0!</v>
      </c>
      <c r="AR877" s="46" t="e">
        <f t="shared" si="1171"/>
        <v>#DIV/0!</v>
      </c>
      <c r="AS877" s="46" t="e">
        <f t="shared" si="1172"/>
        <v>#DIV/0!</v>
      </c>
      <c r="AT877" s="46" t="e">
        <f t="shared" si="1173"/>
        <v>#DIV/0!</v>
      </c>
      <c r="AU877" s="46">
        <f t="shared" si="1174"/>
        <v>3856.7400000000002</v>
      </c>
      <c r="AV877" s="46" t="e">
        <f t="shared" si="1175"/>
        <v>#DIV/0!</v>
      </c>
      <c r="AW877" s="46" t="e">
        <f t="shared" si="1176"/>
        <v>#DIV/0!</v>
      </c>
      <c r="AX877" s="46" t="e">
        <f t="shared" si="1177"/>
        <v>#DIV/0!</v>
      </c>
      <c r="AY877" s="52">
        <f t="shared" si="1178"/>
        <v>0</v>
      </c>
      <c r="AZ877" s="46">
        <v>823.21</v>
      </c>
      <c r="BA877" s="46">
        <v>2105.13</v>
      </c>
      <c r="BB877" s="46">
        <v>2608.0100000000002</v>
      </c>
      <c r="BC877" s="46">
        <v>902.03</v>
      </c>
      <c r="BD877" s="46">
        <v>1781.42</v>
      </c>
      <c r="BE877" s="46">
        <v>1188.47</v>
      </c>
      <c r="BF877" s="46">
        <v>2445034.0299999998</v>
      </c>
      <c r="BG877" s="46">
        <f t="shared" si="1179"/>
        <v>4866.91</v>
      </c>
      <c r="BH877" s="46">
        <v>1206.3800000000001</v>
      </c>
      <c r="BI877" s="46">
        <v>3444.44</v>
      </c>
      <c r="BJ877" s="46">
        <v>7006.73</v>
      </c>
      <c r="BK877" s="46">
        <f t="shared" si="1166"/>
        <v>1689105.94</v>
      </c>
      <c r="BL877" s="46" t="str">
        <f t="shared" si="1180"/>
        <v xml:space="preserve"> </v>
      </c>
      <c r="BM877" s="46" t="e">
        <f t="shared" si="1181"/>
        <v>#DIV/0!</v>
      </c>
      <c r="BN877" s="46" t="e">
        <f t="shared" si="1182"/>
        <v>#DIV/0!</v>
      </c>
      <c r="BO877" s="46" t="e">
        <f t="shared" si="1183"/>
        <v>#DIV/0!</v>
      </c>
      <c r="BP877" s="46" t="e">
        <f t="shared" si="1184"/>
        <v>#DIV/0!</v>
      </c>
      <c r="BQ877" s="46" t="e">
        <f t="shared" si="1185"/>
        <v>#DIV/0!</v>
      </c>
      <c r="BR877" s="46" t="e">
        <f t="shared" si="1186"/>
        <v>#DIV/0!</v>
      </c>
      <c r="BS877" s="46" t="str">
        <f t="shared" si="1187"/>
        <v xml:space="preserve"> </v>
      </c>
      <c r="BT877" s="46" t="e">
        <f t="shared" si="1188"/>
        <v>#DIV/0!</v>
      </c>
      <c r="BU877" s="46" t="e">
        <f t="shared" si="1189"/>
        <v>#DIV/0!</v>
      </c>
      <c r="BV877" s="46" t="e">
        <f t="shared" si="1190"/>
        <v>#DIV/0!</v>
      </c>
      <c r="BW877" s="46" t="str">
        <f t="shared" si="1191"/>
        <v xml:space="preserve"> </v>
      </c>
      <c r="BY877" s="52">
        <f t="shared" si="1197"/>
        <v>2.9999998395065566</v>
      </c>
      <c r="BZ877" s="293">
        <f t="shared" si="1198"/>
        <v>1.5000001490296255</v>
      </c>
      <c r="CA877" s="46">
        <f t="shared" si="1192"/>
        <v>4038.4712037037038</v>
      </c>
      <c r="CB877" s="46">
        <f t="shared" si="1193"/>
        <v>5085.92</v>
      </c>
      <c r="CC877" s="46">
        <f t="shared" si="1194"/>
        <v>-1047.4487962962962</v>
      </c>
    </row>
    <row r="878" spans="1:82" s="45" customFormat="1" ht="43.5" customHeight="1">
      <c r="A878" s="308" t="s">
        <v>45</v>
      </c>
      <c r="B878" s="308"/>
      <c r="C878" s="280">
        <f>SUM(C866:C877)</f>
        <v>12407.099999999999</v>
      </c>
      <c r="D878" s="356"/>
      <c r="E878" s="294"/>
      <c r="F878" s="294"/>
      <c r="G878" s="280">
        <f t="shared" ref="G878:U878" si="1219">SUM(G866:G877)</f>
        <v>27567766.349999998</v>
      </c>
      <c r="H878" s="280">
        <f t="shared" si="1219"/>
        <v>80465.600000000006</v>
      </c>
      <c r="I878" s="280">
        <f t="shared" si="1219"/>
        <v>0</v>
      </c>
      <c r="J878" s="280">
        <f t="shared" si="1219"/>
        <v>0</v>
      </c>
      <c r="K878" s="280">
        <f t="shared" si="1219"/>
        <v>0</v>
      </c>
      <c r="L878" s="280">
        <f t="shared" si="1219"/>
        <v>0</v>
      </c>
      <c r="M878" s="280">
        <f t="shared" si="1219"/>
        <v>0</v>
      </c>
      <c r="N878" s="280">
        <f t="shared" si="1219"/>
        <v>60</v>
      </c>
      <c r="O878" s="280">
        <f t="shared" si="1219"/>
        <v>37662.6</v>
      </c>
      <c r="P878" s="280">
        <f t="shared" si="1219"/>
        <v>0</v>
      </c>
      <c r="Q878" s="280">
        <f t="shared" si="1219"/>
        <v>0</v>
      </c>
      <c r="R878" s="280">
        <f t="shared" si="1219"/>
        <v>50</v>
      </c>
      <c r="S878" s="280">
        <f t="shared" si="1219"/>
        <v>42803</v>
      </c>
      <c r="T878" s="290">
        <f t="shared" si="1219"/>
        <v>0</v>
      </c>
      <c r="U878" s="280">
        <f t="shared" si="1219"/>
        <v>0</v>
      </c>
      <c r="V878" s="294" t="s">
        <v>66</v>
      </c>
      <c r="W878" s="280">
        <f t="shared" ref="W878:AL878" si="1220">SUM(W866:W877)</f>
        <v>6794.1</v>
      </c>
      <c r="X878" s="280">
        <f t="shared" si="1220"/>
        <v>26246751.23</v>
      </c>
      <c r="Y878" s="280">
        <f t="shared" si="1220"/>
        <v>0</v>
      </c>
      <c r="Z878" s="280">
        <f t="shared" si="1220"/>
        <v>0</v>
      </c>
      <c r="AA878" s="280">
        <f t="shared" si="1220"/>
        <v>0</v>
      </c>
      <c r="AB878" s="280">
        <f t="shared" si="1220"/>
        <v>0</v>
      </c>
      <c r="AC878" s="280">
        <f t="shared" si="1220"/>
        <v>0</v>
      </c>
      <c r="AD878" s="280">
        <f t="shared" si="1220"/>
        <v>0</v>
      </c>
      <c r="AE878" s="280">
        <f t="shared" si="1220"/>
        <v>0</v>
      </c>
      <c r="AF878" s="280">
        <f t="shared" si="1220"/>
        <v>0</v>
      </c>
      <c r="AG878" s="280">
        <f t="shared" si="1220"/>
        <v>0</v>
      </c>
      <c r="AH878" s="280">
        <f t="shared" si="1220"/>
        <v>0</v>
      </c>
      <c r="AI878" s="280">
        <f t="shared" si="1220"/>
        <v>0</v>
      </c>
      <c r="AJ878" s="280">
        <f t="shared" si="1220"/>
        <v>827033</v>
      </c>
      <c r="AK878" s="280">
        <f t="shared" si="1220"/>
        <v>413516.52</v>
      </c>
      <c r="AL878" s="280">
        <f t="shared" si="1220"/>
        <v>0</v>
      </c>
      <c r="AN878" s="46" t="e">
        <f>I878/'Приложение 1'!I876</f>
        <v>#DIV/0!</v>
      </c>
      <c r="AO878" s="46" t="e">
        <f t="shared" si="1168"/>
        <v>#DIV/0!</v>
      </c>
      <c r="AP878" s="46" t="e">
        <f t="shared" si="1169"/>
        <v>#DIV/0!</v>
      </c>
      <c r="AQ878" s="46">
        <f t="shared" si="1170"/>
        <v>627.70999999999992</v>
      </c>
      <c r="AR878" s="46" t="e">
        <f t="shared" si="1171"/>
        <v>#DIV/0!</v>
      </c>
      <c r="AS878" s="46">
        <f t="shared" si="1172"/>
        <v>856.06</v>
      </c>
      <c r="AT878" s="46" t="e">
        <f t="shared" si="1173"/>
        <v>#DIV/0!</v>
      </c>
      <c r="AU878" s="46">
        <f t="shared" si="1174"/>
        <v>3863.1682239001484</v>
      </c>
      <c r="AV878" s="46" t="e">
        <f t="shared" si="1175"/>
        <v>#DIV/0!</v>
      </c>
      <c r="AW878" s="46" t="e">
        <f t="shared" si="1176"/>
        <v>#DIV/0!</v>
      </c>
      <c r="AX878" s="46" t="e">
        <f t="shared" si="1177"/>
        <v>#DIV/0!</v>
      </c>
      <c r="AY878" s="52">
        <f t="shared" si="1178"/>
        <v>0</v>
      </c>
      <c r="AZ878" s="46">
        <v>823.21</v>
      </c>
      <c r="BA878" s="46">
        <v>2105.13</v>
      </c>
      <c r="BB878" s="46">
        <v>2608.0100000000002</v>
      </c>
      <c r="BC878" s="46">
        <v>902.03</v>
      </c>
      <c r="BD878" s="46">
        <v>1781.42</v>
      </c>
      <c r="BE878" s="46">
        <v>1188.47</v>
      </c>
      <c r="BF878" s="46">
        <v>2445034.0299999998</v>
      </c>
      <c r="BG878" s="46">
        <f t="shared" si="1179"/>
        <v>4866.91</v>
      </c>
      <c r="BH878" s="46">
        <v>1206.3800000000001</v>
      </c>
      <c r="BI878" s="46">
        <v>3444.44</v>
      </c>
      <c r="BJ878" s="46">
        <v>7006.73</v>
      </c>
      <c r="BK878" s="46">
        <f t="shared" si="1166"/>
        <v>1689105.94</v>
      </c>
      <c r="BL878" s="46" t="e">
        <f t="shared" si="1180"/>
        <v>#DIV/0!</v>
      </c>
      <c r="BM878" s="46" t="e">
        <f t="shared" si="1181"/>
        <v>#DIV/0!</v>
      </c>
      <c r="BN878" s="46" t="e">
        <f t="shared" si="1182"/>
        <v>#DIV/0!</v>
      </c>
      <c r="BO878" s="46" t="str">
        <f t="shared" si="1183"/>
        <v xml:space="preserve"> </v>
      </c>
      <c r="BP878" s="46" t="e">
        <f t="shared" si="1184"/>
        <v>#DIV/0!</v>
      </c>
      <c r="BQ878" s="46" t="str">
        <f t="shared" si="1185"/>
        <v xml:space="preserve"> </v>
      </c>
      <c r="BR878" s="46" t="e">
        <f t="shared" si="1186"/>
        <v>#DIV/0!</v>
      </c>
      <c r="BS878" s="46" t="str">
        <f t="shared" si="1187"/>
        <v xml:space="preserve"> </v>
      </c>
      <c r="BT878" s="46" t="e">
        <f t="shared" si="1188"/>
        <v>#DIV/0!</v>
      </c>
      <c r="BU878" s="46" t="e">
        <f t="shared" si="1189"/>
        <v>#DIV/0!</v>
      </c>
      <c r="BV878" s="46" t="e">
        <f t="shared" si="1190"/>
        <v>#DIV/0!</v>
      </c>
      <c r="BW878" s="46" t="str">
        <f t="shared" si="1191"/>
        <v xml:space="preserve"> </v>
      </c>
      <c r="BY878" s="52">
        <f t="shared" si="1197"/>
        <v>3.0000000344605362</v>
      </c>
      <c r="BZ878" s="293">
        <f t="shared" si="1198"/>
        <v>1.5000000897787646</v>
      </c>
      <c r="CA878" s="46">
        <f t="shared" si="1192"/>
        <v>4057.6038548152069</v>
      </c>
      <c r="CB878" s="46">
        <f t="shared" si="1193"/>
        <v>5085.92</v>
      </c>
      <c r="CC878" s="46">
        <f t="shared" si="1194"/>
        <v>-1028.3161451847932</v>
      </c>
    </row>
    <row r="879" spans="1:82" s="45" customFormat="1" ht="12" customHeight="1">
      <c r="A879" s="341" t="s">
        <v>86</v>
      </c>
      <c r="B879" s="342"/>
      <c r="C879" s="342"/>
      <c r="D879" s="342"/>
      <c r="E879" s="342"/>
      <c r="F879" s="342"/>
      <c r="G879" s="342"/>
      <c r="H879" s="342"/>
      <c r="I879" s="342"/>
      <c r="J879" s="342"/>
      <c r="K879" s="342"/>
      <c r="L879" s="342"/>
      <c r="M879" s="342"/>
      <c r="N879" s="342"/>
      <c r="O879" s="342"/>
      <c r="P879" s="342"/>
      <c r="Q879" s="342"/>
      <c r="R879" s="342"/>
      <c r="S879" s="342"/>
      <c r="T879" s="342"/>
      <c r="U879" s="342"/>
      <c r="V879" s="342"/>
      <c r="W879" s="342"/>
      <c r="X879" s="342"/>
      <c r="Y879" s="342"/>
      <c r="Z879" s="342"/>
      <c r="AA879" s="342"/>
      <c r="AB879" s="342"/>
      <c r="AC879" s="342"/>
      <c r="AD879" s="342"/>
      <c r="AE879" s="342"/>
      <c r="AF879" s="342"/>
      <c r="AG879" s="342"/>
      <c r="AH879" s="342"/>
      <c r="AI879" s="342"/>
      <c r="AJ879" s="342"/>
      <c r="AK879" s="342"/>
      <c r="AL879" s="360"/>
      <c r="AN879" s="46">
        <f>I879/'Приложение 1'!I877</f>
        <v>0</v>
      </c>
      <c r="AO879" s="46" t="e">
        <f t="shared" si="1168"/>
        <v>#DIV/0!</v>
      </c>
      <c r="AP879" s="46" t="e">
        <f t="shared" si="1169"/>
        <v>#DIV/0!</v>
      </c>
      <c r="AQ879" s="46" t="e">
        <f t="shared" si="1170"/>
        <v>#DIV/0!</v>
      </c>
      <c r="AR879" s="46" t="e">
        <f t="shared" si="1171"/>
        <v>#DIV/0!</v>
      </c>
      <c r="AS879" s="46" t="e">
        <f t="shared" si="1172"/>
        <v>#DIV/0!</v>
      </c>
      <c r="AT879" s="46" t="e">
        <f t="shared" si="1173"/>
        <v>#DIV/0!</v>
      </c>
      <c r="AU879" s="46" t="e">
        <f t="shared" si="1174"/>
        <v>#DIV/0!</v>
      </c>
      <c r="AV879" s="46" t="e">
        <f t="shared" si="1175"/>
        <v>#DIV/0!</v>
      </c>
      <c r="AW879" s="46" t="e">
        <f t="shared" si="1176"/>
        <v>#DIV/0!</v>
      </c>
      <c r="AX879" s="46" t="e">
        <f t="shared" si="1177"/>
        <v>#DIV/0!</v>
      </c>
      <c r="AY879" s="52">
        <f t="shared" si="1178"/>
        <v>0</v>
      </c>
      <c r="AZ879" s="46">
        <v>823.21</v>
      </c>
      <c r="BA879" s="46">
        <v>2105.13</v>
      </c>
      <c r="BB879" s="46">
        <v>2608.0100000000002</v>
      </c>
      <c r="BC879" s="46">
        <v>902.03</v>
      </c>
      <c r="BD879" s="46">
        <v>1781.42</v>
      </c>
      <c r="BE879" s="46">
        <v>1188.47</v>
      </c>
      <c r="BF879" s="46">
        <v>2445034.0299999998</v>
      </c>
      <c r="BG879" s="46">
        <f t="shared" si="1179"/>
        <v>4866.91</v>
      </c>
      <c r="BH879" s="46">
        <v>1206.3800000000001</v>
      </c>
      <c r="BI879" s="46">
        <v>3444.44</v>
      </c>
      <c r="BJ879" s="46">
        <v>7006.73</v>
      </c>
      <c r="BK879" s="46">
        <f t="shared" si="1166"/>
        <v>1689105.94</v>
      </c>
      <c r="BL879" s="46" t="str">
        <f t="shared" si="1180"/>
        <v xml:space="preserve"> </v>
      </c>
      <c r="BM879" s="46" t="e">
        <f t="shared" si="1181"/>
        <v>#DIV/0!</v>
      </c>
      <c r="BN879" s="46" t="e">
        <f t="shared" si="1182"/>
        <v>#DIV/0!</v>
      </c>
      <c r="BO879" s="46" t="e">
        <f t="shared" si="1183"/>
        <v>#DIV/0!</v>
      </c>
      <c r="BP879" s="46" t="e">
        <f t="shared" si="1184"/>
        <v>#DIV/0!</v>
      </c>
      <c r="BQ879" s="46" t="e">
        <f t="shared" si="1185"/>
        <v>#DIV/0!</v>
      </c>
      <c r="BR879" s="46" t="e">
        <f t="shared" si="1186"/>
        <v>#DIV/0!</v>
      </c>
      <c r="BS879" s="46" t="e">
        <f t="shared" si="1187"/>
        <v>#DIV/0!</v>
      </c>
      <c r="BT879" s="46" t="e">
        <f t="shared" si="1188"/>
        <v>#DIV/0!</v>
      </c>
      <c r="BU879" s="46" t="e">
        <f t="shared" si="1189"/>
        <v>#DIV/0!</v>
      </c>
      <c r="BV879" s="46" t="e">
        <f t="shared" si="1190"/>
        <v>#DIV/0!</v>
      </c>
      <c r="BW879" s="46" t="str">
        <f t="shared" si="1191"/>
        <v xml:space="preserve"> </v>
      </c>
      <c r="BY879" s="52" t="e">
        <f t="shared" si="1197"/>
        <v>#DIV/0!</v>
      </c>
      <c r="BZ879" s="293" t="e">
        <f t="shared" si="1198"/>
        <v>#DIV/0!</v>
      </c>
      <c r="CA879" s="46" t="e">
        <f t="shared" si="1192"/>
        <v>#DIV/0!</v>
      </c>
      <c r="CB879" s="46">
        <f t="shared" si="1193"/>
        <v>5085.92</v>
      </c>
      <c r="CC879" s="46" t="e">
        <f t="shared" si="1194"/>
        <v>#DIV/0!</v>
      </c>
    </row>
    <row r="880" spans="1:82" s="45" customFormat="1" ht="12" customHeight="1">
      <c r="A880" s="343">
        <v>214</v>
      </c>
      <c r="B880" s="64" t="s">
        <v>718</v>
      </c>
      <c r="C880" s="280"/>
      <c r="D880" s="295"/>
      <c r="E880" s="280"/>
      <c r="F880" s="280"/>
      <c r="G880" s="286">
        <f>ROUND(H880+U880+X880+Z880+AB880+AD880+AF880+AH880+AI880+AJ880+AK880+AL880,2)</f>
        <v>2460640.5099999998</v>
      </c>
      <c r="H880" s="280">
        <f>I880+K880+M880+O880+Q880+S880</f>
        <v>0</v>
      </c>
      <c r="I880" s="289">
        <v>0</v>
      </c>
      <c r="J880" s="289">
        <v>0</v>
      </c>
      <c r="K880" s="289">
        <v>0</v>
      </c>
      <c r="L880" s="289">
        <v>0</v>
      </c>
      <c r="M880" s="289">
        <v>0</v>
      </c>
      <c r="N880" s="280">
        <v>0</v>
      </c>
      <c r="O880" s="280">
        <v>0</v>
      </c>
      <c r="P880" s="280">
        <v>0</v>
      </c>
      <c r="Q880" s="280">
        <v>0</v>
      </c>
      <c r="R880" s="280">
        <v>0</v>
      </c>
      <c r="S880" s="280">
        <v>0</v>
      </c>
      <c r="T880" s="290">
        <v>0</v>
      </c>
      <c r="U880" s="280">
        <v>0</v>
      </c>
      <c r="V880" s="296" t="s">
        <v>106</v>
      </c>
      <c r="W880" s="57">
        <v>609.29999999999995</v>
      </c>
      <c r="X880" s="280">
        <f t="shared" ref="X880" si="1221">ROUND(IF(V880="СК",3856.74,3886.86)*W880,2)</f>
        <v>2349911.6800000002</v>
      </c>
      <c r="Y880" s="57">
        <v>0</v>
      </c>
      <c r="Z880" s="57">
        <v>0</v>
      </c>
      <c r="AA880" s="57">
        <v>0</v>
      </c>
      <c r="AB880" s="57">
        <v>0</v>
      </c>
      <c r="AC880" s="57">
        <v>0</v>
      </c>
      <c r="AD880" s="57">
        <v>0</v>
      </c>
      <c r="AE880" s="57">
        <v>0</v>
      </c>
      <c r="AF880" s="57">
        <v>0</v>
      </c>
      <c r="AG880" s="57">
        <v>0</v>
      </c>
      <c r="AH880" s="57">
        <v>0</v>
      </c>
      <c r="AI880" s="57">
        <v>0</v>
      </c>
      <c r="AJ880" s="57">
        <f t="shared" ref="AJ880" si="1222">ROUND(X880/95.5*3,2)</f>
        <v>73819.22</v>
      </c>
      <c r="AK880" s="57">
        <f t="shared" ref="AK880" si="1223">ROUND(X880/95.5*1.5,2)</f>
        <v>36909.61</v>
      </c>
      <c r="AL880" s="57">
        <v>0</v>
      </c>
      <c r="AN880" s="46">
        <f>I880/'Приложение 1'!I878</f>
        <v>0</v>
      </c>
      <c r="AO880" s="46" t="e">
        <f t="shared" si="1168"/>
        <v>#DIV/0!</v>
      </c>
      <c r="AP880" s="46" t="e">
        <f t="shared" si="1169"/>
        <v>#DIV/0!</v>
      </c>
      <c r="AQ880" s="46" t="e">
        <f t="shared" si="1170"/>
        <v>#DIV/0!</v>
      </c>
      <c r="AR880" s="46" t="e">
        <f t="shared" si="1171"/>
        <v>#DIV/0!</v>
      </c>
      <c r="AS880" s="46" t="e">
        <f t="shared" si="1172"/>
        <v>#DIV/0!</v>
      </c>
      <c r="AT880" s="46" t="e">
        <f t="shared" si="1173"/>
        <v>#DIV/0!</v>
      </c>
      <c r="AU880" s="46">
        <f t="shared" si="1174"/>
        <v>3856.7399967175452</v>
      </c>
      <c r="AV880" s="46" t="e">
        <f t="shared" si="1175"/>
        <v>#DIV/0!</v>
      </c>
      <c r="AW880" s="46" t="e">
        <f t="shared" si="1176"/>
        <v>#DIV/0!</v>
      </c>
      <c r="AX880" s="46" t="e">
        <f t="shared" si="1177"/>
        <v>#DIV/0!</v>
      </c>
      <c r="AY880" s="52">
        <f t="shared" si="1178"/>
        <v>0</v>
      </c>
      <c r="AZ880" s="46">
        <v>823.21</v>
      </c>
      <c r="BA880" s="46">
        <v>2105.13</v>
      </c>
      <c r="BB880" s="46">
        <v>2608.0100000000002</v>
      </c>
      <c r="BC880" s="46">
        <v>902.03</v>
      </c>
      <c r="BD880" s="46">
        <v>1781.42</v>
      </c>
      <c r="BE880" s="46">
        <v>1188.47</v>
      </c>
      <c r="BF880" s="46">
        <v>2445034.0299999998</v>
      </c>
      <c r="BG880" s="46">
        <f t="shared" si="1179"/>
        <v>4866.91</v>
      </c>
      <c r="BH880" s="46">
        <v>1206.3800000000001</v>
      </c>
      <c r="BI880" s="46">
        <v>3444.44</v>
      </c>
      <c r="BJ880" s="46">
        <v>7006.73</v>
      </c>
      <c r="BK880" s="46">
        <f t="shared" si="1166"/>
        <v>1689105.94</v>
      </c>
      <c r="BL880" s="46" t="str">
        <f t="shared" si="1180"/>
        <v xml:space="preserve"> </v>
      </c>
      <c r="BM880" s="46" t="e">
        <f t="shared" si="1181"/>
        <v>#DIV/0!</v>
      </c>
      <c r="BN880" s="46" t="e">
        <f t="shared" si="1182"/>
        <v>#DIV/0!</v>
      </c>
      <c r="BO880" s="46" t="e">
        <f t="shared" si="1183"/>
        <v>#DIV/0!</v>
      </c>
      <c r="BP880" s="46" t="e">
        <f t="shared" si="1184"/>
        <v>#DIV/0!</v>
      </c>
      <c r="BQ880" s="46" t="e">
        <f t="shared" si="1185"/>
        <v>#DIV/0!</v>
      </c>
      <c r="BR880" s="46" t="e">
        <f t="shared" si="1186"/>
        <v>#DIV/0!</v>
      </c>
      <c r="BS880" s="46" t="str">
        <f t="shared" si="1187"/>
        <v xml:space="preserve"> </v>
      </c>
      <c r="BT880" s="46" t="e">
        <f t="shared" si="1188"/>
        <v>#DIV/0!</v>
      </c>
      <c r="BU880" s="46" t="e">
        <f t="shared" si="1189"/>
        <v>#DIV/0!</v>
      </c>
      <c r="BV880" s="46" t="e">
        <f t="shared" si="1190"/>
        <v>#DIV/0!</v>
      </c>
      <c r="BW880" s="46" t="str">
        <f t="shared" si="1191"/>
        <v xml:space="preserve"> </v>
      </c>
      <c r="BY880" s="52"/>
      <c r="BZ880" s="293"/>
      <c r="CA880" s="46">
        <f t="shared" si="1192"/>
        <v>4038.4712128672245</v>
      </c>
      <c r="CB880" s="46">
        <f t="shared" si="1193"/>
        <v>5085.92</v>
      </c>
      <c r="CC880" s="46">
        <f t="shared" si="1194"/>
        <v>-1047.4487871327756</v>
      </c>
    </row>
    <row r="881" spans="1:81" s="45" customFormat="1" ht="43.5" customHeight="1">
      <c r="A881" s="357" t="s">
        <v>87</v>
      </c>
      <c r="B881" s="357"/>
      <c r="C881" s="358" t="e">
        <f>SUM(#REF!)</f>
        <v>#REF!</v>
      </c>
      <c r="D881" s="345"/>
      <c r="E881" s="358"/>
      <c r="F881" s="358"/>
      <c r="G881" s="358">
        <f t="shared" ref="G881:U881" si="1224">SUM(G880:G880)</f>
        <v>2460640.5099999998</v>
      </c>
      <c r="H881" s="358">
        <f t="shared" si="1224"/>
        <v>0</v>
      </c>
      <c r="I881" s="358">
        <f t="shared" si="1224"/>
        <v>0</v>
      </c>
      <c r="J881" s="358">
        <f t="shared" si="1224"/>
        <v>0</v>
      </c>
      <c r="K881" s="358">
        <f t="shared" si="1224"/>
        <v>0</v>
      </c>
      <c r="L881" s="358">
        <f t="shared" si="1224"/>
        <v>0</v>
      </c>
      <c r="M881" s="358">
        <f t="shared" si="1224"/>
        <v>0</v>
      </c>
      <c r="N881" s="358">
        <f t="shared" si="1224"/>
        <v>0</v>
      </c>
      <c r="O881" s="358">
        <f t="shared" si="1224"/>
        <v>0</v>
      </c>
      <c r="P881" s="358">
        <f t="shared" si="1224"/>
        <v>0</v>
      </c>
      <c r="Q881" s="358">
        <f t="shared" si="1224"/>
        <v>0</v>
      </c>
      <c r="R881" s="358">
        <f t="shared" si="1224"/>
        <v>0</v>
      </c>
      <c r="S881" s="358">
        <f t="shared" si="1224"/>
        <v>0</v>
      </c>
      <c r="T881" s="359">
        <f t="shared" si="1224"/>
        <v>0</v>
      </c>
      <c r="U881" s="358">
        <f t="shared" si="1224"/>
        <v>0</v>
      </c>
      <c r="V881" s="358" t="s">
        <v>66</v>
      </c>
      <c r="W881" s="358">
        <f t="shared" ref="W881:AL881" si="1225">SUM(W880:W880)</f>
        <v>609.29999999999995</v>
      </c>
      <c r="X881" s="358">
        <f t="shared" si="1225"/>
        <v>2349911.6800000002</v>
      </c>
      <c r="Y881" s="358">
        <f t="shared" si="1225"/>
        <v>0</v>
      </c>
      <c r="Z881" s="358">
        <f t="shared" si="1225"/>
        <v>0</v>
      </c>
      <c r="AA881" s="358">
        <f t="shared" si="1225"/>
        <v>0</v>
      </c>
      <c r="AB881" s="358">
        <f t="shared" si="1225"/>
        <v>0</v>
      </c>
      <c r="AC881" s="358">
        <f t="shared" si="1225"/>
        <v>0</v>
      </c>
      <c r="AD881" s="358">
        <f t="shared" si="1225"/>
        <v>0</v>
      </c>
      <c r="AE881" s="358">
        <f t="shared" si="1225"/>
        <v>0</v>
      </c>
      <c r="AF881" s="358">
        <f t="shared" si="1225"/>
        <v>0</v>
      </c>
      <c r="AG881" s="358">
        <f t="shared" si="1225"/>
        <v>0</v>
      </c>
      <c r="AH881" s="358">
        <f t="shared" si="1225"/>
        <v>0</v>
      </c>
      <c r="AI881" s="358">
        <f t="shared" si="1225"/>
        <v>0</v>
      </c>
      <c r="AJ881" s="358">
        <f t="shared" si="1225"/>
        <v>73819.22</v>
      </c>
      <c r="AK881" s="358">
        <f t="shared" si="1225"/>
        <v>36909.61</v>
      </c>
      <c r="AL881" s="358">
        <f t="shared" si="1225"/>
        <v>0</v>
      </c>
      <c r="AN881" s="46" t="e">
        <f>I881/'Приложение 1'!I879</f>
        <v>#DIV/0!</v>
      </c>
      <c r="AO881" s="46" t="e">
        <f t="shared" si="1168"/>
        <v>#DIV/0!</v>
      </c>
      <c r="AP881" s="46" t="e">
        <f t="shared" si="1169"/>
        <v>#DIV/0!</v>
      </c>
      <c r="AQ881" s="46" t="e">
        <f t="shared" si="1170"/>
        <v>#DIV/0!</v>
      </c>
      <c r="AR881" s="46" t="e">
        <f t="shared" si="1171"/>
        <v>#DIV/0!</v>
      </c>
      <c r="AS881" s="46" t="e">
        <f t="shared" si="1172"/>
        <v>#DIV/0!</v>
      </c>
      <c r="AT881" s="46" t="e">
        <f t="shared" si="1173"/>
        <v>#DIV/0!</v>
      </c>
      <c r="AU881" s="46">
        <f t="shared" si="1174"/>
        <v>3856.7399967175452</v>
      </c>
      <c r="AV881" s="46" t="e">
        <f t="shared" si="1175"/>
        <v>#DIV/0!</v>
      </c>
      <c r="AW881" s="46" t="e">
        <f t="shared" si="1176"/>
        <v>#DIV/0!</v>
      </c>
      <c r="AX881" s="46" t="e">
        <f t="shared" si="1177"/>
        <v>#DIV/0!</v>
      </c>
      <c r="AY881" s="52">
        <f t="shared" si="1178"/>
        <v>0</v>
      </c>
      <c r="AZ881" s="46">
        <v>823.21</v>
      </c>
      <c r="BA881" s="46">
        <v>2105.13</v>
      </c>
      <c r="BB881" s="46">
        <v>2608.0100000000002</v>
      </c>
      <c r="BC881" s="46">
        <v>902.03</v>
      </c>
      <c r="BD881" s="46">
        <v>1781.42</v>
      </c>
      <c r="BE881" s="46">
        <v>1188.47</v>
      </c>
      <c r="BF881" s="46">
        <v>2445034.0299999998</v>
      </c>
      <c r="BG881" s="46">
        <f t="shared" si="1179"/>
        <v>4866.91</v>
      </c>
      <c r="BH881" s="46">
        <v>1206.3800000000001</v>
      </c>
      <c r="BI881" s="46">
        <v>3444.44</v>
      </c>
      <c r="BJ881" s="46">
        <v>7006.73</v>
      </c>
      <c r="BK881" s="46">
        <f t="shared" si="1166"/>
        <v>1689105.94</v>
      </c>
      <c r="BL881" s="46" t="e">
        <f t="shared" si="1180"/>
        <v>#DIV/0!</v>
      </c>
      <c r="BM881" s="46" t="e">
        <f t="shared" si="1181"/>
        <v>#DIV/0!</v>
      </c>
      <c r="BN881" s="46" t="e">
        <f t="shared" si="1182"/>
        <v>#DIV/0!</v>
      </c>
      <c r="BO881" s="46" t="e">
        <f t="shared" si="1183"/>
        <v>#DIV/0!</v>
      </c>
      <c r="BP881" s="46" t="e">
        <f t="shared" si="1184"/>
        <v>#DIV/0!</v>
      </c>
      <c r="BQ881" s="46" t="e">
        <f t="shared" si="1185"/>
        <v>#DIV/0!</v>
      </c>
      <c r="BR881" s="46" t="e">
        <f t="shared" si="1186"/>
        <v>#DIV/0!</v>
      </c>
      <c r="BS881" s="46" t="str">
        <f t="shared" si="1187"/>
        <v xml:space="preserve"> </v>
      </c>
      <c r="BT881" s="46" t="e">
        <f t="shared" si="1188"/>
        <v>#DIV/0!</v>
      </c>
      <c r="BU881" s="46" t="e">
        <f t="shared" si="1189"/>
        <v>#DIV/0!</v>
      </c>
      <c r="BV881" s="46" t="e">
        <f t="shared" si="1190"/>
        <v>#DIV/0!</v>
      </c>
      <c r="BW881" s="46" t="str">
        <f t="shared" si="1191"/>
        <v xml:space="preserve"> </v>
      </c>
      <c r="BY881" s="52">
        <f t="shared" si="1197"/>
        <v>3.0000001910071785</v>
      </c>
      <c r="BZ881" s="293">
        <f t="shared" si="1198"/>
        <v>1.5000000955035893</v>
      </c>
      <c r="CA881" s="46">
        <f t="shared" si="1192"/>
        <v>4038.4712128672245</v>
      </c>
      <c r="CB881" s="46">
        <f t="shared" si="1193"/>
        <v>5085.92</v>
      </c>
      <c r="CC881" s="46">
        <f t="shared" si="1194"/>
        <v>-1047.4487871327756</v>
      </c>
    </row>
    <row r="882" spans="1:81" s="45" customFormat="1" ht="12" customHeight="1">
      <c r="A882" s="282" t="s">
        <v>85</v>
      </c>
      <c r="B882" s="283"/>
      <c r="C882" s="283"/>
      <c r="D882" s="283"/>
      <c r="E882" s="283"/>
      <c r="F882" s="283"/>
      <c r="G882" s="283"/>
      <c r="H882" s="283"/>
      <c r="I882" s="283"/>
      <c r="J882" s="283"/>
      <c r="K882" s="283"/>
      <c r="L882" s="283"/>
      <c r="M882" s="283"/>
      <c r="N882" s="283"/>
      <c r="O882" s="283"/>
      <c r="P882" s="283"/>
      <c r="Q882" s="283"/>
      <c r="R882" s="283"/>
      <c r="S882" s="283"/>
      <c r="T882" s="283"/>
      <c r="U882" s="283"/>
      <c r="V882" s="283"/>
      <c r="W882" s="283"/>
      <c r="X882" s="283"/>
      <c r="Y882" s="283"/>
      <c r="Z882" s="283"/>
      <c r="AA882" s="283"/>
      <c r="AB882" s="283"/>
      <c r="AC882" s="283"/>
      <c r="AD882" s="283"/>
      <c r="AE882" s="283"/>
      <c r="AF882" s="283"/>
      <c r="AG882" s="283"/>
      <c r="AH882" s="283"/>
      <c r="AI882" s="283"/>
      <c r="AJ882" s="283"/>
      <c r="AK882" s="283"/>
      <c r="AL882" s="375"/>
      <c r="AN882" s="46">
        <f>I882/'Приложение 1'!I880</f>
        <v>0</v>
      </c>
      <c r="AO882" s="46" t="e">
        <f t="shared" si="1168"/>
        <v>#DIV/0!</v>
      </c>
      <c r="AP882" s="46" t="e">
        <f t="shared" si="1169"/>
        <v>#DIV/0!</v>
      </c>
      <c r="AQ882" s="46" t="e">
        <f t="shared" si="1170"/>
        <v>#DIV/0!</v>
      </c>
      <c r="AR882" s="46" t="e">
        <f t="shared" si="1171"/>
        <v>#DIV/0!</v>
      </c>
      <c r="AS882" s="46" t="e">
        <f t="shared" si="1172"/>
        <v>#DIV/0!</v>
      </c>
      <c r="AT882" s="46" t="e">
        <f t="shared" si="1173"/>
        <v>#DIV/0!</v>
      </c>
      <c r="AU882" s="46" t="e">
        <f t="shared" si="1174"/>
        <v>#DIV/0!</v>
      </c>
      <c r="AV882" s="46" t="e">
        <f t="shared" si="1175"/>
        <v>#DIV/0!</v>
      </c>
      <c r="AW882" s="46" t="e">
        <f t="shared" si="1176"/>
        <v>#DIV/0!</v>
      </c>
      <c r="AX882" s="46" t="e">
        <f t="shared" si="1177"/>
        <v>#DIV/0!</v>
      </c>
      <c r="AY882" s="52">
        <f t="shared" si="1178"/>
        <v>0</v>
      </c>
      <c r="AZ882" s="46">
        <v>823.21</v>
      </c>
      <c r="BA882" s="46">
        <v>2105.13</v>
      </c>
      <c r="BB882" s="46">
        <v>2608.0100000000002</v>
      </c>
      <c r="BC882" s="46">
        <v>902.03</v>
      </c>
      <c r="BD882" s="46">
        <v>1781.42</v>
      </c>
      <c r="BE882" s="46">
        <v>1188.47</v>
      </c>
      <c r="BF882" s="46">
        <v>2445034.0299999998</v>
      </c>
      <c r="BG882" s="46">
        <f t="shared" si="1179"/>
        <v>4866.91</v>
      </c>
      <c r="BH882" s="46">
        <v>1206.3800000000001</v>
      </c>
      <c r="BI882" s="46">
        <v>3444.44</v>
      </c>
      <c r="BJ882" s="46">
        <v>7006.73</v>
      </c>
      <c r="BK882" s="46">
        <f t="shared" si="1166"/>
        <v>1689105.94</v>
      </c>
      <c r="BL882" s="46" t="str">
        <f t="shared" si="1180"/>
        <v xml:space="preserve"> </v>
      </c>
      <c r="BM882" s="46" t="e">
        <f t="shared" si="1181"/>
        <v>#DIV/0!</v>
      </c>
      <c r="BN882" s="46" t="e">
        <f t="shared" si="1182"/>
        <v>#DIV/0!</v>
      </c>
      <c r="BO882" s="46" t="e">
        <f t="shared" si="1183"/>
        <v>#DIV/0!</v>
      </c>
      <c r="BP882" s="46" t="e">
        <f t="shared" si="1184"/>
        <v>#DIV/0!</v>
      </c>
      <c r="BQ882" s="46" t="e">
        <f t="shared" si="1185"/>
        <v>#DIV/0!</v>
      </c>
      <c r="BR882" s="46" t="e">
        <f t="shared" si="1186"/>
        <v>#DIV/0!</v>
      </c>
      <c r="BS882" s="46" t="e">
        <f t="shared" si="1187"/>
        <v>#DIV/0!</v>
      </c>
      <c r="BT882" s="46" t="e">
        <f t="shared" si="1188"/>
        <v>#DIV/0!</v>
      </c>
      <c r="BU882" s="46" t="e">
        <f t="shared" si="1189"/>
        <v>#DIV/0!</v>
      </c>
      <c r="BV882" s="46" t="e">
        <f t="shared" si="1190"/>
        <v>#DIV/0!</v>
      </c>
      <c r="BW882" s="46" t="str">
        <f t="shared" si="1191"/>
        <v xml:space="preserve"> </v>
      </c>
      <c r="BY882" s="52" t="e">
        <f t="shared" si="1197"/>
        <v>#DIV/0!</v>
      </c>
      <c r="BZ882" s="293" t="e">
        <f t="shared" si="1198"/>
        <v>#DIV/0!</v>
      </c>
      <c r="CA882" s="46" t="e">
        <f t="shared" si="1192"/>
        <v>#DIV/0!</v>
      </c>
      <c r="CB882" s="46">
        <f t="shared" si="1193"/>
        <v>5085.92</v>
      </c>
      <c r="CC882" s="46" t="e">
        <f t="shared" si="1194"/>
        <v>#DIV/0!</v>
      </c>
    </row>
    <row r="883" spans="1:81" s="45" customFormat="1" ht="12" customHeight="1">
      <c r="A883" s="284">
        <v>215</v>
      </c>
      <c r="B883" s="64" t="s">
        <v>730</v>
      </c>
      <c r="C883" s="280">
        <v>858.98</v>
      </c>
      <c r="D883" s="295"/>
      <c r="E883" s="280"/>
      <c r="F883" s="280"/>
      <c r="G883" s="407">
        <f>ROUND(H883+AJ883+AK883,2)</f>
        <v>111107.32</v>
      </c>
      <c r="H883" s="280">
        <f t="shared" ref="H883:H890" si="1226">I883+K883+M883+O883+Q883+S883</f>
        <v>106107.49</v>
      </c>
      <c r="I883" s="289">
        <v>0</v>
      </c>
      <c r="J883" s="289">
        <v>0</v>
      </c>
      <c r="K883" s="289">
        <v>0</v>
      </c>
      <c r="L883" s="289">
        <v>124</v>
      </c>
      <c r="M883" s="286">
        <f>ROUND(L883*891.36*0.96,2)</f>
        <v>106107.49</v>
      </c>
      <c r="N883" s="280">
        <v>0</v>
      </c>
      <c r="O883" s="280">
        <v>0</v>
      </c>
      <c r="P883" s="280">
        <v>0</v>
      </c>
      <c r="Q883" s="280">
        <v>0</v>
      </c>
      <c r="R883" s="280">
        <v>0</v>
      </c>
      <c r="S883" s="280">
        <v>0</v>
      </c>
      <c r="T883" s="290">
        <v>0</v>
      </c>
      <c r="U883" s="280">
        <v>0</v>
      </c>
      <c r="V883" s="296"/>
      <c r="W883" s="57">
        <v>0</v>
      </c>
      <c r="X883" s="280">
        <f t="shared" ref="X883:X890" si="1227">ROUND(IF(V883="СК",3856.74,3886.86)*W883,2)</f>
        <v>0</v>
      </c>
      <c r="Y883" s="57">
        <v>0</v>
      </c>
      <c r="Z883" s="57">
        <v>0</v>
      </c>
      <c r="AA883" s="57">
        <v>0</v>
      </c>
      <c r="AB883" s="57">
        <v>0</v>
      </c>
      <c r="AC883" s="57">
        <v>0</v>
      </c>
      <c r="AD883" s="57">
        <v>0</v>
      </c>
      <c r="AE883" s="57">
        <v>0</v>
      </c>
      <c r="AF883" s="57">
        <v>0</v>
      </c>
      <c r="AG883" s="57">
        <v>0</v>
      </c>
      <c r="AH883" s="57">
        <v>0</v>
      </c>
      <c r="AI883" s="57">
        <v>0</v>
      </c>
      <c r="AJ883" s="57">
        <f>ROUND((X883+H883+AI883)/95.5*3,2)</f>
        <v>3333.22</v>
      </c>
      <c r="AK883" s="57">
        <f>ROUND((X883+H883+AI883)/95.5*1.5,2)</f>
        <v>1666.61</v>
      </c>
      <c r="AL883" s="57">
        <v>0</v>
      </c>
      <c r="AN883" s="46">
        <f>I883/'Приложение 1'!I881</f>
        <v>0</v>
      </c>
      <c r="AO883" s="46" t="e">
        <f t="shared" si="1168"/>
        <v>#DIV/0!</v>
      </c>
      <c r="AP883" s="46">
        <f t="shared" si="1169"/>
        <v>855.70556451612913</v>
      </c>
      <c r="AQ883" s="46" t="e">
        <f t="shared" si="1170"/>
        <v>#DIV/0!</v>
      </c>
      <c r="AR883" s="46" t="e">
        <f t="shared" si="1171"/>
        <v>#DIV/0!</v>
      </c>
      <c r="AS883" s="46" t="e">
        <f t="shared" si="1172"/>
        <v>#DIV/0!</v>
      </c>
      <c r="AT883" s="46" t="e">
        <f t="shared" si="1173"/>
        <v>#DIV/0!</v>
      </c>
      <c r="AU883" s="46" t="e">
        <f t="shared" si="1174"/>
        <v>#DIV/0!</v>
      </c>
      <c r="AV883" s="46" t="e">
        <f t="shared" si="1175"/>
        <v>#DIV/0!</v>
      </c>
      <c r="AW883" s="46" t="e">
        <f t="shared" si="1176"/>
        <v>#DIV/0!</v>
      </c>
      <c r="AX883" s="46" t="e">
        <f t="shared" si="1177"/>
        <v>#DIV/0!</v>
      </c>
      <c r="AY883" s="52">
        <f t="shared" si="1178"/>
        <v>0</v>
      </c>
      <c r="AZ883" s="46">
        <v>823.21</v>
      </c>
      <c r="BA883" s="46">
        <v>2105.13</v>
      </c>
      <c r="BB883" s="46">
        <v>2608.0100000000002</v>
      </c>
      <c r="BC883" s="46">
        <v>902.03</v>
      </c>
      <c r="BD883" s="46">
        <v>1781.42</v>
      </c>
      <c r="BE883" s="46">
        <v>1188.47</v>
      </c>
      <c r="BF883" s="46">
        <v>2445034.0299999998</v>
      </c>
      <c r="BG883" s="46">
        <f t="shared" si="1179"/>
        <v>4866.91</v>
      </c>
      <c r="BH883" s="46">
        <v>1206.3800000000001</v>
      </c>
      <c r="BI883" s="46">
        <v>3444.44</v>
      </c>
      <c r="BJ883" s="46">
        <v>7006.73</v>
      </c>
      <c r="BK883" s="46">
        <f t="shared" si="1166"/>
        <v>1689105.94</v>
      </c>
      <c r="BL883" s="46" t="str">
        <f t="shared" si="1180"/>
        <v xml:space="preserve"> </v>
      </c>
      <c r="BM883" s="46" t="e">
        <f t="shared" si="1181"/>
        <v>#DIV/0!</v>
      </c>
      <c r="BN883" s="46" t="str">
        <f t="shared" si="1182"/>
        <v xml:space="preserve"> </v>
      </c>
      <c r="BO883" s="46" t="e">
        <f t="shared" si="1183"/>
        <v>#DIV/0!</v>
      </c>
      <c r="BP883" s="46" t="e">
        <f t="shared" si="1184"/>
        <v>#DIV/0!</v>
      </c>
      <c r="BQ883" s="46" t="e">
        <f t="shared" si="1185"/>
        <v>#DIV/0!</v>
      </c>
      <c r="BR883" s="46" t="e">
        <f t="shared" si="1186"/>
        <v>#DIV/0!</v>
      </c>
      <c r="BS883" s="46" t="e">
        <f t="shared" si="1187"/>
        <v>#DIV/0!</v>
      </c>
      <c r="BT883" s="46" t="e">
        <f t="shared" si="1188"/>
        <v>#DIV/0!</v>
      </c>
      <c r="BU883" s="46" t="e">
        <f t="shared" si="1189"/>
        <v>#DIV/0!</v>
      </c>
      <c r="BV883" s="46" t="e">
        <f t="shared" si="1190"/>
        <v>#DIV/0!</v>
      </c>
      <c r="BW883" s="46" t="str">
        <f t="shared" si="1191"/>
        <v xml:space="preserve"> </v>
      </c>
      <c r="BY883" s="52">
        <f t="shared" si="1197"/>
        <v>3.0000003600122835</v>
      </c>
      <c r="BZ883" s="293">
        <f t="shared" si="1198"/>
        <v>1.5000001800061418</v>
      </c>
      <c r="CA883" s="46" t="e">
        <f t="shared" si="1192"/>
        <v>#DIV/0!</v>
      </c>
      <c r="CB883" s="46">
        <f t="shared" si="1193"/>
        <v>5085.92</v>
      </c>
      <c r="CC883" s="46" t="e">
        <f t="shared" si="1194"/>
        <v>#DIV/0!</v>
      </c>
    </row>
    <row r="884" spans="1:81" s="45" customFormat="1" ht="12" customHeight="1">
      <c r="A884" s="284">
        <v>216</v>
      </c>
      <c r="B884" s="64" t="s">
        <v>731</v>
      </c>
      <c r="C884" s="280"/>
      <c r="D884" s="295"/>
      <c r="E884" s="280"/>
      <c r="F884" s="280"/>
      <c r="G884" s="407">
        <f t="shared" ref="G884:G890" si="1228">ROUND(H884+AJ884+AK884,2)</f>
        <v>111107.32</v>
      </c>
      <c r="H884" s="280">
        <f t="shared" si="1226"/>
        <v>106107.49</v>
      </c>
      <c r="I884" s="289">
        <v>0</v>
      </c>
      <c r="J884" s="289">
        <v>0</v>
      </c>
      <c r="K884" s="289">
        <v>0</v>
      </c>
      <c r="L884" s="289">
        <v>124</v>
      </c>
      <c r="M884" s="286">
        <f t="shared" ref="M884:M890" si="1229">ROUND(L884*891.36*0.96,2)</f>
        <v>106107.49</v>
      </c>
      <c r="N884" s="280">
        <v>0</v>
      </c>
      <c r="O884" s="280">
        <v>0</v>
      </c>
      <c r="P884" s="280">
        <v>0</v>
      </c>
      <c r="Q884" s="280">
        <v>0</v>
      </c>
      <c r="R884" s="280">
        <v>0</v>
      </c>
      <c r="S884" s="280">
        <v>0</v>
      </c>
      <c r="T884" s="290">
        <v>0</v>
      </c>
      <c r="U884" s="280">
        <v>0</v>
      </c>
      <c r="V884" s="296"/>
      <c r="W884" s="57">
        <v>0</v>
      </c>
      <c r="X884" s="280">
        <f t="shared" si="1227"/>
        <v>0</v>
      </c>
      <c r="Y884" s="57">
        <v>0</v>
      </c>
      <c r="Z884" s="57">
        <v>0</v>
      </c>
      <c r="AA884" s="57">
        <v>0</v>
      </c>
      <c r="AB884" s="57">
        <v>0</v>
      </c>
      <c r="AC884" s="57">
        <v>0</v>
      </c>
      <c r="AD884" s="57">
        <v>0</v>
      </c>
      <c r="AE884" s="57">
        <v>0</v>
      </c>
      <c r="AF884" s="57">
        <v>0</v>
      </c>
      <c r="AG884" s="57">
        <v>0</v>
      </c>
      <c r="AH884" s="57">
        <v>0</v>
      </c>
      <c r="AI884" s="57">
        <v>0</v>
      </c>
      <c r="AJ884" s="57">
        <f t="shared" ref="AJ884:AJ890" si="1230">ROUND((X884+H884+AI884)/95.5*3,2)</f>
        <v>3333.22</v>
      </c>
      <c r="AK884" s="57">
        <f t="shared" ref="AK884:AK890" si="1231">ROUND((X884+H884+AI884)/95.5*1.5,2)</f>
        <v>1666.61</v>
      </c>
      <c r="AL884" s="57">
        <v>0</v>
      </c>
      <c r="AN884" s="46">
        <f>I884/'Приложение 1'!I882</f>
        <v>0</v>
      </c>
      <c r="AO884" s="46" t="e">
        <f t="shared" si="1168"/>
        <v>#DIV/0!</v>
      </c>
      <c r="AP884" s="46">
        <f t="shared" si="1169"/>
        <v>855.70556451612913</v>
      </c>
      <c r="AQ884" s="46" t="e">
        <f t="shared" si="1170"/>
        <v>#DIV/0!</v>
      </c>
      <c r="AR884" s="46" t="e">
        <f t="shared" si="1171"/>
        <v>#DIV/0!</v>
      </c>
      <c r="AS884" s="46" t="e">
        <f t="shared" si="1172"/>
        <v>#DIV/0!</v>
      </c>
      <c r="AT884" s="46" t="e">
        <f t="shared" si="1173"/>
        <v>#DIV/0!</v>
      </c>
      <c r="AU884" s="46" t="e">
        <f t="shared" si="1174"/>
        <v>#DIV/0!</v>
      </c>
      <c r="AV884" s="46" t="e">
        <f t="shared" si="1175"/>
        <v>#DIV/0!</v>
      </c>
      <c r="AW884" s="46" t="e">
        <f t="shared" si="1176"/>
        <v>#DIV/0!</v>
      </c>
      <c r="AX884" s="46" t="e">
        <f t="shared" si="1177"/>
        <v>#DIV/0!</v>
      </c>
      <c r="AY884" s="52">
        <f t="shared" si="1178"/>
        <v>0</v>
      </c>
      <c r="AZ884" s="46">
        <v>823.21</v>
      </c>
      <c r="BA884" s="46">
        <v>2105.13</v>
      </c>
      <c r="BB884" s="46">
        <v>2608.0100000000002</v>
      </c>
      <c r="BC884" s="46">
        <v>902.03</v>
      </c>
      <c r="BD884" s="46">
        <v>1781.42</v>
      </c>
      <c r="BE884" s="46">
        <v>1188.47</v>
      </c>
      <c r="BF884" s="46">
        <v>2445034.0299999998</v>
      </c>
      <c r="BG884" s="46">
        <f t="shared" si="1179"/>
        <v>4866.91</v>
      </c>
      <c r="BH884" s="46">
        <v>1206.3800000000001</v>
      </c>
      <c r="BI884" s="46">
        <v>3444.44</v>
      </c>
      <c r="BJ884" s="46">
        <v>7006.73</v>
      </c>
      <c r="BK884" s="46">
        <f t="shared" si="1166"/>
        <v>1689105.94</v>
      </c>
      <c r="BL884" s="46" t="str">
        <f t="shared" si="1180"/>
        <v xml:space="preserve"> </v>
      </c>
      <c r="BM884" s="46" t="e">
        <f t="shared" si="1181"/>
        <v>#DIV/0!</v>
      </c>
      <c r="BN884" s="46" t="str">
        <f t="shared" si="1182"/>
        <v xml:space="preserve"> </v>
      </c>
      <c r="BO884" s="46" t="e">
        <f t="shared" si="1183"/>
        <v>#DIV/0!</v>
      </c>
      <c r="BP884" s="46" t="e">
        <f t="shared" si="1184"/>
        <v>#DIV/0!</v>
      </c>
      <c r="BQ884" s="46" t="e">
        <f t="shared" si="1185"/>
        <v>#DIV/0!</v>
      </c>
      <c r="BR884" s="46" t="e">
        <f t="shared" si="1186"/>
        <v>#DIV/0!</v>
      </c>
      <c r="BS884" s="46" t="e">
        <f t="shared" si="1187"/>
        <v>#DIV/0!</v>
      </c>
      <c r="BT884" s="46" t="e">
        <f t="shared" si="1188"/>
        <v>#DIV/0!</v>
      </c>
      <c r="BU884" s="46" t="e">
        <f t="shared" si="1189"/>
        <v>#DIV/0!</v>
      </c>
      <c r="BV884" s="46" t="e">
        <f t="shared" si="1190"/>
        <v>#DIV/0!</v>
      </c>
      <c r="BW884" s="46" t="str">
        <f t="shared" si="1191"/>
        <v xml:space="preserve"> </v>
      </c>
      <c r="BY884" s="52"/>
      <c r="BZ884" s="293"/>
      <c r="CA884" s="46" t="e">
        <f t="shared" si="1192"/>
        <v>#DIV/0!</v>
      </c>
      <c r="CB884" s="46">
        <f t="shared" si="1193"/>
        <v>5085.92</v>
      </c>
      <c r="CC884" s="46" t="e">
        <f t="shared" si="1194"/>
        <v>#DIV/0!</v>
      </c>
    </row>
    <row r="885" spans="1:81" s="45" customFormat="1" ht="12" customHeight="1">
      <c r="A885" s="284">
        <v>217</v>
      </c>
      <c r="B885" s="64" t="s">
        <v>732</v>
      </c>
      <c r="C885" s="280"/>
      <c r="D885" s="295"/>
      <c r="E885" s="280"/>
      <c r="F885" s="280"/>
      <c r="G885" s="407">
        <f t="shared" si="1228"/>
        <v>60033.8</v>
      </c>
      <c r="H885" s="280">
        <f t="shared" si="1226"/>
        <v>57332.28</v>
      </c>
      <c r="I885" s="289">
        <v>0</v>
      </c>
      <c r="J885" s="289">
        <v>0</v>
      </c>
      <c r="K885" s="289">
        <v>0</v>
      </c>
      <c r="L885" s="289">
        <v>67</v>
      </c>
      <c r="M885" s="286">
        <f t="shared" si="1229"/>
        <v>57332.28</v>
      </c>
      <c r="N885" s="280">
        <v>0</v>
      </c>
      <c r="O885" s="280">
        <v>0</v>
      </c>
      <c r="P885" s="280">
        <v>0</v>
      </c>
      <c r="Q885" s="280">
        <v>0</v>
      </c>
      <c r="R885" s="280">
        <v>0</v>
      </c>
      <c r="S885" s="280">
        <v>0</v>
      </c>
      <c r="T885" s="290">
        <v>0</v>
      </c>
      <c r="U885" s="280">
        <v>0</v>
      </c>
      <c r="V885" s="296"/>
      <c r="W885" s="57">
        <v>0</v>
      </c>
      <c r="X885" s="280">
        <f t="shared" si="1227"/>
        <v>0</v>
      </c>
      <c r="Y885" s="57">
        <v>0</v>
      </c>
      <c r="Z885" s="57">
        <v>0</v>
      </c>
      <c r="AA885" s="57">
        <v>0</v>
      </c>
      <c r="AB885" s="57">
        <v>0</v>
      </c>
      <c r="AC885" s="57">
        <v>0</v>
      </c>
      <c r="AD885" s="57">
        <v>0</v>
      </c>
      <c r="AE885" s="57">
        <v>0</v>
      </c>
      <c r="AF885" s="57">
        <v>0</v>
      </c>
      <c r="AG885" s="57">
        <v>0</v>
      </c>
      <c r="AH885" s="57">
        <v>0</v>
      </c>
      <c r="AI885" s="57">
        <v>0</v>
      </c>
      <c r="AJ885" s="57">
        <f t="shared" si="1230"/>
        <v>1801.01</v>
      </c>
      <c r="AK885" s="57">
        <f t="shared" si="1231"/>
        <v>900.51</v>
      </c>
      <c r="AL885" s="57">
        <v>0</v>
      </c>
      <c r="AN885" s="46">
        <f>I885/'Приложение 1'!I883</f>
        <v>0</v>
      </c>
      <c r="AO885" s="46" t="e">
        <f t="shared" si="1168"/>
        <v>#DIV/0!</v>
      </c>
      <c r="AP885" s="46">
        <f t="shared" si="1169"/>
        <v>855.70567164179101</v>
      </c>
      <c r="AQ885" s="46" t="e">
        <f t="shared" si="1170"/>
        <v>#DIV/0!</v>
      </c>
      <c r="AR885" s="46" t="e">
        <f t="shared" si="1171"/>
        <v>#DIV/0!</v>
      </c>
      <c r="AS885" s="46" t="e">
        <f t="shared" si="1172"/>
        <v>#DIV/0!</v>
      </c>
      <c r="AT885" s="46" t="e">
        <f t="shared" si="1173"/>
        <v>#DIV/0!</v>
      </c>
      <c r="AU885" s="46" t="e">
        <f t="shared" si="1174"/>
        <v>#DIV/0!</v>
      </c>
      <c r="AV885" s="46" t="e">
        <f t="shared" si="1175"/>
        <v>#DIV/0!</v>
      </c>
      <c r="AW885" s="46" t="e">
        <f t="shared" si="1176"/>
        <v>#DIV/0!</v>
      </c>
      <c r="AX885" s="46" t="e">
        <f t="shared" si="1177"/>
        <v>#DIV/0!</v>
      </c>
      <c r="AY885" s="52">
        <f t="shared" si="1178"/>
        <v>0</v>
      </c>
      <c r="AZ885" s="46">
        <v>823.21</v>
      </c>
      <c r="BA885" s="46">
        <v>2105.13</v>
      </c>
      <c r="BB885" s="46">
        <v>2608.0100000000002</v>
      </c>
      <c r="BC885" s="46">
        <v>902.03</v>
      </c>
      <c r="BD885" s="46">
        <v>1781.42</v>
      </c>
      <c r="BE885" s="46">
        <v>1188.47</v>
      </c>
      <c r="BF885" s="46">
        <v>2445034.0299999998</v>
      </c>
      <c r="BG885" s="46">
        <f t="shared" si="1179"/>
        <v>4866.91</v>
      </c>
      <c r="BH885" s="46">
        <v>1206.3800000000001</v>
      </c>
      <c r="BI885" s="46">
        <v>3444.44</v>
      </c>
      <c r="BJ885" s="46">
        <v>7006.73</v>
      </c>
      <c r="BK885" s="46">
        <f t="shared" si="1166"/>
        <v>1689105.94</v>
      </c>
      <c r="BL885" s="46" t="str">
        <f t="shared" si="1180"/>
        <v xml:space="preserve"> </v>
      </c>
      <c r="BM885" s="46" t="e">
        <f t="shared" si="1181"/>
        <v>#DIV/0!</v>
      </c>
      <c r="BN885" s="46" t="str">
        <f t="shared" si="1182"/>
        <v xml:space="preserve"> </v>
      </c>
      <c r="BO885" s="46" t="e">
        <f t="shared" si="1183"/>
        <v>#DIV/0!</v>
      </c>
      <c r="BP885" s="46" t="e">
        <f t="shared" si="1184"/>
        <v>#DIV/0!</v>
      </c>
      <c r="BQ885" s="46" t="e">
        <f t="shared" si="1185"/>
        <v>#DIV/0!</v>
      </c>
      <c r="BR885" s="46" t="e">
        <f t="shared" si="1186"/>
        <v>#DIV/0!</v>
      </c>
      <c r="BS885" s="46" t="e">
        <f t="shared" si="1187"/>
        <v>#DIV/0!</v>
      </c>
      <c r="BT885" s="46" t="e">
        <f t="shared" si="1188"/>
        <v>#DIV/0!</v>
      </c>
      <c r="BU885" s="46" t="e">
        <f t="shared" si="1189"/>
        <v>#DIV/0!</v>
      </c>
      <c r="BV885" s="46" t="e">
        <f t="shared" si="1190"/>
        <v>#DIV/0!</v>
      </c>
      <c r="BW885" s="46" t="str">
        <f t="shared" si="1191"/>
        <v xml:space="preserve"> </v>
      </c>
      <c r="BY885" s="52"/>
      <c r="BZ885" s="293"/>
      <c r="CA885" s="46" t="e">
        <f t="shared" si="1192"/>
        <v>#DIV/0!</v>
      </c>
      <c r="CB885" s="46">
        <f t="shared" si="1193"/>
        <v>5085.92</v>
      </c>
      <c r="CC885" s="46" t="e">
        <f t="shared" si="1194"/>
        <v>#DIV/0!</v>
      </c>
    </row>
    <row r="886" spans="1:81" s="45" customFormat="1" ht="12" customHeight="1">
      <c r="A886" s="284">
        <v>218</v>
      </c>
      <c r="B886" s="64" t="s">
        <v>733</v>
      </c>
      <c r="C886" s="280"/>
      <c r="D886" s="295"/>
      <c r="E886" s="280"/>
      <c r="F886" s="280"/>
      <c r="G886" s="407">
        <f t="shared" si="1228"/>
        <v>111107.32</v>
      </c>
      <c r="H886" s="280">
        <f t="shared" si="1226"/>
        <v>106107.49</v>
      </c>
      <c r="I886" s="289">
        <v>0</v>
      </c>
      <c r="J886" s="289">
        <v>0</v>
      </c>
      <c r="K886" s="289">
        <v>0</v>
      </c>
      <c r="L886" s="289">
        <v>124</v>
      </c>
      <c r="M886" s="286">
        <f t="shared" si="1229"/>
        <v>106107.49</v>
      </c>
      <c r="N886" s="280">
        <v>0</v>
      </c>
      <c r="O886" s="280">
        <v>0</v>
      </c>
      <c r="P886" s="280">
        <v>0</v>
      </c>
      <c r="Q886" s="280">
        <v>0</v>
      </c>
      <c r="R886" s="280">
        <v>0</v>
      </c>
      <c r="S886" s="280">
        <v>0</v>
      </c>
      <c r="T886" s="290">
        <v>0</v>
      </c>
      <c r="U886" s="280">
        <v>0</v>
      </c>
      <c r="V886" s="296"/>
      <c r="W886" s="57">
        <v>0</v>
      </c>
      <c r="X886" s="280">
        <f t="shared" si="1227"/>
        <v>0</v>
      </c>
      <c r="Y886" s="57">
        <v>0</v>
      </c>
      <c r="Z886" s="57">
        <v>0</v>
      </c>
      <c r="AA886" s="57">
        <v>0</v>
      </c>
      <c r="AB886" s="57">
        <v>0</v>
      </c>
      <c r="AC886" s="57">
        <v>0</v>
      </c>
      <c r="AD886" s="57">
        <v>0</v>
      </c>
      <c r="AE886" s="57">
        <v>0</v>
      </c>
      <c r="AF886" s="57">
        <v>0</v>
      </c>
      <c r="AG886" s="57">
        <v>0</v>
      </c>
      <c r="AH886" s="57">
        <v>0</v>
      </c>
      <c r="AI886" s="57">
        <v>0</v>
      </c>
      <c r="AJ886" s="57">
        <f t="shared" si="1230"/>
        <v>3333.22</v>
      </c>
      <c r="AK886" s="57">
        <f t="shared" si="1231"/>
        <v>1666.61</v>
      </c>
      <c r="AL886" s="57">
        <v>0</v>
      </c>
      <c r="AN886" s="46">
        <f>I886/'Приложение 1'!I884</f>
        <v>0</v>
      </c>
      <c r="AO886" s="46" t="e">
        <f t="shared" si="1168"/>
        <v>#DIV/0!</v>
      </c>
      <c r="AP886" s="46">
        <f t="shared" si="1169"/>
        <v>855.70556451612913</v>
      </c>
      <c r="AQ886" s="46" t="e">
        <f t="shared" si="1170"/>
        <v>#DIV/0!</v>
      </c>
      <c r="AR886" s="46" t="e">
        <f t="shared" si="1171"/>
        <v>#DIV/0!</v>
      </c>
      <c r="AS886" s="46" t="e">
        <f t="shared" si="1172"/>
        <v>#DIV/0!</v>
      </c>
      <c r="AT886" s="46" t="e">
        <f t="shared" si="1173"/>
        <v>#DIV/0!</v>
      </c>
      <c r="AU886" s="46" t="e">
        <f t="shared" si="1174"/>
        <v>#DIV/0!</v>
      </c>
      <c r="AV886" s="46" t="e">
        <f t="shared" si="1175"/>
        <v>#DIV/0!</v>
      </c>
      <c r="AW886" s="46" t="e">
        <f t="shared" si="1176"/>
        <v>#DIV/0!</v>
      </c>
      <c r="AX886" s="46" t="e">
        <f t="shared" si="1177"/>
        <v>#DIV/0!</v>
      </c>
      <c r="AY886" s="52">
        <f t="shared" si="1178"/>
        <v>0</v>
      </c>
      <c r="AZ886" s="46">
        <v>823.21</v>
      </c>
      <c r="BA886" s="46">
        <v>2105.13</v>
      </c>
      <c r="BB886" s="46">
        <v>2608.0100000000002</v>
      </c>
      <c r="BC886" s="46">
        <v>902.03</v>
      </c>
      <c r="BD886" s="46">
        <v>1781.42</v>
      </c>
      <c r="BE886" s="46">
        <v>1188.47</v>
      </c>
      <c r="BF886" s="46">
        <v>2445034.0299999998</v>
      </c>
      <c r="BG886" s="46">
        <f t="shared" si="1179"/>
        <v>4866.91</v>
      </c>
      <c r="BH886" s="46">
        <v>1206.3800000000001</v>
      </c>
      <c r="BI886" s="46">
        <v>3444.44</v>
      </c>
      <c r="BJ886" s="46">
        <v>7006.73</v>
      </c>
      <c r="BK886" s="46">
        <f t="shared" si="1166"/>
        <v>1689105.94</v>
      </c>
      <c r="BL886" s="46" t="str">
        <f t="shared" si="1180"/>
        <v xml:space="preserve"> </v>
      </c>
      <c r="BM886" s="46" t="e">
        <f t="shared" si="1181"/>
        <v>#DIV/0!</v>
      </c>
      <c r="BN886" s="46" t="str">
        <f t="shared" si="1182"/>
        <v xml:space="preserve"> </v>
      </c>
      <c r="BO886" s="46" t="e">
        <f t="shared" si="1183"/>
        <v>#DIV/0!</v>
      </c>
      <c r="BP886" s="46" t="e">
        <f t="shared" si="1184"/>
        <v>#DIV/0!</v>
      </c>
      <c r="BQ886" s="46" t="e">
        <f t="shared" si="1185"/>
        <v>#DIV/0!</v>
      </c>
      <c r="BR886" s="46" t="e">
        <f t="shared" si="1186"/>
        <v>#DIV/0!</v>
      </c>
      <c r="BS886" s="46" t="e">
        <f t="shared" si="1187"/>
        <v>#DIV/0!</v>
      </c>
      <c r="BT886" s="46" t="e">
        <f t="shared" si="1188"/>
        <v>#DIV/0!</v>
      </c>
      <c r="BU886" s="46" t="e">
        <f t="shared" si="1189"/>
        <v>#DIV/0!</v>
      </c>
      <c r="BV886" s="46" t="e">
        <f t="shared" si="1190"/>
        <v>#DIV/0!</v>
      </c>
      <c r="BW886" s="46" t="str">
        <f t="shared" si="1191"/>
        <v xml:space="preserve"> </v>
      </c>
      <c r="BY886" s="52"/>
      <c r="BZ886" s="293"/>
      <c r="CA886" s="46" t="e">
        <f t="shared" si="1192"/>
        <v>#DIV/0!</v>
      </c>
      <c r="CB886" s="46">
        <f t="shared" si="1193"/>
        <v>5085.92</v>
      </c>
      <c r="CC886" s="46" t="e">
        <f t="shared" si="1194"/>
        <v>#DIV/0!</v>
      </c>
    </row>
    <row r="887" spans="1:81" s="45" customFormat="1" ht="12" customHeight="1">
      <c r="A887" s="284">
        <v>219</v>
      </c>
      <c r="B887" s="64" t="s">
        <v>734</v>
      </c>
      <c r="C887" s="280"/>
      <c r="D887" s="295"/>
      <c r="E887" s="280"/>
      <c r="F887" s="280"/>
      <c r="G887" s="407">
        <f t="shared" si="1228"/>
        <v>201606.03</v>
      </c>
      <c r="H887" s="280">
        <f t="shared" si="1226"/>
        <v>192533.76000000001</v>
      </c>
      <c r="I887" s="289">
        <v>0</v>
      </c>
      <c r="J887" s="289">
        <v>0</v>
      </c>
      <c r="K887" s="289">
        <v>0</v>
      </c>
      <c r="L887" s="289">
        <v>225</v>
      </c>
      <c r="M887" s="286">
        <f t="shared" si="1229"/>
        <v>192533.76000000001</v>
      </c>
      <c r="N887" s="280">
        <v>0</v>
      </c>
      <c r="O887" s="280">
        <v>0</v>
      </c>
      <c r="P887" s="280">
        <v>0</v>
      </c>
      <c r="Q887" s="280">
        <v>0</v>
      </c>
      <c r="R887" s="280">
        <v>0</v>
      </c>
      <c r="S887" s="280">
        <v>0</v>
      </c>
      <c r="T887" s="290">
        <v>0</v>
      </c>
      <c r="U887" s="280">
        <v>0</v>
      </c>
      <c r="V887" s="296"/>
      <c r="W887" s="57">
        <v>0</v>
      </c>
      <c r="X887" s="280">
        <f t="shared" si="1227"/>
        <v>0</v>
      </c>
      <c r="Y887" s="57">
        <v>0</v>
      </c>
      <c r="Z887" s="57">
        <v>0</v>
      </c>
      <c r="AA887" s="57">
        <v>0</v>
      </c>
      <c r="AB887" s="57">
        <v>0</v>
      </c>
      <c r="AC887" s="57">
        <v>0</v>
      </c>
      <c r="AD887" s="57">
        <v>0</v>
      </c>
      <c r="AE887" s="57">
        <v>0</v>
      </c>
      <c r="AF887" s="57">
        <v>0</v>
      </c>
      <c r="AG887" s="57">
        <v>0</v>
      </c>
      <c r="AH887" s="57">
        <v>0</v>
      </c>
      <c r="AI887" s="57">
        <v>0</v>
      </c>
      <c r="AJ887" s="57">
        <f t="shared" si="1230"/>
        <v>6048.18</v>
      </c>
      <c r="AK887" s="57">
        <f t="shared" si="1231"/>
        <v>3024.09</v>
      </c>
      <c r="AL887" s="57">
        <v>0</v>
      </c>
      <c r="AN887" s="46">
        <f>I887/'Приложение 1'!I885</f>
        <v>0</v>
      </c>
      <c r="AO887" s="46" t="e">
        <f t="shared" si="1168"/>
        <v>#DIV/0!</v>
      </c>
      <c r="AP887" s="46">
        <f t="shared" si="1169"/>
        <v>855.7056</v>
      </c>
      <c r="AQ887" s="46" t="e">
        <f t="shared" si="1170"/>
        <v>#DIV/0!</v>
      </c>
      <c r="AR887" s="46" t="e">
        <f t="shared" si="1171"/>
        <v>#DIV/0!</v>
      </c>
      <c r="AS887" s="46" t="e">
        <f t="shared" si="1172"/>
        <v>#DIV/0!</v>
      </c>
      <c r="AT887" s="46" t="e">
        <f t="shared" si="1173"/>
        <v>#DIV/0!</v>
      </c>
      <c r="AU887" s="46" t="e">
        <f t="shared" si="1174"/>
        <v>#DIV/0!</v>
      </c>
      <c r="AV887" s="46" t="e">
        <f t="shared" si="1175"/>
        <v>#DIV/0!</v>
      </c>
      <c r="AW887" s="46" t="e">
        <f t="shared" si="1176"/>
        <v>#DIV/0!</v>
      </c>
      <c r="AX887" s="46" t="e">
        <f t="shared" si="1177"/>
        <v>#DIV/0!</v>
      </c>
      <c r="AY887" s="52">
        <f t="shared" si="1178"/>
        <v>0</v>
      </c>
      <c r="AZ887" s="46">
        <v>823.21</v>
      </c>
      <c r="BA887" s="46">
        <v>2105.13</v>
      </c>
      <c r="BB887" s="46">
        <v>2608.0100000000002</v>
      </c>
      <c r="BC887" s="46">
        <v>902.03</v>
      </c>
      <c r="BD887" s="46">
        <v>1781.42</v>
      </c>
      <c r="BE887" s="46">
        <v>1188.47</v>
      </c>
      <c r="BF887" s="46">
        <v>2445034.0299999998</v>
      </c>
      <c r="BG887" s="46">
        <f t="shared" si="1179"/>
        <v>4866.91</v>
      </c>
      <c r="BH887" s="46">
        <v>1206.3800000000001</v>
      </c>
      <c r="BI887" s="46">
        <v>3444.44</v>
      </c>
      <c r="BJ887" s="46">
        <v>7006.73</v>
      </c>
      <c r="BK887" s="46">
        <f t="shared" si="1166"/>
        <v>1689105.94</v>
      </c>
      <c r="BL887" s="46" t="str">
        <f t="shared" si="1180"/>
        <v xml:space="preserve"> </v>
      </c>
      <c r="BM887" s="46" t="e">
        <f t="shared" si="1181"/>
        <v>#DIV/0!</v>
      </c>
      <c r="BN887" s="46" t="str">
        <f t="shared" si="1182"/>
        <v xml:space="preserve"> </v>
      </c>
      <c r="BO887" s="46" t="e">
        <f t="shared" si="1183"/>
        <v>#DIV/0!</v>
      </c>
      <c r="BP887" s="46" t="e">
        <f t="shared" si="1184"/>
        <v>#DIV/0!</v>
      </c>
      <c r="BQ887" s="46" t="e">
        <f t="shared" si="1185"/>
        <v>#DIV/0!</v>
      </c>
      <c r="BR887" s="46" t="e">
        <f t="shared" si="1186"/>
        <v>#DIV/0!</v>
      </c>
      <c r="BS887" s="46" t="e">
        <f t="shared" si="1187"/>
        <v>#DIV/0!</v>
      </c>
      <c r="BT887" s="46" t="e">
        <f t="shared" si="1188"/>
        <v>#DIV/0!</v>
      </c>
      <c r="BU887" s="46" t="e">
        <f t="shared" si="1189"/>
        <v>#DIV/0!</v>
      </c>
      <c r="BV887" s="46" t="e">
        <f t="shared" si="1190"/>
        <v>#DIV/0!</v>
      </c>
      <c r="BW887" s="46" t="str">
        <f t="shared" si="1191"/>
        <v xml:space="preserve"> </v>
      </c>
      <c r="BY887" s="52"/>
      <c r="BZ887" s="293"/>
      <c r="CA887" s="46" t="e">
        <f t="shared" si="1192"/>
        <v>#DIV/0!</v>
      </c>
      <c r="CB887" s="46">
        <f t="shared" si="1193"/>
        <v>5085.92</v>
      </c>
      <c r="CC887" s="46" t="e">
        <f t="shared" si="1194"/>
        <v>#DIV/0!</v>
      </c>
    </row>
    <row r="888" spans="1:81" s="45" customFormat="1" ht="12" customHeight="1">
      <c r="A888" s="284">
        <v>220</v>
      </c>
      <c r="B888" s="64" t="s">
        <v>735</v>
      </c>
      <c r="C888" s="280"/>
      <c r="D888" s="295"/>
      <c r="E888" s="280"/>
      <c r="F888" s="280"/>
      <c r="G888" s="407">
        <f t="shared" si="1228"/>
        <v>241031.22</v>
      </c>
      <c r="H888" s="280">
        <f t="shared" si="1226"/>
        <v>230184.81</v>
      </c>
      <c r="I888" s="289">
        <v>0</v>
      </c>
      <c r="J888" s="289">
        <v>0</v>
      </c>
      <c r="K888" s="289">
        <v>0</v>
      </c>
      <c r="L888" s="289">
        <v>269</v>
      </c>
      <c r="M888" s="286">
        <f t="shared" si="1229"/>
        <v>230184.81</v>
      </c>
      <c r="N888" s="280">
        <v>0</v>
      </c>
      <c r="O888" s="280">
        <v>0</v>
      </c>
      <c r="P888" s="280">
        <v>0</v>
      </c>
      <c r="Q888" s="280">
        <v>0</v>
      </c>
      <c r="R888" s="280">
        <v>0</v>
      </c>
      <c r="S888" s="280">
        <v>0</v>
      </c>
      <c r="T888" s="290">
        <v>0</v>
      </c>
      <c r="U888" s="280">
        <v>0</v>
      </c>
      <c r="V888" s="296"/>
      <c r="W888" s="57">
        <v>0</v>
      </c>
      <c r="X888" s="280">
        <f t="shared" si="1227"/>
        <v>0</v>
      </c>
      <c r="Y888" s="57">
        <v>0</v>
      </c>
      <c r="Z888" s="57">
        <v>0</v>
      </c>
      <c r="AA888" s="57">
        <v>0</v>
      </c>
      <c r="AB888" s="57">
        <v>0</v>
      </c>
      <c r="AC888" s="57">
        <v>0</v>
      </c>
      <c r="AD888" s="57">
        <v>0</v>
      </c>
      <c r="AE888" s="57">
        <v>0</v>
      </c>
      <c r="AF888" s="57">
        <v>0</v>
      </c>
      <c r="AG888" s="57">
        <v>0</v>
      </c>
      <c r="AH888" s="57">
        <v>0</v>
      </c>
      <c r="AI888" s="57">
        <v>0</v>
      </c>
      <c r="AJ888" s="57">
        <f t="shared" si="1230"/>
        <v>7230.94</v>
      </c>
      <c r="AK888" s="57">
        <f t="shared" si="1231"/>
        <v>3615.47</v>
      </c>
      <c r="AL888" s="57">
        <v>0</v>
      </c>
      <c r="AN888" s="46">
        <f>I888/'Приложение 1'!I886</f>
        <v>0</v>
      </c>
      <c r="AO888" s="46" t="e">
        <f t="shared" si="1168"/>
        <v>#DIV/0!</v>
      </c>
      <c r="AP888" s="46">
        <f t="shared" si="1169"/>
        <v>855.70561338289963</v>
      </c>
      <c r="AQ888" s="46" t="e">
        <f t="shared" si="1170"/>
        <v>#DIV/0!</v>
      </c>
      <c r="AR888" s="46" t="e">
        <f t="shared" si="1171"/>
        <v>#DIV/0!</v>
      </c>
      <c r="AS888" s="46" t="e">
        <f t="shared" si="1172"/>
        <v>#DIV/0!</v>
      </c>
      <c r="AT888" s="46" t="e">
        <f t="shared" si="1173"/>
        <v>#DIV/0!</v>
      </c>
      <c r="AU888" s="46" t="e">
        <f t="shared" si="1174"/>
        <v>#DIV/0!</v>
      </c>
      <c r="AV888" s="46" t="e">
        <f t="shared" si="1175"/>
        <v>#DIV/0!</v>
      </c>
      <c r="AW888" s="46" t="e">
        <f t="shared" si="1176"/>
        <v>#DIV/0!</v>
      </c>
      <c r="AX888" s="46" t="e">
        <f t="shared" si="1177"/>
        <v>#DIV/0!</v>
      </c>
      <c r="AY888" s="52">
        <f t="shared" si="1178"/>
        <v>0</v>
      </c>
      <c r="AZ888" s="46">
        <v>823.21</v>
      </c>
      <c r="BA888" s="46">
        <v>2105.13</v>
      </c>
      <c r="BB888" s="46">
        <v>2608.0100000000002</v>
      </c>
      <c r="BC888" s="46">
        <v>902.03</v>
      </c>
      <c r="BD888" s="46">
        <v>1781.42</v>
      </c>
      <c r="BE888" s="46">
        <v>1188.47</v>
      </c>
      <c r="BF888" s="46">
        <v>2445034.0299999998</v>
      </c>
      <c r="BG888" s="46">
        <f t="shared" si="1179"/>
        <v>4866.91</v>
      </c>
      <c r="BH888" s="46">
        <v>1206.3800000000001</v>
      </c>
      <c r="BI888" s="46">
        <v>3444.44</v>
      </c>
      <c r="BJ888" s="46">
        <v>7006.73</v>
      </c>
      <c r="BK888" s="46">
        <f t="shared" si="1166"/>
        <v>1689105.94</v>
      </c>
      <c r="BL888" s="46" t="str">
        <f t="shared" si="1180"/>
        <v xml:space="preserve"> </v>
      </c>
      <c r="BM888" s="46" t="e">
        <f t="shared" si="1181"/>
        <v>#DIV/0!</v>
      </c>
      <c r="BN888" s="46" t="str">
        <f t="shared" si="1182"/>
        <v xml:space="preserve"> </v>
      </c>
      <c r="BO888" s="46" t="e">
        <f t="shared" si="1183"/>
        <v>#DIV/0!</v>
      </c>
      <c r="BP888" s="46" t="e">
        <f t="shared" si="1184"/>
        <v>#DIV/0!</v>
      </c>
      <c r="BQ888" s="46" t="e">
        <f t="shared" si="1185"/>
        <v>#DIV/0!</v>
      </c>
      <c r="BR888" s="46" t="e">
        <f t="shared" si="1186"/>
        <v>#DIV/0!</v>
      </c>
      <c r="BS888" s="46" t="e">
        <f t="shared" si="1187"/>
        <v>#DIV/0!</v>
      </c>
      <c r="BT888" s="46" t="e">
        <f t="shared" si="1188"/>
        <v>#DIV/0!</v>
      </c>
      <c r="BU888" s="46" t="e">
        <f t="shared" si="1189"/>
        <v>#DIV/0!</v>
      </c>
      <c r="BV888" s="46" t="e">
        <f t="shared" si="1190"/>
        <v>#DIV/0!</v>
      </c>
      <c r="BW888" s="46" t="str">
        <f t="shared" si="1191"/>
        <v xml:space="preserve"> </v>
      </c>
      <c r="BY888" s="52"/>
      <c r="BZ888" s="293"/>
      <c r="CA888" s="46" t="e">
        <f t="shared" si="1192"/>
        <v>#DIV/0!</v>
      </c>
      <c r="CB888" s="46">
        <f t="shared" si="1193"/>
        <v>5085.92</v>
      </c>
      <c r="CC888" s="46" t="e">
        <f t="shared" si="1194"/>
        <v>#DIV/0!</v>
      </c>
    </row>
    <row r="889" spans="1:81" s="45" customFormat="1" ht="12" customHeight="1">
      <c r="A889" s="284">
        <v>221</v>
      </c>
      <c r="B889" s="64" t="s">
        <v>736</v>
      </c>
      <c r="C889" s="280"/>
      <c r="D889" s="295"/>
      <c r="E889" s="280"/>
      <c r="F889" s="280"/>
      <c r="G889" s="407">
        <f t="shared" si="1228"/>
        <v>179205.36</v>
      </c>
      <c r="H889" s="280">
        <f t="shared" si="1226"/>
        <v>171141.12</v>
      </c>
      <c r="I889" s="289">
        <v>0</v>
      </c>
      <c r="J889" s="289">
        <v>0</v>
      </c>
      <c r="K889" s="289">
        <v>0</v>
      </c>
      <c r="L889" s="289">
        <v>200</v>
      </c>
      <c r="M889" s="286">
        <f t="shared" si="1229"/>
        <v>171141.12</v>
      </c>
      <c r="N889" s="280">
        <v>0</v>
      </c>
      <c r="O889" s="280">
        <v>0</v>
      </c>
      <c r="P889" s="280">
        <v>0</v>
      </c>
      <c r="Q889" s="280">
        <v>0</v>
      </c>
      <c r="R889" s="280">
        <v>0</v>
      </c>
      <c r="S889" s="280">
        <v>0</v>
      </c>
      <c r="T889" s="290">
        <v>0</v>
      </c>
      <c r="U889" s="280">
        <v>0</v>
      </c>
      <c r="V889" s="296"/>
      <c r="W889" s="57">
        <v>0</v>
      </c>
      <c r="X889" s="280">
        <f t="shared" si="1227"/>
        <v>0</v>
      </c>
      <c r="Y889" s="57">
        <v>0</v>
      </c>
      <c r="Z889" s="57">
        <v>0</v>
      </c>
      <c r="AA889" s="57">
        <v>0</v>
      </c>
      <c r="AB889" s="57">
        <v>0</v>
      </c>
      <c r="AC889" s="57">
        <v>0</v>
      </c>
      <c r="AD889" s="57">
        <v>0</v>
      </c>
      <c r="AE889" s="57">
        <v>0</v>
      </c>
      <c r="AF889" s="57">
        <v>0</v>
      </c>
      <c r="AG889" s="57">
        <v>0</v>
      </c>
      <c r="AH889" s="57">
        <v>0</v>
      </c>
      <c r="AI889" s="57">
        <v>0</v>
      </c>
      <c r="AJ889" s="57">
        <f t="shared" si="1230"/>
        <v>5376.16</v>
      </c>
      <c r="AK889" s="57">
        <f t="shared" si="1231"/>
        <v>2688.08</v>
      </c>
      <c r="AL889" s="57">
        <v>0</v>
      </c>
      <c r="AN889" s="46">
        <f>I889/'Приложение 1'!I887</f>
        <v>0</v>
      </c>
      <c r="AO889" s="46" t="e">
        <f t="shared" si="1168"/>
        <v>#DIV/0!</v>
      </c>
      <c r="AP889" s="46">
        <f t="shared" si="1169"/>
        <v>855.7056</v>
      </c>
      <c r="AQ889" s="46" t="e">
        <f t="shared" si="1170"/>
        <v>#DIV/0!</v>
      </c>
      <c r="AR889" s="46" t="e">
        <f t="shared" si="1171"/>
        <v>#DIV/0!</v>
      </c>
      <c r="AS889" s="46" t="e">
        <f t="shared" si="1172"/>
        <v>#DIV/0!</v>
      </c>
      <c r="AT889" s="46" t="e">
        <f t="shared" si="1173"/>
        <v>#DIV/0!</v>
      </c>
      <c r="AU889" s="46" t="e">
        <f t="shared" si="1174"/>
        <v>#DIV/0!</v>
      </c>
      <c r="AV889" s="46" t="e">
        <f t="shared" si="1175"/>
        <v>#DIV/0!</v>
      </c>
      <c r="AW889" s="46" t="e">
        <f t="shared" si="1176"/>
        <v>#DIV/0!</v>
      </c>
      <c r="AX889" s="46" t="e">
        <f t="shared" si="1177"/>
        <v>#DIV/0!</v>
      </c>
      <c r="AY889" s="52">
        <f t="shared" si="1178"/>
        <v>0</v>
      </c>
      <c r="AZ889" s="46">
        <v>823.21</v>
      </c>
      <c r="BA889" s="46">
        <v>2105.13</v>
      </c>
      <c r="BB889" s="46">
        <v>2608.0100000000002</v>
      </c>
      <c r="BC889" s="46">
        <v>902.03</v>
      </c>
      <c r="BD889" s="46">
        <v>1781.42</v>
      </c>
      <c r="BE889" s="46">
        <v>1188.47</v>
      </c>
      <c r="BF889" s="46">
        <v>2445034.0299999998</v>
      </c>
      <c r="BG889" s="46">
        <f t="shared" si="1179"/>
        <v>4866.91</v>
      </c>
      <c r="BH889" s="46">
        <v>1206.3800000000001</v>
      </c>
      <c r="BI889" s="46">
        <v>3444.44</v>
      </c>
      <c r="BJ889" s="46">
        <v>7006.73</v>
      </c>
      <c r="BK889" s="46">
        <f t="shared" si="1166"/>
        <v>1689105.94</v>
      </c>
      <c r="BL889" s="46" t="str">
        <f t="shared" si="1180"/>
        <v xml:space="preserve"> </v>
      </c>
      <c r="BM889" s="46" t="e">
        <f t="shared" si="1181"/>
        <v>#DIV/0!</v>
      </c>
      <c r="BN889" s="46" t="str">
        <f t="shared" si="1182"/>
        <v xml:space="preserve"> </v>
      </c>
      <c r="BO889" s="46" t="e">
        <f t="shared" si="1183"/>
        <v>#DIV/0!</v>
      </c>
      <c r="BP889" s="46" t="e">
        <f t="shared" si="1184"/>
        <v>#DIV/0!</v>
      </c>
      <c r="BQ889" s="46" t="e">
        <f t="shared" si="1185"/>
        <v>#DIV/0!</v>
      </c>
      <c r="BR889" s="46" t="e">
        <f t="shared" si="1186"/>
        <v>#DIV/0!</v>
      </c>
      <c r="BS889" s="46" t="e">
        <f t="shared" si="1187"/>
        <v>#DIV/0!</v>
      </c>
      <c r="BT889" s="46" t="e">
        <f t="shared" si="1188"/>
        <v>#DIV/0!</v>
      </c>
      <c r="BU889" s="46" t="e">
        <f t="shared" si="1189"/>
        <v>#DIV/0!</v>
      </c>
      <c r="BV889" s="46" t="e">
        <f t="shared" si="1190"/>
        <v>#DIV/0!</v>
      </c>
      <c r="BW889" s="46" t="str">
        <f t="shared" si="1191"/>
        <v xml:space="preserve"> </v>
      </c>
      <c r="BY889" s="52"/>
      <c r="BZ889" s="293"/>
      <c r="CA889" s="46" t="e">
        <f t="shared" si="1192"/>
        <v>#DIV/0!</v>
      </c>
      <c r="CB889" s="46">
        <f t="shared" si="1193"/>
        <v>5085.92</v>
      </c>
      <c r="CC889" s="46" t="e">
        <f t="shared" si="1194"/>
        <v>#DIV/0!</v>
      </c>
    </row>
    <row r="890" spans="1:81" s="45" customFormat="1" ht="12" customHeight="1">
      <c r="A890" s="284">
        <v>222</v>
      </c>
      <c r="B890" s="64" t="s">
        <v>737</v>
      </c>
      <c r="C890" s="280"/>
      <c r="D890" s="295"/>
      <c r="E890" s="280"/>
      <c r="F890" s="280"/>
      <c r="G890" s="407">
        <f t="shared" si="1228"/>
        <v>179205.36</v>
      </c>
      <c r="H890" s="280">
        <f t="shared" si="1226"/>
        <v>171141.12</v>
      </c>
      <c r="I890" s="289">
        <v>0</v>
      </c>
      <c r="J890" s="289">
        <v>0</v>
      </c>
      <c r="K890" s="289">
        <v>0</v>
      </c>
      <c r="L890" s="289">
        <v>200</v>
      </c>
      <c r="M890" s="286">
        <f t="shared" si="1229"/>
        <v>171141.12</v>
      </c>
      <c r="N890" s="280">
        <v>0</v>
      </c>
      <c r="O890" s="280">
        <v>0</v>
      </c>
      <c r="P890" s="280">
        <v>0</v>
      </c>
      <c r="Q890" s="280">
        <v>0</v>
      </c>
      <c r="R890" s="280">
        <v>0</v>
      </c>
      <c r="S890" s="280">
        <v>0</v>
      </c>
      <c r="T890" s="290">
        <v>0</v>
      </c>
      <c r="U890" s="280">
        <v>0</v>
      </c>
      <c r="V890" s="296"/>
      <c r="W890" s="57">
        <v>0</v>
      </c>
      <c r="X890" s="280">
        <f t="shared" si="1227"/>
        <v>0</v>
      </c>
      <c r="Y890" s="57">
        <v>0</v>
      </c>
      <c r="Z890" s="57">
        <v>0</v>
      </c>
      <c r="AA890" s="57">
        <v>0</v>
      </c>
      <c r="AB890" s="57">
        <v>0</v>
      </c>
      <c r="AC890" s="57">
        <v>0</v>
      </c>
      <c r="AD890" s="57">
        <v>0</v>
      </c>
      <c r="AE890" s="57">
        <v>0</v>
      </c>
      <c r="AF890" s="57">
        <v>0</v>
      </c>
      <c r="AG890" s="57">
        <v>0</v>
      </c>
      <c r="AH890" s="57">
        <v>0</v>
      </c>
      <c r="AI890" s="57">
        <v>0</v>
      </c>
      <c r="AJ890" s="57">
        <f t="shared" si="1230"/>
        <v>5376.16</v>
      </c>
      <c r="AK890" s="57">
        <f t="shared" si="1231"/>
        <v>2688.08</v>
      </c>
      <c r="AL890" s="57">
        <v>0</v>
      </c>
      <c r="AN890" s="46">
        <f>I890/'Приложение 1'!I888</f>
        <v>0</v>
      </c>
      <c r="AO890" s="46" t="e">
        <f t="shared" si="1168"/>
        <v>#DIV/0!</v>
      </c>
      <c r="AP890" s="46">
        <f t="shared" si="1169"/>
        <v>855.7056</v>
      </c>
      <c r="AQ890" s="46" t="e">
        <f t="shared" si="1170"/>
        <v>#DIV/0!</v>
      </c>
      <c r="AR890" s="46" t="e">
        <f t="shared" si="1171"/>
        <v>#DIV/0!</v>
      </c>
      <c r="AS890" s="46" t="e">
        <f t="shared" si="1172"/>
        <v>#DIV/0!</v>
      </c>
      <c r="AT890" s="46" t="e">
        <f t="shared" si="1173"/>
        <v>#DIV/0!</v>
      </c>
      <c r="AU890" s="46" t="e">
        <f t="shared" si="1174"/>
        <v>#DIV/0!</v>
      </c>
      <c r="AV890" s="46" t="e">
        <f t="shared" si="1175"/>
        <v>#DIV/0!</v>
      </c>
      <c r="AW890" s="46" t="e">
        <f t="shared" si="1176"/>
        <v>#DIV/0!</v>
      </c>
      <c r="AX890" s="46" t="e">
        <f t="shared" si="1177"/>
        <v>#DIV/0!</v>
      </c>
      <c r="AY890" s="52">
        <f t="shared" si="1178"/>
        <v>0</v>
      </c>
      <c r="AZ890" s="46">
        <v>823.21</v>
      </c>
      <c r="BA890" s="46">
        <v>2105.13</v>
      </c>
      <c r="BB890" s="46">
        <v>2608.0100000000002</v>
      </c>
      <c r="BC890" s="46">
        <v>902.03</v>
      </c>
      <c r="BD890" s="46">
        <v>1781.42</v>
      </c>
      <c r="BE890" s="46">
        <v>1188.47</v>
      </c>
      <c r="BF890" s="46">
        <v>2445034.0299999998</v>
      </c>
      <c r="BG890" s="46">
        <f t="shared" si="1179"/>
        <v>4866.91</v>
      </c>
      <c r="BH890" s="46">
        <v>1206.3800000000001</v>
      </c>
      <c r="BI890" s="46">
        <v>3444.44</v>
      </c>
      <c r="BJ890" s="46">
        <v>7006.73</v>
      </c>
      <c r="BK890" s="46">
        <f t="shared" si="1166"/>
        <v>1689105.94</v>
      </c>
      <c r="BL890" s="46" t="str">
        <f t="shared" si="1180"/>
        <v xml:space="preserve"> </v>
      </c>
      <c r="BM890" s="46" t="e">
        <f t="shared" si="1181"/>
        <v>#DIV/0!</v>
      </c>
      <c r="BN890" s="46" t="str">
        <f t="shared" si="1182"/>
        <v xml:space="preserve"> </v>
      </c>
      <c r="BO890" s="46" t="e">
        <f t="shared" si="1183"/>
        <v>#DIV/0!</v>
      </c>
      <c r="BP890" s="46" t="e">
        <f t="shared" si="1184"/>
        <v>#DIV/0!</v>
      </c>
      <c r="BQ890" s="46" t="e">
        <f t="shared" si="1185"/>
        <v>#DIV/0!</v>
      </c>
      <c r="BR890" s="46" t="e">
        <f t="shared" si="1186"/>
        <v>#DIV/0!</v>
      </c>
      <c r="BS890" s="46" t="e">
        <f t="shared" si="1187"/>
        <v>#DIV/0!</v>
      </c>
      <c r="BT890" s="46" t="e">
        <f t="shared" si="1188"/>
        <v>#DIV/0!</v>
      </c>
      <c r="BU890" s="46" t="e">
        <f t="shared" si="1189"/>
        <v>#DIV/0!</v>
      </c>
      <c r="BV890" s="46" t="e">
        <f t="shared" si="1190"/>
        <v>#DIV/0!</v>
      </c>
      <c r="BW890" s="46" t="str">
        <f t="shared" si="1191"/>
        <v xml:space="preserve"> </v>
      </c>
      <c r="BY890" s="52"/>
      <c r="BZ890" s="293"/>
      <c r="CA890" s="46" t="e">
        <f t="shared" si="1192"/>
        <v>#DIV/0!</v>
      </c>
      <c r="CB890" s="46">
        <f t="shared" si="1193"/>
        <v>5085.92</v>
      </c>
      <c r="CC890" s="46" t="e">
        <f t="shared" si="1194"/>
        <v>#DIV/0!</v>
      </c>
    </row>
    <row r="891" spans="1:81" s="45" customFormat="1" ht="43.5" customHeight="1">
      <c r="A891" s="308" t="s">
        <v>723</v>
      </c>
      <c r="B891" s="308"/>
      <c r="C891" s="280">
        <f>SUM(C883:C890)</f>
        <v>858.98</v>
      </c>
      <c r="D891" s="280"/>
      <c r="E891" s="280"/>
      <c r="F891" s="280"/>
      <c r="G891" s="280">
        <f>SUM(G883:G890)</f>
        <v>1194403.73</v>
      </c>
      <c r="H891" s="280">
        <f>ROUND(SUM(H883:H890),2)</f>
        <v>1140655.56</v>
      </c>
      <c r="I891" s="280">
        <f t="shared" ref="I891:U891" si="1232">SUM(I883:I890)</f>
        <v>0</v>
      </c>
      <c r="J891" s="280">
        <f t="shared" si="1232"/>
        <v>0</v>
      </c>
      <c r="K891" s="280">
        <f t="shared" si="1232"/>
        <v>0</v>
      </c>
      <c r="L891" s="280">
        <f t="shared" si="1232"/>
        <v>1333</v>
      </c>
      <c r="M891" s="280">
        <f t="shared" si="1232"/>
        <v>1140655.56</v>
      </c>
      <c r="N891" s="280">
        <f t="shared" si="1232"/>
        <v>0</v>
      </c>
      <c r="O891" s="280">
        <f t="shared" si="1232"/>
        <v>0</v>
      </c>
      <c r="P891" s="280">
        <f t="shared" si="1232"/>
        <v>0</v>
      </c>
      <c r="Q891" s="280">
        <f t="shared" si="1232"/>
        <v>0</v>
      </c>
      <c r="R891" s="280">
        <f t="shared" si="1232"/>
        <v>0</v>
      </c>
      <c r="S891" s="280">
        <f t="shared" si="1232"/>
        <v>0</v>
      </c>
      <c r="T891" s="290">
        <f t="shared" si="1232"/>
        <v>0</v>
      </c>
      <c r="U891" s="280">
        <f t="shared" si="1232"/>
        <v>0</v>
      </c>
      <c r="V891" s="280" t="s">
        <v>66</v>
      </c>
      <c r="W891" s="280">
        <f t="shared" ref="W891:AL891" si="1233">SUM(W883:W890)</f>
        <v>0</v>
      </c>
      <c r="X891" s="280">
        <f t="shared" si="1233"/>
        <v>0</v>
      </c>
      <c r="Y891" s="280">
        <f t="shared" si="1233"/>
        <v>0</v>
      </c>
      <c r="Z891" s="280">
        <f t="shared" si="1233"/>
        <v>0</v>
      </c>
      <c r="AA891" s="280">
        <f t="shared" si="1233"/>
        <v>0</v>
      </c>
      <c r="AB891" s="280">
        <f t="shared" si="1233"/>
        <v>0</v>
      </c>
      <c r="AC891" s="280">
        <f t="shared" si="1233"/>
        <v>0</v>
      </c>
      <c r="AD891" s="280">
        <f t="shared" si="1233"/>
        <v>0</v>
      </c>
      <c r="AE891" s="280">
        <f t="shared" si="1233"/>
        <v>0</v>
      </c>
      <c r="AF891" s="280">
        <f t="shared" si="1233"/>
        <v>0</v>
      </c>
      <c r="AG891" s="280">
        <f t="shared" si="1233"/>
        <v>0</v>
      </c>
      <c r="AH891" s="280">
        <f t="shared" si="1233"/>
        <v>0</v>
      </c>
      <c r="AI891" s="280">
        <f t="shared" si="1233"/>
        <v>0</v>
      </c>
      <c r="AJ891" s="280">
        <f t="shared" si="1233"/>
        <v>35832.11</v>
      </c>
      <c r="AK891" s="280">
        <f t="shared" si="1233"/>
        <v>17916.059999999998</v>
      </c>
      <c r="AL891" s="280">
        <f t="shared" si="1233"/>
        <v>0</v>
      </c>
      <c r="AN891" s="46" t="e">
        <f>I891/'Приложение 1'!I889</f>
        <v>#DIV/0!</v>
      </c>
      <c r="AO891" s="46" t="e">
        <f t="shared" si="1168"/>
        <v>#DIV/0!</v>
      </c>
      <c r="AP891" s="46">
        <f t="shared" si="1169"/>
        <v>855.70559639909982</v>
      </c>
      <c r="AQ891" s="46" t="e">
        <f t="shared" si="1170"/>
        <v>#DIV/0!</v>
      </c>
      <c r="AR891" s="46" t="e">
        <f t="shared" si="1171"/>
        <v>#DIV/0!</v>
      </c>
      <c r="AS891" s="46" t="e">
        <f t="shared" si="1172"/>
        <v>#DIV/0!</v>
      </c>
      <c r="AT891" s="46" t="e">
        <f t="shared" si="1173"/>
        <v>#DIV/0!</v>
      </c>
      <c r="AU891" s="46" t="e">
        <f t="shared" si="1174"/>
        <v>#DIV/0!</v>
      </c>
      <c r="AV891" s="46" t="e">
        <f t="shared" si="1175"/>
        <v>#DIV/0!</v>
      </c>
      <c r="AW891" s="46" t="e">
        <f t="shared" si="1176"/>
        <v>#DIV/0!</v>
      </c>
      <c r="AX891" s="46" t="e">
        <f t="shared" si="1177"/>
        <v>#DIV/0!</v>
      </c>
      <c r="AY891" s="52">
        <f t="shared" si="1178"/>
        <v>0</v>
      </c>
      <c r="AZ891" s="46">
        <v>823.21</v>
      </c>
      <c r="BA891" s="46">
        <v>2105.13</v>
      </c>
      <c r="BB891" s="46">
        <v>2608.0100000000002</v>
      </c>
      <c r="BC891" s="46">
        <v>902.03</v>
      </c>
      <c r="BD891" s="46">
        <v>1781.42</v>
      </c>
      <c r="BE891" s="46">
        <v>1188.47</v>
      </c>
      <c r="BF891" s="46">
        <v>2445034.0299999998</v>
      </c>
      <c r="BG891" s="46">
        <f t="shared" si="1179"/>
        <v>4866.91</v>
      </c>
      <c r="BH891" s="46">
        <v>1206.3800000000001</v>
      </c>
      <c r="BI891" s="46">
        <v>3444.44</v>
      </c>
      <c r="BJ891" s="46">
        <v>7006.73</v>
      </c>
      <c r="BK891" s="46">
        <f t="shared" si="1166"/>
        <v>1689105.94</v>
      </c>
      <c r="BL891" s="46" t="e">
        <f t="shared" si="1180"/>
        <v>#DIV/0!</v>
      </c>
      <c r="BM891" s="46" t="e">
        <f t="shared" si="1181"/>
        <v>#DIV/0!</v>
      </c>
      <c r="BN891" s="46" t="str">
        <f t="shared" si="1182"/>
        <v xml:space="preserve"> </v>
      </c>
      <c r="BO891" s="46" t="e">
        <f t="shared" si="1183"/>
        <v>#DIV/0!</v>
      </c>
      <c r="BP891" s="46" t="e">
        <f t="shared" si="1184"/>
        <v>#DIV/0!</v>
      </c>
      <c r="BQ891" s="46" t="e">
        <f t="shared" si="1185"/>
        <v>#DIV/0!</v>
      </c>
      <c r="BR891" s="46" t="e">
        <f t="shared" si="1186"/>
        <v>#DIV/0!</v>
      </c>
      <c r="BS891" s="46" t="e">
        <f t="shared" si="1187"/>
        <v>#DIV/0!</v>
      </c>
      <c r="BT891" s="46" t="e">
        <f t="shared" si="1188"/>
        <v>#DIV/0!</v>
      </c>
      <c r="BU891" s="46" t="e">
        <f t="shared" si="1189"/>
        <v>#DIV/0!</v>
      </c>
      <c r="BV891" s="46" t="e">
        <f t="shared" si="1190"/>
        <v>#DIV/0!</v>
      </c>
      <c r="BW891" s="46" t="str">
        <f t="shared" si="1191"/>
        <v xml:space="preserve"> </v>
      </c>
      <c r="BY891" s="52">
        <f t="shared" si="1197"/>
        <v>2.9999998409248105</v>
      </c>
      <c r="BZ891" s="293">
        <f t="shared" si="1198"/>
        <v>1.5000003390813252</v>
      </c>
      <c r="CA891" s="46" t="e">
        <f t="shared" si="1192"/>
        <v>#DIV/0!</v>
      </c>
      <c r="CB891" s="46">
        <f t="shared" si="1193"/>
        <v>5085.92</v>
      </c>
      <c r="CC891" s="46" t="e">
        <f t="shared" si="1194"/>
        <v>#DIV/0!</v>
      </c>
    </row>
    <row r="892" spans="1:81" s="45" customFormat="1" ht="12" customHeight="1">
      <c r="A892" s="341" t="s">
        <v>80</v>
      </c>
      <c r="B892" s="342"/>
      <c r="C892" s="342"/>
      <c r="D892" s="342"/>
      <c r="E892" s="342"/>
      <c r="F892" s="342"/>
      <c r="G892" s="342"/>
      <c r="H892" s="342"/>
      <c r="I892" s="342"/>
      <c r="J892" s="342"/>
      <c r="K892" s="342"/>
      <c r="L892" s="342"/>
      <c r="M892" s="342"/>
      <c r="N892" s="342"/>
      <c r="O892" s="342"/>
      <c r="P892" s="342"/>
      <c r="Q892" s="342"/>
      <c r="R892" s="342"/>
      <c r="S892" s="342"/>
      <c r="T892" s="342"/>
      <c r="U892" s="342"/>
      <c r="V892" s="342"/>
      <c r="W892" s="342"/>
      <c r="X892" s="342"/>
      <c r="Y892" s="342"/>
      <c r="Z892" s="342"/>
      <c r="AA892" s="342"/>
      <c r="AB892" s="342"/>
      <c r="AC892" s="342"/>
      <c r="AD892" s="342"/>
      <c r="AE892" s="342"/>
      <c r="AF892" s="342"/>
      <c r="AG892" s="342"/>
      <c r="AH892" s="342"/>
      <c r="AI892" s="342"/>
      <c r="AJ892" s="342"/>
      <c r="AK892" s="342"/>
      <c r="AL892" s="360"/>
      <c r="AN892" s="46">
        <f>I892/'Приложение 1'!I890</f>
        <v>0</v>
      </c>
      <c r="AO892" s="46" t="e">
        <f t="shared" si="1168"/>
        <v>#DIV/0!</v>
      </c>
      <c r="AP892" s="46" t="e">
        <f t="shared" si="1169"/>
        <v>#DIV/0!</v>
      </c>
      <c r="AQ892" s="46" t="e">
        <f t="shared" si="1170"/>
        <v>#DIV/0!</v>
      </c>
      <c r="AR892" s="46" t="e">
        <f t="shared" si="1171"/>
        <v>#DIV/0!</v>
      </c>
      <c r="AS892" s="46" t="e">
        <f t="shared" si="1172"/>
        <v>#DIV/0!</v>
      </c>
      <c r="AT892" s="46" t="e">
        <f t="shared" si="1173"/>
        <v>#DIV/0!</v>
      </c>
      <c r="AU892" s="46" t="e">
        <f t="shared" si="1174"/>
        <v>#DIV/0!</v>
      </c>
      <c r="AV892" s="46" t="e">
        <f t="shared" si="1175"/>
        <v>#DIV/0!</v>
      </c>
      <c r="AW892" s="46" t="e">
        <f t="shared" si="1176"/>
        <v>#DIV/0!</v>
      </c>
      <c r="AX892" s="46" t="e">
        <f t="shared" si="1177"/>
        <v>#DIV/0!</v>
      </c>
      <c r="AY892" s="52">
        <f t="shared" si="1178"/>
        <v>0</v>
      </c>
      <c r="AZ892" s="46">
        <v>823.21</v>
      </c>
      <c r="BA892" s="46">
        <v>2105.13</v>
      </c>
      <c r="BB892" s="46">
        <v>2608.0100000000002</v>
      </c>
      <c r="BC892" s="46">
        <v>902.03</v>
      </c>
      <c r="BD892" s="46">
        <v>1781.42</v>
      </c>
      <c r="BE892" s="46">
        <v>1188.47</v>
      </c>
      <c r="BF892" s="46">
        <v>2445034.0299999998</v>
      </c>
      <c r="BG892" s="46">
        <f t="shared" si="1179"/>
        <v>4866.91</v>
      </c>
      <c r="BH892" s="46">
        <v>1206.3800000000001</v>
      </c>
      <c r="BI892" s="46">
        <v>3444.44</v>
      </c>
      <c r="BJ892" s="46">
        <v>7006.73</v>
      </c>
      <c r="BK892" s="46">
        <f t="shared" si="1166"/>
        <v>1689105.94</v>
      </c>
      <c r="BL892" s="46" t="str">
        <f t="shared" si="1180"/>
        <v xml:space="preserve"> </v>
      </c>
      <c r="BM892" s="46" t="e">
        <f t="shared" si="1181"/>
        <v>#DIV/0!</v>
      </c>
      <c r="BN892" s="46" t="e">
        <f t="shared" si="1182"/>
        <v>#DIV/0!</v>
      </c>
      <c r="BO892" s="46" t="e">
        <f t="shared" si="1183"/>
        <v>#DIV/0!</v>
      </c>
      <c r="BP892" s="46" t="e">
        <f t="shared" si="1184"/>
        <v>#DIV/0!</v>
      </c>
      <c r="BQ892" s="46" t="e">
        <f t="shared" si="1185"/>
        <v>#DIV/0!</v>
      </c>
      <c r="BR892" s="46" t="e">
        <f t="shared" si="1186"/>
        <v>#DIV/0!</v>
      </c>
      <c r="BS892" s="46" t="e">
        <f t="shared" si="1187"/>
        <v>#DIV/0!</v>
      </c>
      <c r="BT892" s="46" t="e">
        <f t="shared" si="1188"/>
        <v>#DIV/0!</v>
      </c>
      <c r="BU892" s="46" t="e">
        <f t="shared" si="1189"/>
        <v>#DIV/0!</v>
      </c>
      <c r="BV892" s="46" t="e">
        <f t="shared" si="1190"/>
        <v>#DIV/0!</v>
      </c>
      <c r="BW892" s="46" t="str">
        <f t="shared" si="1191"/>
        <v xml:space="preserve"> </v>
      </c>
      <c r="BY892" s="52" t="e">
        <f t="shared" si="1197"/>
        <v>#DIV/0!</v>
      </c>
      <c r="BZ892" s="293" t="e">
        <f t="shared" si="1198"/>
        <v>#DIV/0!</v>
      </c>
      <c r="CA892" s="46" t="e">
        <f t="shared" si="1192"/>
        <v>#DIV/0!</v>
      </c>
      <c r="CB892" s="46">
        <f t="shared" si="1193"/>
        <v>5085.92</v>
      </c>
      <c r="CC892" s="46" t="e">
        <f t="shared" si="1194"/>
        <v>#DIV/0!</v>
      </c>
    </row>
    <row r="893" spans="1:81" s="45" customFormat="1" ht="12" customHeight="1">
      <c r="A893" s="343">
        <v>223</v>
      </c>
      <c r="B893" s="64" t="s">
        <v>738</v>
      </c>
      <c r="C893" s="358">
        <v>590.20000000000005</v>
      </c>
      <c r="D893" s="295"/>
      <c r="E893" s="280"/>
      <c r="F893" s="280"/>
      <c r="G893" s="286">
        <f>ROUND(H893+U893+X893+Z893+AB893+AD893+AF893+AH893+AI893+AJ893+AK893+AL893,2)</f>
        <v>3965778.72</v>
      </c>
      <c r="H893" s="280">
        <f>I893+K893+M893+O893+Q893+S893</f>
        <v>0</v>
      </c>
      <c r="I893" s="289">
        <v>0</v>
      </c>
      <c r="J893" s="289">
        <v>0</v>
      </c>
      <c r="K893" s="289">
        <v>0</v>
      </c>
      <c r="L893" s="289">
        <v>0</v>
      </c>
      <c r="M893" s="289">
        <v>0</v>
      </c>
      <c r="N893" s="280">
        <v>0</v>
      </c>
      <c r="O893" s="280">
        <v>0</v>
      </c>
      <c r="P893" s="280">
        <v>0</v>
      </c>
      <c r="Q893" s="280">
        <v>0</v>
      </c>
      <c r="R893" s="280">
        <v>0</v>
      </c>
      <c r="S893" s="280">
        <v>0</v>
      </c>
      <c r="T893" s="290">
        <v>0</v>
      </c>
      <c r="U893" s="280">
        <v>0</v>
      </c>
      <c r="V893" s="280" t="s">
        <v>106</v>
      </c>
      <c r="W893" s="280">
        <v>982</v>
      </c>
      <c r="X893" s="280">
        <f t="shared" ref="X893" si="1234">ROUND(IF(V893="СК",3856.74,3886.86)*W893,2)</f>
        <v>3787318.68</v>
      </c>
      <c r="Y893" s="57">
        <v>0</v>
      </c>
      <c r="Z893" s="57">
        <v>0</v>
      </c>
      <c r="AA893" s="57">
        <v>0</v>
      </c>
      <c r="AB893" s="57">
        <v>0</v>
      </c>
      <c r="AC893" s="57">
        <v>0</v>
      </c>
      <c r="AD893" s="57">
        <v>0</v>
      </c>
      <c r="AE893" s="57">
        <v>0</v>
      </c>
      <c r="AF893" s="57">
        <v>0</v>
      </c>
      <c r="AG893" s="57">
        <v>0</v>
      </c>
      <c r="AH893" s="57">
        <v>0</v>
      </c>
      <c r="AI893" s="57">
        <v>0</v>
      </c>
      <c r="AJ893" s="57">
        <f t="shared" ref="AJ893" si="1235">ROUND(X893/95.5*3,2)</f>
        <v>118973.36</v>
      </c>
      <c r="AK893" s="57">
        <f t="shared" ref="AK893" si="1236">ROUND(X893/95.5*1.5,2)</f>
        <v>59486.68</v>
      </c>
      <c r="AL893" s="57">
        <v>0</v>
      </c>
      <c r="AN893" s="46">
        <f>I893/'Приложение 1'!I891</f>
        <v>0</v>
      </c>
      <c r="AO893" s="46" t="e">
        <f t="shared" si="1168"/>
        <v>#DIV/0!</v>
      </c>
      <c r="AP893" s="46" t="e">
        <f t="shared" si="1169"/>
        <v>#DIV/0!</v>
      </c>
      <c r="AQ893" s="46" t="e">
        <f t="shared" si="1170"/>
        <v>#DIV/0!</v>
      </c>
      <c r="AR893" s="46" t="e">
        <f t="shared" si="1171"/>
        <v>#DIV/0!</v>
      </c>
      <c r="AS893" s="46" t="e">
        <f t="shared" si="1172"/>
        <v>#DIV/0!</v>
      </c>
      <c r="AT893" s="46" t="e">
        <f t="shared" si="1173"/>
        <v>#DIV/0!</v>
      </c>
      <c r="AU893" s="46">
        <f t="shared" si="1174"/>
        <v>3856.7400000000002</v>
      </c>
      <c r="AV893" s="46" t="e">
        <f t="shared" si="1175"/>
        <v>#DIV/0!</v>
      </c>
      <c r="AW893" s="46" t="e">
        <f t="shared" si="1176"/>
        <v>#DIV/0!</v>
      </c>
      <c r="AX893" s="46" t="e">
        <f t="shared" si="1177"/>
        <v>#DIV/0!</v>
      </c>
      <c r="AY893" s="52">
        <f t="shared" si="1178"/>
        <v>0</v>
      </c>
      <c r="AZ893" s="46">
        <v>823.21</v>
      </c>
      <c r="BA893" s="46">
        <v>2105.13</v>
      </c>
      <c r="BB893" s="46">
        <v>2608.0100000000002</v>
      </c>
      <c r="BC893" s="46">
        <v>902.03</v>
      </c>
      <c r="BD893" s="46">
        <v>1781.42</v>
      </c>
      <c r="BE893" s="46">
        <v>1188.47</v>
      </c>
      <c r="BF893" s="46">
        <v>2445034.0299999998</v>
      </c>
      <c r="BG893" s="46">
        <f t="shared" si="1179"/>
        <v>4866.91</v>
      </c>
      <c r="BH893" s="46">
        <v>1206.3800000000001</v>
      </c>
      <c r="BI893" s="46">
        <v>3444.44</v>
      </c>
      <c r="BJ893" s="46">
        <v>7006.73</v>
      </c>
      <c r="BK893" s="46">
        <f t="shared" si="1166"/>
        <v>1689105.94</v>
      </c>
      <c r="BL893" s="46" t="str">
        <f t="shared" si="1180"/>
        <v xml:space="preserve"> </v>
      </c>
      <c r="BM893" s="46" t="e">
        <f t="shared" si="1181"/>
        <v>#DIV/0!</v>
      </c>
      <c r="BN893" s="46" t="e">
        <f t="shared" si="1182"/>
        <v>#DIV/0!</v>
      </c>
      <c r="BO893" s="46" t="e">
        <f t="shared" si="1183"/>
        <v>#DIV/0!</v>
      </c>
      <c r="BP893" s="46" t="e">
        <f t="shared" si="1184"/>
        <v>#DIV/0!</v>
      </c>
      <c r="BQ893" s="46" t="e">
        <f t="shared" si="1185"/>
        <v>#DIV/0!</v>
      </c>
      <c r="BR893" s="46" t="e">
        <f t="shared" si="1186"/>
        <v>#DIV/0!</v>
      </c>
      <c r="BS893" s="46" t="str">
        <f t="shared" si="1187"/>
        <v xml:space="preserve"> </v>
      </c>
      <c r="BT893" s="46" t="e">
        <f t="shared" si="1188"/>
        <v>#DIV/0!</v>
      </c>
      <c r="BU893" s="46" t="e">
        <f t="shared" si="1189"/>
        <v>#DIV/0!</v>
      </c>
      <c r="BV893" s="46" t="e">
        <f t="shared" si="1190"/>
        <v>#DIV/0!</v>
      </c>
      <c r="BW893" s="46" t="str">
        <f t="shared" si="1191"/>
        <v xml:space="preserve"> </v>
      </c>
      <c r="BY893" s="52">
        <f t="shared" ref="BY893" si="1237">AJ893/G893*100</f>
        <v>2.9999999596548341</v>
      </c>
      <c r="BZ893" s="293">
        <f t="shared" ref="BZ893" si="1238">AK893/G893*100</f>
        <v>1.4999999798274171</v>
      </c>
      <c r="CA893" s="46">
        <f t="shared" si="1192"/>
        <v>4038.4712016293283</v>
      </c>
      <c r="CB893" s="46">
        <f t="shared" si="1193"/>
        <v>5085.92</v>
      </c>
      <c r="CC893" s="46">
        <f t="shared" si="1194"/>
        <v>-1047.4487983706717</v>
      </c>
    </row>
    <row r="894" spans="1:81" s="45" customFormat="1" ht="43.5" customHeight="1">
      <c r="A894" s="308" t="s">
        <v>81</v>
      </c>
      <c r="B894" s="308"/>
      <c r="C894" s="280" t="e">
        <f>SUM(#REF!)</f>
        <v>#REF!</v>
      </c>
      <c r="D894" s="356"/>
      <c r="E894" s="358"/>
      <c r="F894" s="358"/>
      <c r="G894" s="280">
        <f t="shared" ref="G894:U894" si="1239">SUM(G893:G893)</f>
        <v>3965778.72</v>
      </c>
      <c r="H894" s="280">
        <f t="shared" si="1239"/>
        <v>0</v>
      </c>
      <c r="I894" s="280">
        <f t="shared" si="1239"/>
        <v>0</v>
      </c>
      <c r="J894" s="280">
        <f t="shared" si="1239"/>
        <v>0</v>
      </c>
      <c r="K894" s="280">
        <f t="shared" si="1239"/>
        <v>0</v>
      </c>
      <c r="L894" s="280">
        <f t="shared" si="1239"/>
        <v>0</v>
      </c>
      <c r="M894" s="280">
        <f t="shared" si="1239"/>
        <v>0</v>
      </c>
      <c r="N894" s="280">
        <f t="shared" si="1239"/>
        <v>0</v>
      </c>
      <c r="O894" s="280">
        <f t="shared" si="1239"/>
        <v>0</v>
      </c>
      <c r="P894" s="280">
        <f t="shared" si="1239"/>
        <v>0</v>
      </c>
      <c r="Q894" s="280">
        <f t="shared" si="1239"/>
        <v>0</v>
      </c>
      <c r="R894" s="280">
        <f t="shared" si="1239"/>
        <v>0</v>
      </c>
      <c r="S894" s="280">
        <f t="shared" si="1239"/>
        <v>0</v>
      </c>
      <c r="T894" s="281">
        <f t="shared" si="1239"/>
        <v>0</v>
      </c>
      <c r="U894" s="280">
        <f t="shared" si="1239"/>
        <v>0</v>
      </c>
      <c r="V894" s="280" t="s">
        <v>66</v>
      </c>
      <c r="W894" s="280">
        <f t="shared" ref="W894:AL894" si="1240">SUM(W893:W893)</f>
        <v>982</v>
      </c>
      <c r="X894" s="280">
        <f t="shared" si="1240"/>
        <v>3787318.68</v>
      </c>
      <c r="Y894" s="280">
        <f t="shared" si="1240"/>
        <v>0</v>
      </c>
      <c r="Z894" s="280">
        <f t="shared" si="1240"/>
        <v>0</v>
      </c>
      <c r="AA894" s="280">
        <f t="shared" si="1240"/>
        <v>0</v>
      </c>
      <c r="AB894" s="280">
        <f t="shared" si="1240"/>
        <v>0</v>
      </c>
      <c r="AC894" s="280">
        <f t="shared" si="1240"/>
        <v>0</v>
      </c>
      <c r="AD894" s="280">
        <f t="shared" si="1240"/>
        <v>0</v>
      </c>
      <c r="AE894" s="280">
        <f t="shared" si="1240"/>
        <v>0</v>
      </c>
      <c r="AF894" s="280">
        <f t="shared" si="1240"/>
        <v>0</v>
      </c>
      <c r="AG894" s="280">
        <f t="shared" si="1240"/>
        <v>0</v>
      </c>
      <c r="AH894" s="280">
        <f t="shared" si="1240"/>
        <v>0</v>
      </c>
      <c r="AI894" s="280">
        <f t="shared" si="1240"/>
        <v>0</v>
      </c>
      <c r="AJ894" s="280">
        <f t="shared" si="1240"/>
        <v>118973.36</v>
      </c>
      <c r="AK894" s="280">
        <f t="shared" si="1240"/>
        <v>59486.68</v>
      </c>
      <c r="AL894" s="280">
        <f t="shared" si="1240"/>
        <v>0</v>
      </c>
      <c r="AN894" s="46" t="e">
        <f>I894/'Приложение 1'!I892</f>
        <v>#DIV/0!</v>
      </c>
      <c r="AO894" s="46" t="e">
        <f t="shared" si="1168"/>
        <v>#DIV/0!</v>
      </c>
      <c r="AP894" s="46" t="e">
        <f t="shared" si="1169"/>
        <v>#DIV/0!</v>
      </c>
      <c r="AQ894" s="46" t="e">
        <f t="shared" si="1170"/>
        <v>#DIV/0!</v>
      </c>
      <c r="AR894" s="46" t="e">
        <f t="shared" si="1171"/>
        <v>#DIV/0!</v>
      </c>
      <c r="AS894" s="46" t="e">
        <f t="shared" si="1172"/>
        <v>#DIV/0!</v>
      </c>
      <c r="AT894" s="46" t="e">
        <f t="shared" si="1173"/>
        <v>#DIV/0!</v>
      </c>
      <c r="AU894" s="46">
        <f t="shared" si="1174"/>
        <v>3856.7400000000002</v>
      </c>
      <c r="AV894" s="46" t="e">
        <f t="shared" si="1175"/>
        <v>#DIV/0!</v>
      </c>
      <c r="AW894" s="46" t="e">
        <f t="shared" si="1176"/>
        <v>#DIV/0!</v>
      </c>
      <c r="AX894" s="46" t="e">
        <f t="shared" si="1177"/>
        <v>#DIV/0!</v>
      </c>
      <c r="AY894" s="52">
        <f t="shared" si="1178"/>
        <v>0</v>
      </c>
      <c r="AZ894" s="46">
        <v>823.21</v>
      </c>
      <c r="BA894" s="46">
        <v>2105.13</v>
      </c>
      <c r="BB894" s="46">
        <v>2608.0100000000002</v>
      </c>
      <c r="BC894" s="46">
        <v>902.03</v>
      </c>
      <c r="BD894" s="46">
        <v>1781.42</v>
      </c>
      <c r="BE894" s="46">
        <v>1188.47</v>
      </c>
      <c r="BF894" s="46">
        <v>2445034.0299999998</v>
      </c>
      <c r="BG894" s="46">
        <f t="shared" si="1179"/>
        <v>4866.91</v>
      </c>
      <c r="BH894" s="46">
        <v>1206.3800000000001</v>
      </c>
      <c r="BI894" s="46">
        <v>3444.44</v>
      </c>
      <c r="BJ894" s="46">
        <v>7006.73</v>
      </c>
      <c r="BK894" s="46">
        <f t="shared" si="1166"/>
        <v>1689105.94</v>
      </c>
      <c r="BL894" s="46" t="e">
        <f t="shared" si="1180"/>
        <v>#DIV/0!</v>
      </c>
      <c r="BM894" s="46" t="e">
        <f t="shared" si="1181"/>
        <v>#DIV/0!</v>
      </c>
      <c r="BN894" s="46" t="e">
        <f t="shared" si="1182"/>
        <v>#DIV/0!</v>
      </c>
      <c r="BO894" s="46" t="e">
        <f t="shared" si="1183"/>
        <v>#DIV/0!</v>
      </c>
      <c r="BP894" s="46" t="e">
        <f t="shared" si="1184"/>
        <v>#DIV/0!</v>
      </c>
      <c r="BQ894" s="46" t="e">
        <f t="shared" si="1185"/>
        <v>#DIV/0!</v>
      </c>
      <c r="BR894" s="46" t="e">
        <f t="shared" si="1186"/>
        <v>#DIV/0!</v>
      </c>
      <c r="BS894" s="46" t="str">
        <f t="shared" si="1187"/>
        <v xml:space="preserve"> </v>
      </c>
      <c r="BT894" s="46" t="e">
        <f t="shared" si="1188"/>
        <v>#DIV/0!</v>
      </c>
      <c r="BU894" s="46" t="e">
        <f t="shared" si="1189"/>
        <v>#DIV/0!</v>
      </c>
      <c r="BV894" s="46" t="e">
        <f t="shared" si="1190"/>
        <v>#DIV/0!</v>
      </c>
      <c r="BW894" s="46" t="str">
        <f t="shared" si="1191"/>
        <v xml:space="preserve"> </v>
      </c>
      <c r="BY894" s="52">
        <f t="shared" si="1197"/>
        <v>2.9999999596548341</v>
      </c>
      <c r="BZ894" s="293">
        <f t="shared" si="1198"/>
        <v>1.4999999798274171</v>
      </c>
      <c r="CA894" s="46">
        <f t="shared" si="1192"/>
        <v>4038.4712016293283</v>
      </c>
      <c r="CB894" s="46">
        <f t="shared" si="1193"/>
        <v>5085.92</v>
      </c>
      <c r="CC894" s="46">
        <f t="shared" si="1194"/>
        <v>-1047.4487983706717</v>
      </c>
    </row>
    <row r="895" spans="1:81" s="45" customFormat="1" ht="12" customHeight="1">
      <c r="A895" s="364" t="s">
        <v>118</v>
      </c>
      <c r="B895" s="365"/>
      <c r="C895" s="365"/>
      <c r="D895" s="365"/>
      <c r="E895" s="365"/>
      <c r="F895" s="365"/>
      <c r="G895" s="365"/>
      <c r="H895" s="365"/>
      <c r="I895" s="365"/>
      <c r="J895" s="365"/>
      <c r="K895" s="365"/>
      <c r="L895" s="365"/>
      <c r="M895" s="365"/>
      <c r="N895" s="365"/>
      <c r="O895" s="365"/>
      <c r="P895" s="365"/>
      <c r="Q895" s="365"/>
      <c r="R895" s="365"/>
      <c r="S895" s="365"/>
      <c r="T895" s="365"/>
      <c r="U895" s="365"/>
      <c r="V895" s="365"/>
      <c r="W895" s="365"/>
      <c r="X895" s="365"/>
      <c r="Y895" s="365"/>
      <c r="Z895" s="365"/>
      <c r="AA895" s="365"/>
      <c r="AB895" s="365"/>
      <c r="AC895" s="365"/>
      <c r="AD895" s="365"/>
      <c r="AE895" s="365"/>
      <c r="AF895" s="365"/>
      <c r="AG895" s="365"/>
      <c r="AH895" s="365"/>
      <c r="AI895" s="365"/>
      <c r="AJ895" s="365"/>
      <c r="AK895" s="365"/>
      <c r="AL895" s="366"/>
      <c r="AN895" s="46">
        <f>I895/'Приложение 1'!I893</f>
        <v>0</v>
      </c>
      <c r="AO895" s="46" t="e">
        <f t="shared" si="1168"/>
        <v>#DIV/0!</v>
      </c>
      <c r="AP895" s="46" t="e">
        <f t="shared" si="1169"/>
        <v>#DIV/0!</v>
      </c>
      <c r="AQ895" s="46" t="e">
        <f t="shared" si="1170"/>
        <v>#DIV/0!</v>
      </c>
      <c r="AR895" s="46" t="e">
        <f t="shared" si="1171"/>
        <v>#DIV/0!</v>
      </c>
      <c r="AS895" s="46" t="e">
        <f t="shared" si="1172"/>
        <v>#DIV/0!</v>
      </c>
      <c r="AT895" s="46" t="e">
        <f t="shared" si="1173"/>
        <v>#DIV/0!</v>
      </c>
      <c r="AU895" s="46" t="e">
        <f t="shared" si="1174"/>
        <v>#DIV/0!</v>
      </c>
      <c r="AV895" s="46" t="e">
        <f t="shared" si="1175"/>
        <v>#DIV/0!</v>
      </c>
      <c r="AW895" s="46" t="e">
        <f t="shared" si="1176"/>
        <v>#DIV/0!</v>
      </c>
      <c r="AX895" s="46" t="e">
        <f t="shared" si="1177"/>
        <v>#DIV/0!</v>
      </c>
      <c r="AY895" s="52">
        <f t="shared" si="1178"/>
        <v>0</v>
      </c>
      <c r="AZ895" s="46">
        <v>823.21</v>
      </c>
      <c r="BA895" s="46">
        <v>2105.13</v>
      </c>
      <c r="BB895" s="46">
        <v>2608.0100000000002</v>
      </c>
      <c r="BC895" s="46">
        <v>902.03</v>
      </c>
      <c r="BD895" s="46">
        <v>1781.42</v>
      </c>
      <c r="BE895" s="46">
        <v>1188.47</v>
      </c>
      <c r="BF895" s="46">
        <v>2445034.0299999998</v>
      </c>
      <c r="BG895" s="46">
        <f t="shared" si="1179"/>
        <v>4866.91</v>
      </c>
      <c r="BH895" s="46">
        <v>1206.3800000000001</v>
      </c>
      <c r="BI895" s="46">
        <v>3444.44</v>
      </c>
      <c r="BJ895" s="46">
        <v>7006.73</v>
      </c>
      <c r="BK895" s="46">
        <f t="shared" si="1166"/>
        <v>1689105.94</v>
      </c>
      <c r="BL895" s="46" t="str">
        <f t="shared" si="1180"/>
        <v xml:space="preserve"> </v>
      </c>
      <c r="BM895" s="46" t="e">
        <f t="shared" si="1181"/>
        <v>#DIV/0!</v>
      </c>
      <c r="BN895" s="46" t="e">
        <f t="shared" si="1182"/>
        <v>#DIV/0!</v>
      </c>
      <c r="BO895" s="46" t="e">
        <f t="shared" si="1183"/>
        <v>#DIV/0!</v>
      </c>
      <c r="BP895" s="46" t="e">
        <f t="shared" si="1184"/>
        <v>#DIV/0!</v>
      </c>
      <c r="BQ895" s="46" t="e">
        <f t="shared" si="1185"/>
        <v>#DIV/0!</v>
      </c>
      <c r="BR895" s="46" t="e">
        <f t="shared" si="1186"/>
        <v>#DIV/0!</v>
      </c>
      <c r="BS895" s="46" t="e">
        <f t="shared" si="1187"/>
        <v>#DIV/0!</v>
      </c>
      <c r="BT895" s="46" t="e">
        <f t="shared" si="1188"/>
        <v>#DIV/0!</v>
      </c>
      <c r="BU895" s="46" t="e">
        <f t="shared" si="1189"/>
        <v>#DIV/0!</v>
      </c>
      <c r="BV895" s="46" t="e">
        <f t="shared" si="1190"/>
        <v>#DIV/0!</v>
      </c>
      <c r="BW895" s="46" t="str">
        <f t="shared" si="1191"/>
        <v xml:space="preserve"> </v>
      </c>
      <c r="BY895" s="52"/>
      <c r="BZ895" s="293"/>
      <c r="CA895" s="46" t="e">
        <f t="shared" si="1192"/>
        <v>#DIV/0!</v>
      </c>
      <c r="CB895" s="46">
        <f t="shared" si="1193"/>
        <v>5085.92</v>
      </c>
      <c r="CC895" s="46" t="e">
        <f t="shared" si="1194"/>
        <v>#DIV/0!</v>
      </c>
    </row>
    <row r="896" spans="1:81" s="45" customFormat="1" ht="12" customHeight="1">
      <c r="A896" s="284">
        <v>224</v>
      </c>
      <c r="B896" s="64" t="s">
        <v>100</v>
      </c>
      <c r="C896" s="358">
        <v>590.20000000000005</v>
      </c>
      <c r="D896" s="295"/>
      <c r="E896" s="280"/>
      <c r="F896" s="280"/>
      <c r="G896" s="286">
        <f>ROUND(H896+U896+X896+Z896+AB896+AD896+AF896+AH896+AI896+AJ896+AK896+AL896,2)</f>
        <v>8942299.2100000009</v>
      </c>
      <c r="H896" s="280">
        <f>I896+K896+M896+O896+Q896+S896</f>
        <v>8020743.1900000004</v>
      </c>
      <c r="I896" s="286">
        <f>ROUND(242.99*'Приложение 1'!J893,2)</f>
        <v>2209034.2400000002</v>
      </c>
      <c r="J896" s="289">
        <v>3850</v>
      </c>
      <c r="K896" s="289">
        <f>ROUND(J896*1176.73,2)</f>
        <v>4530410.5</v>
      </c>
      <c r="L896" s="289">
        <v>810.8</v>
      </c>
      <c r="M896" s="286">
        <f>ROUND(L896*891.36*0.96,2)</f>
        <v>693806.1</v>
      </c>
      <c r="N896" s="280">
        <v>745</v>
      </c>
      <c r="O896" s="280">
        <f>ROUND(N896*627.71,2)</f>
        <v>467643.95</v>
      </c>
      <c r="P896" s="280">
        <v>0</v>
      </c>
      <c r="Q896" s="280">
        <v>0</v>
      </c>
      <c r="R896" s="280">
        <v>140</v>
      </c>
      <c r="S896" s="280">
        <f>ROUND(R896*856.06,2)</f>
        <v>119848.4</v>
      </c>
      <c r="T896" s="290">
        <v>0</v>
      </c>
      <c r="U896" s="280">
        <v>0</v>
      </c>
      <c r="V896" s="280"/>
      <c r="W896" s="280">
        <v>0</v>
      </c>
      <c r="X896" s="280">
        <v>0</v>
      </c>
      <c r="Y896" s="57">
        <v>0</v>
      </c>
      <c r="Z896" s="57">
        <v>0</v>
      </c>
      <c r="AA896" s="57">
        <v>0</v>
      </c>
      <c r="AB896" s="57">
        <v>0</v>
      </c>
      <c r="AC896" s="57">
        <v>0</v>
      </c>
      <c r="AD896" s="57">
        <v>0</v>
      </c>
      <c r="AE896" s="57">
        <v>0</v>
      </c>
      <c r="AF896" s="57">
        <v>0</v>
      </c>
      <c r="AG896" s="57">
        <v>0</v>
      </c>
      <c r="AH896" s="57">
        <v>0</v>
      </c>
      <c r="AI896" s="280">
        <f>ROUND(429276+89876.55,2)</f>
        <v>519152.55</v>
      </c>
      <c r="AJ896" s="57">
        <f>ROUND((X896+H896+AI896)/95.5*3,2)</f>
        <v>268268.98</v>
      </c>
      <c r="AK896" s="57">
        <f>ROUND((X896+H896+AI896)/95.5*1.5,2)</f>
        <v>134134.49</v>
      </c>
      <c r="AL896" s="57">
        <v>0</v>
      </c>
      <c r="AN896" s="46">
        <f>I896/'Приложение 1'!I894</f>
        <v>221.80840228130774</v>
      </c>
      <c r="AO896" s="46">
        <f t="shared" si="1168"/>
        <v>1176.73</v>
      </c>
      <c r="AP896" s="46">
        <f t="shared" si="1169"/>
        <v>855.70559940799217</v>
      </c>
      <c r="AQ896" s="46">
        <f t="shared" si="1170"/>
        <v>627.71</v>
      </c>
      <c r="AR896" s="46" t="e">
        <f t="shared" si="1171"/>
        <v>#DIV/0!</v>
      </c>
      <c r="AS896" s="46">
        <f t="shared" si="1172"/>
        <v>856.06</v>
      </c>
      <c r="AT896" s="46" t="e">
        <f t="shared" si="1173"/>
        <v>#DIV/0!</v>
      </c>
      <c r="AU896" s="46" t="e">
        <f t="shared" si="1174"/>
        <v>#DIV/0!</v>
      </c>
      <c r="AV896" s="46" t="e">
        <f t="shared" si="1175"/>
        <v>#DIV/0!</v>
      </c>
      <c r="AW896" s="46" t="e">
        <f t="shared" si="1176"/>
        <v>#DIV/0!</v>
      </c>
      <c r="AX896" s="46" t="e">
        <f t="shared" si="1177"/>
        <v>#DIV/0!</v>
      </c>
      <c r="AY896" s="52">
        <f t="shared" si="1178"/>
        <v>519152.55</v>
      </c>
      <c r="AZ896" s="46">
        <v>823.21</v>
      </c>
      <c r="BA896" s="46">
        <v>2105.13</v>
      </c>
      <c r="BB896" s="46">
        <v>2608.0100000000002</v>
      </c>
      <c r="BC896" s="46">
        <v>902.03</v>
      </c>
      <c r="BD896" s="46">
        <v>1781.42</v>
      </c>
      <c r="BE896" s="46">
        <v>1188.47</v>
      </c>
      <c r="BF896" s="46">
        <v>2445034.0299999998</v>
      </c>
      <c r="BG896" s="46">
        <f t="shared" si="1179"/>
        <v>4866.91</v>
      </c>
      <c r="BH896" s="46">
        <v>1206.3800000000001</v>
      </c>
      <c r="BI896" s="46">
        <v>3444.44</v>
      </c>
      <c r="BJ896" s="46">
        <v>7006.73</v>
      </c>
      <c r="BK896" s="46">
        <f t="shared" si="1166"/>
        <v>1689105.94</v>
      </c>
      <c r="BL896" s="46" t="str">
        <f t="shared" si="1180"/>
        <v xml:space="preserve"> </v>
      </c>
      <c r="BM896" s="46" t="str">
        <f t="shared" si="1181"/>
        <v xml:space="preserve"> </v>
      </c>
      <c r="BN896" s="46" t="str">
        <f t="shared" si="1182"/>
        <v xml:space="preserve"> </v>
      </c>
      <c r="BO896" s="46" t="str">
        <f t="shared" si="1183"/>
        <v xml:space="preserve"> </v>
      </c>
      <c r="BP896" s="46" t="e">
        <f t="shared" si="1184"/>
        <v>#DIV/0!</v>
      </c>
      <c r="BQ896" s="46" t="str">
        <f t="shared" si="1185"/>
        <v xml:space="preserve"> </v>
      </c>
      <c r="BR896" s="46" t="e">
        <f t="shared" si="1186"/>
        <v>#DIV/0!</v>
      </c>
      <c r="BS896" s="46" t="e">
        <f t="shared" si="1187"/>
        <v>#DIV/0!</v>
      </c>
      <c r="BT896" s="46" t="e">
        <f t="shared" si="1188"/>
        <v>#DIV/0!</v>
      </c>
      <c r="BU896" s="46" t="e">
        <f t="shared" si="1189"/>
        <v>#DIV/0!</v>
      </c>
      <c r="BV896" s="46" t="e">
        <f t="shared" si="1190"/>
        <v>#DIV/0!</v>
      </c>
      <c r="BW896" s="46" t="str">
        <f t="shared" si="1191"/>
        <v xml:space="preserve"> </v>
      </c>
      <c r="BY896" s="52"/>
      <c r="BZ896" s="293"/>
      <c r="CA896" s="46" t="e">
        <f t="shared" si="1192"/>
        <v>#DIV/0!</v>
      </c>
      <c r="CB896" s="46">
        <f t="shared" si="1193"/>
        <v>5085.92</v>
      </c>
      <c r="CC896" s="46" t="e">
        <f t="shared" si="1194"/>
        <v>#DIV/0!</v>
      </c>
    </row>
    <row r="897" spans="1:82" s="45" customFormat="1" ht="43.5" customHeight="1">
      <c r="A897" s="361" t="s">
        <v>937</v>
      </c>
      <c r="B897" s="361"/>
      <c r="C897" s="336">
        <f>SUM(C896)</f>
        <v>590.20000000000005</v>
      </c>
      <c r="D897" s="362"/>
      <c r="E897" s="336"/>
      <c r="F897" s="336"/>
      <c r="G897" s="336">
        <f>ROUND(SUM(G896),2)</f>
        <v>8942299.2100000009</v>
      </c>
      <c r="H897" s="336">
        <f t="shared" ref="H897:U897" si="1241">SUM(H896)</f>
        <v>8020743.1900000004</v>
      </c>
      <c r="I897" s="336">
        <f t="shared" si="1241"/>
        <v>2209034.2400000002</v>
      </c>
      <c r="J897" s="336">
        <f t="shared" si="1241"/>
        <v>3850</v>
      </c>
      <c r="K897" s="336">
        <f t="shared" si="1241"/>
        <v>4530410.5</v>
      </c>
      <c r="L897" s="336">
        <f t="shared" si="1241"/>
        <v>810.8</v>
      </c>
      <c r="M897" s="336">
        <f t="shared" si="1241"/>
        <v>693806.1</v>
      </c>
      <c r="N897" s="336">
        <f t="shared" si="1241"/>
        <v>745</v>
      </c>
      <c r="O897" s="336">
        <f t="shared" si="1241"/>
        <v>467643.95</v>
      </c>
      <c r="P897" s="336">
        <f t="shared" si="1241"/>
        <v>0</v>
      </c>
      <c r="Q897" s="336">
        <f t="shared" si="1241"/>
        <v>0</v>
      </c>
      <c r="R897" s="336">
        <f t="shared" si="1241"/>
        <v>140</v>
      </c>
      <c r="S897" s="336">
        <f t="shared" si="1241"/>
        <v>119848.4</v>
      </c>
      <c r="T897" s="367">
        <f t="shared" si="1241"/>
        <v>0</v>
      </c>
      <c r="U897" s="336">
        <f t="shared" si="1241"/>
        <v>0</v>
      </c>
      <c r="V897" s="336" t="s">
        <v>66</v>
      </c>
      <c r="W897" s="336">
        <f t="shared" ref="W897:AL897" si="1242">SUM(W896)</f>
        <v>0</v>
      </c>
      <c r="X897" s="336">
        <f t="shared" si="1242"/>
        <v>0</v>
      </c>
      <c r="Y897" s="336">
        <f t="shared" si="1242"/>
        <v>0</v>
      </c>
      <c r="Z897" s="336">
        <f t="shared" si="1242"/>
        <v>0</v>
      </c>
      <c r="AA897" s="336">
        <f t="shared" si="1242"/>
        <v>0</v>
      </c>
      <c r="AB897" s="336">
        <f t="shared" si="1242"/>
        <v>0</v>
      </c>
      <c r="AC897" s="336">
        <f t="shared" si="1242"/>
        <v>0</v>
      </c>
      <c r="AD897" s="336">
        <f t="shared" si="1242"/>
        <v>0</v>
      </c>
      <c r="AE897" s="336">
        <f t="shared" si="1242"/>
        <v>0</v>
      </c>
      <c r="AF897" s="336">
        <f t="shared" si="1242"/>
        <v>0</v>
      </c>
      <c r="AG897" s="336">
        <f t="shared" si="1242"/>
        <v>0</v>
      </c>
      <c r="AH897" s="336">
        <f t="shared" si="1242"/>
        <v>0</v>
      </c>
      <c r="AI897" s="336">
        <f t="shared" si="1242"/>
        <v>519152.55</v>
      </c>
      <c r="AJ897" s="336">
        <f t="shared" si="1242"/>
        <v>268268.98</v>
      </c>
      <c r="AK897" s="336">
        <f t="shared" si="1242"/>
        <v>134134.49</v>
      </c>
      <c r="AL897" s="336">
        <f t="shared" si="1242"/>
        <v>0</v>
      </c>
      <c r="AN897" s="46" t="e">
        <f>I897/'Приложение 1'!I895</f>
        <v>#DIV/0!</v>
      </c>
      <c r="AO897" s="46">
        <f t="shared" si="1168"/>
        <v>1176.73</v>
      </c>
      <c r="AP897" s="46">
        <f t="shared" si="1169"/>
        <v>855.70559940799217</v>
      </c>
      <c r="AQ897" s="46">
        <f t="shared" si="1170"/>
        <v>627.71</v>
      </c>
      <c r="AR897" s="46" t="e">
        <f t="shared" si="1171"/>
        <v>#DIV/0!</v>
      </c>
      <c r="AS897" s="46">
        <f t="shared" si="1172"/>
        <v>856.06</v>
      </c>
      <c r="AT897" s="46" t="e">
        <f t="shared" si="1173"/>
        <v>#DIV/0!</v>
      </c>
      <c r="AU897" s="46" t="e">
        <f t="shared" si="1174"/>
        <v>#DIV/0!</v>
      </c>
      <c r="AV897" s="46" t="e">
        <f t="shared" si="1175"/>
        <v>#DIV/0!</v>
      </c>
      <c r="AW897" s="46" t="e">
        <f t="shared" si="1176"/>
        <v>#DIV/0!</v>
      </c>
      <c r="AX897" s="46" t="e">
        <f t="shared" si="1177"/>
        <v>#DIV/0!</v>
      </c>
      <c r="AY897" s="52">
        <f t="shared" si="1178"/>
        <v>519152.55</v>
      </c>
      <c r="AZ897" s="46">
        <v>823.21</v>
      </c>
      <c r="BA897" s="46">
        <v>2105.13</v>
      </c>
      <c r="BB897" s="46">
        <v>2608.0100000000002</v>
      </c>
      <c r="BC897" s="46">
        <v>902.03</v>
      </c>
      <c r="BD897" s="46">
        <v>1781.42</v>
      </c>
      <c r="BE897" s="46">
        <v>1188.47</v>
      </c>
      <c r="BF897" s="46">
        <v>2445034.0299999998</v>
      </c>
      <c r="BG897" s="46">
        <f t="shared" si="1179"/>
        <v>4866.91</v>
      </c>
      <c r="BH897" s="46">
        <v>1206.3800000000001</v>
      </c>
      <c r="BI897" s="46">
        <v>3444.44</v>
      </c>
      <c r="BJ897" s="46">
        <v>7006.73</v>
      </c>
      <c r="BK897" s="46">
        <f t="shared" si="1166"/>
        <v>1689105.94</v>
      </c>
      <c r="BL897" s="46" t="e">
        <f t="shared" si="1180"/>
        <v>#DIV/0!</v>
      </c>
      <c r="BM897" s="46" t="str">
        <f t="shared" si="1181"/>
        <v xml:space="preserve"> </v>
      </c>
      <c r="BN897" s="46" t="str">
        <f t="shared" si="1182"/>
        <v xml:space="preserve"> </v>
      </c>
      <c r="BO897" s="46" t="str">
        <f t="shared" si="1183"/>
        <v xml:space="preserve"> </v>
      </c>
      <c r="BP897" s="46" t="e">
        <f t="shared" si="1184"/>
        <v>#DIV/0!</v>
      </c>
      <c r="BQ897" s="46" t="str">
        <f t="shared" si="1185"/>
        <v xml:space="preserve"> </v>
      </c>
      <c r="BR897" s="46" t="e">
        <f t="shared" si="1186"/>
        <v>#DIV/0!</v>
      </c>
      <c r="BS897" s="46" t="e">
        <f t="shared" si="1187"/>
        <v>#DIV/0!</v>
      </c>
      <c r="BT897" s="46" t="e">
        <f t="shared" si="1188"/>
        <v>#DIV/0!</v>
      </c>
      <c r="BU897" s="46" t="e">
        <f t="shared" si="1189"/>
        <v>#DIV/0!</v>
      </c>
      <c r="BV897" s="46" t="e">
        <f t="shared" si="1190"/>
        <v>#DIV/0!</v>
      </c>
      <c r="BW897" s="46" t="str">
        <f t="shared" si="1191"/>
        <v xml:space="preserve"> </v>
      </c>
      <c r="BY897" s="52"/>
      <c r="BZ897" s="293"/>
      <c r="CA897" s="46" t="e">
        <f t="shared" si="1192"/>
        <v>#DIV/0!</v>
      </c>
      <c r="CB897" s="46">
        <f t="shared" si="1193"/>
        <v>5085.92</v>
      </c>
      <c r="CC897" s="46" t="e">
        <f t="shared" si="1194"/>
        <v>#DIV/0!</v>
      </c>
    </row>
    <row r="898" spans="1:82" s="45" customFormat="1" ht="12" customHeight="1">
      <c r="A898" s="282" t="s">
        <v>54</v>
      </c>
      <c r="B898" s="283"/>
      <c r="C898" s="283"/>
      <c r="D898" s="283"/>
      <c r="E898" s="283"/>
      <c r="F898" s="283"/>
      <c r="G898" s="283"/>
      <c r="H898" s="283"/>
      <c r="I898" s="283"/>
      <c r="J898" s="283"/>
      <c r="K898" s="283"/>
      <c r="L898" s="283"/>
      <c r="M898" s="283"/>
      <c r="N898" s="283"/>
      <c r="O898" s="283"/>
      <c r="P898" s="283"/>
      <c r="Q898" s="283"/>
      <c r="R898" s="283"/>
      <c r="S898" s="283"/>
      <c r="T898" s="283"/>
      <c r="U898" s="283"/>
      <c r="V898" s="283"/>
      <c r="W898" s="283"/>
      <c r="X898" s="283"/>
      <c r="Y898" s="283"/>
      <c r="Z898" s="283"/>
      <c r="AA898" s="283"/>
      <c r="AB898" s="283"/>
      <c r="AC898" s="283"/>
      <c r="AD898" s="283"/>
      <c r="AE898" s="283"/>
      <c r="AF898" s="283"/>
      <c r="AG898" s="283"/>
      <c r="AH898" s="283"/>
      <c r="AI898" s="283"/>
      <c r="AJ898" s="283"/>
      <c r="AK898" s="283"/>
      <c r="AL898" s="375"/>
      <c r="AN898" s="46">
        <f>I898/'Приложение 1'!I896</f>
        <v>0</v>
      </c>
      <c r="AO898" s="46" t="e">
        <f t="shared" si="1168"/>
        <v>#DIV/0!</v>
      </c>
      <c r="AP898" s="46" t="e">
        <f t="shared" si="1169"/>
        <v>#DIV/0!</v>
      </c>
      <c r="AQ898" s="46" t="e">
        <f t="shared" si="1170"/>
        <v>#DIV/0!</v>
      </c>
      <c r="AR898" s="46" t="e">
        <f t="shared" si="1171"/>
        <v>#DIV/0!</v>
      </c>
      <c r="AS898" s="46" t="e">
        <f t="shared" si="1172"/>
        <v>#DIV/0!</v>
      </c>
      <c r="AT898" s="46" t="e">
        <f t="shared" si="1173"/>
        <v>#DIV/0!</v>
      </c>
      <c r="AU898" s="46" t="e">
        <f t="shared" si="1174"/>
        <v>#DIV/0!</v>
      </c>
      <c r="AV898" s="46" t="e">
        <f t="shared" si="1175"/>
        <v>#DIV/0!</v>
      </c>
      <c r="AW898" s="46" t="e">
        <f t="shared" si="1176"/>
        <v>#DIV/0!</v>
      </c>
      <c r="AX898" s="46" t="e">
        <f t="shared" si="1177"/>
        <v>#DIV/0!</v>
      </c>
      <c r="AY898" s="52">
        <f t="shared" si="1178"/>
        <v>0</v>
      </c>
      <c r="AZ898" s="46">
        <v>823.21</v>
      </c>
      <c r="BA898" s="46">
        <v>2105.13</v>
      </c>
      <c r="BB898" s="46">
        <v>2608.0100000000002</v>
      </c>
      <c r="BC898" s="46">
        <v>902.03</v>
      </c>
      <c r="BD898" s="46">
        <v>1781.42</v>
      </c>
      <c r="BE898" s="46">
        <v>1188.47</v>
      </c>
      <c r="BF898" s="46">
        <v>2445034.0299999998</v>
      </c>
      <c r="BG898" s="46">
        <f t="shared" si="1179"/>
        <v>4866.91</v>
      </c>
      <c r="BH898" s="46">
        <v>1206.3800000000001</v>
      </c>
      <c r="BI898" s="46">
        <v>3444.44</v>
      </c>
      <c r="BJ898" s="46">
        <v>7006.73</v>
      </c>
      <c r="BK898" s="46">
        <f t="shared" si="1166"/>
        <v>1689105.94</v>
      </c>
      <c r="BL898" s="46" t="str">
        <f t="shared" si="1180"/>
        <v xml:space="preserve"> </v>
      </c>
      <c r="BM898" s="46" t="e">
        <f t="shared" si="1181"/>
        <v>#DIV/0!</v>
      </c>
      <c r="BN898" s="46" t="e">
        <f t="shared" si="1182"/>
        <v>#DIV/0!</v>
      </c>
      <c r="BO898" s="46" t="e">
        <f t="shared" si="1183"/>
        <v>#DIV/0!</v>
      </c>
      <c r="BP898" s="46" t="e">
        <f t="shared" si="1184"/>
        <v>#DIV/0!</v>
      </c>
      <c r="BQ898" s="46" t="e">
        <f t="shared" si="1185"/>
        <v>#DIV/0!</v>
      </c>
      <c r="BR898" s="46" t="e">
        <f t="shared" si="1186"/>
        <v>#DIV/0!</v>
      </c>
      <c r="BS898" s="46" t="e">
        <f t="shared" si="1187"/>
        <v>#DIV/0!</v>
      </c>
      <c r="BT898" s="46" t="e">
        <f t="shared" si="1188"/>
        <v>#DIV/0!</v>
      </c>
      <c r="BU898" s="46" t="e">
        <f t="shared" si="1189"/>
        <v>#DIV/0!</v>
      </c>
      <c r="BV898" s="46" t="e">
        <f t="shared" si="1190"/>
        <v>#DIV/0!</v>
      </c>
      <c r="BW898" s="46" t="str">
        <f t="shared" si="1191"/>
        <v xml:space="preserve"> </v>
      </c>
      <c r="BY898" s="52" t="e">
        <f t="shared" si="1197"/>
        <v>#DIV/0!</v>
      </c>
      <c r="BZ898" s="293" t="e">
        <f t="shared" si="1198"/>
        <v>#DIV/0!</v>
      </c>
      <c r="CA898" s="46" t="e">
        <f t="shared" si="1192"/>
        <v>#DIV/0!</v>
      </c>
      <c r="CB898" s="46">
        <f t="shared" si="1193"/>
        <v>5085.92</v>
      </c>
      <c r="CC898" s="46" t="e">
        <f t="shared" si="1194"/>
        <v>#DIV/0!</v>
      </c>
    </row>
    <row r="899" spans="1:82" s="45" customFormat="1" ht="12" customHeight="1">
      <c r="A899" s="284">
        <v>225</v>
      </c>
      <c r="B899" s="64" t="s">
        <v>763</v>
      </c>
      <c r="C899" s="395"/>
      <c r="D899" s="395"/>
      <c r="E899" s="395"/>
      <c r="F899" s="395"/>
      <c r="G899" s="286">
        <f t="shared" ref="G899:G900" si="1243">ROUND(H899+U899+X899+Z899+AB899+AD899+AF899+AH899+AI899+AJ899+AK899+AL899,2)</f>
        <v>1967018.17</v>
      </c>
      <c r="H899" s="280">
        <f t="shared" ref="H899:H900" si="1244">I899+K899+M899+O899+Q899+S899</f>
        <v>0</v>
      </c>
      <c r="I899" s="289">
        <v>0</v>
      </c>
      <c r="J899" s="289">
        <v>0</v>
      </c>
      <c r="K899" s="289">
        <v>0</v>
      </c>
      <c r="L899" s="289">
        <v>0</v>
      </c>
      <c r="M899" s="289">
        <v>0</v>
      </c>
      <c r="N899" s="280">
        <v>0</v>
      </c>
      <c r="O899" s="280">
        <v>0</v>
      </c>
      <c r="P899" s="280">
        <v>0</v>
      </c>
      <c r="Q899" s="280">
        <v>0</v>
      </c>
      <c r="R899" s="280">
        <v>0</v>
      </c>
      <c r="S899" s="280">
        <v>0</v>
      </c>
      <c r="T899" s="290">
        <v>0</v>
      </c>
      <c r="U899" s="280">
        <v>0</v>
      </c>
      <c r="V899" s="296" t="s">
        <v>106</v>
      </c>
      <c r="W899" s="57">
        <v>487.07</v>
      </c>
      <c r="X899" s="280">
        <f t="shared" ref="X899:X900" si="1245">ROUND(IF(V899="СК",3856.74,3886.86)*W899,2)</f>
        <v>1878502.35</v>
      </c>
      <c r="Y899" s="57">
        <v>0</v>
      </c>
      <c r="Z899" s="57">
        <v>0</v>
      </c>
      <c r="AA899" s="57">
        <v>0</v>
      </c>
      <c r="AB899" s="57">
        <v>0</v>
      </c>
      <c r="AC899" s="57">
        <v>0</v>
      </c>
      <c r="AD899" s="57">
        <v>0</v>
      </c>
      <c r="AE899" s="57">
        <v>0</v>
      </c>
      <c r="AF899" s="57">
        <v>0</v>
      </c>
      <c r="AG899" s="57">
        <v>0</v>
      </c>
      <c r="AH899" s="57">
        <v>0</v>
      </c>
      <c r="AI899" s="57">
        <v>0</v>
      </c>
      <c r="AJ899" s="57">
        <f t="shared" ref="AJ899:AJ900" si="1246">ROUND(X899/95.5*3,2)</f>
        <v>59010.55</v>
      </c>
      <c r="AK899" s="57">
        <f t="shared" ref="AK899:AK900" si="1247">ROUND(X899/95.5*1.5,2)</f>
        <v>29505.27</v>
      </c>
      <c r="AL899" s="57">
        <v>0</v>
      </c>
      <c r="AN899" s="46">
        <f>I899/'Приложение 1'!I897</f>
        <v>0</v>
      </c>
      <c r="AO899" s="46" t="e">
        <f t="shared" si="1168"/>
        <v>#DIV/0!</v>
      </c>
      <c r="AP899" s="46" t="e">
        <f t="shared" si="1169"/>
        <v>#DIV/0!</v>
      </c>
      <c r="AQ899" s="46" t="e">
        <f t="shared" si="1170"/>
        <v>#DIV/0!</v>
      </c>
      <c r="AR899" s="46" t="e">
        <f t="shared" si="1171"/>
        <v>#DIV/0!</v>
      </c>
      <c r="AS899" s="46" t="e">
        <f t="shared" si="1172"/>
        <v>#DIV/0!</v>
      </c>
      <c r="AT899" s="46" t="e">
        <f t="shared" si="1173"/>
        <v>#DIV/0!</v>
      </c>
      <c r="AU899" s="46">
        <f t="shared" si="1174"/>
        <v>3856.7399963044327</v>
      </c>
      <c r="AV899" s="46" t="e">
        <f t="shared" si="1175"/>
        <v>#DIV/0!</v>
      </c>
      <c r="AW899" s="46" t="e">
        <f t="shared" si="1176"/>
        <v>#DIV/0!</v>
      </c>
      <c r="AX899" s="46" t="e">
        <f t="shared" si="1177"/>
        <v>#DIV/0!</v>
      </c>
      <c r="AY899" s="52">
        <f t="shared" si="1178"/>
        <v>0</v>
      </c>
      <c r="AZ899" s="46">
        <v>823.21</v>
      </c>
      <c r="BA899" s="46">
        <v>2105.13</v>
      </c>
      <c r="BB899" s="46">
        <v>2608.0100000000002</v>
      </c>
      <c r="BC899" s="46">
        <v>902.03</v>
      </c>
      <c r="BD899" s="46">
        <v>1781.42</v>
      </c>
      <c r="BE899" s="46">
        <v>1188.47</v>
      </c>
      <c r="BF899" s="46">
        <v>2445034.0299999998</v>
      </c>
      <c r="BG899" s="46">
        <f t="shared" si="1179"/>
        <v>4866.91</v>
      </c>
      <c r="BH899" s="46">
        <v>1206.3800000000001</v>
      </c>
      <c r="BI899" s="46">
        <v>3444.44</v>
      </c>
      <c r="BJ899" s="46">
        <v>7006.73</v>
      </c>
      <c r="BK899" s="46">
        <f t="shared" si="1166"/>
        <v>1689105.94</v>
      </c>
      <c r="BL899" s="46" t="str">
        <f t="shared" si="1180"/>
        <v xml:space="preserve"> </v>
      </c>
      <c r="BM899" s="46" t="e">
        <f t="shared" si="1181"/>
        <v>#DIV/0!</v>
      </c>
      <c r="BN899" s="46" t="e">
        <f t="shared" si="1182"/>
        <v>#DIV/0!</v>
      </c>
      <c r="BO899" s="46" t="e">
        <f t="shared" si="1183"/>
        <v>#DIV/0!</v>
      </c>
      <c r="BP899" s="46" t="e">
        <f t="shared" si="1184"/>
        <v>#DIV/0!</v>
      </c>
      <c r="BQ899" s="46" t="e">
        <f t="shared" si="1185"/>
        <v>#DIV/0!</v>
      </c>
      <c r="BR899" s="46" t="e">
        <f t="shared" si="1186"/>
        <v>#DIV/0!</v>
      </c>
      <c r="BS899" s="46" t="str">
        <f t="shared" si="1187"/>
        <v xml:space="preserve"> </v>
      </c>
      <c r="BT899" s="46" t="e">
        <f t="shared" si="1188"/>
        <v>#DIV/0!</v>
      </c>
      <c r="BU899" s="46" t="e">
        <f t="shared" si="1189"/>
        <v>#DIV/0!</v>
      </c>
      <c r="BV899" s="46" t="e">
        <f t="shared" si="1190"/>
        <v>#DIV/0!</v>
      </c>
      <c r="BW899" s="46" t="str">
        <f t="shared" si="1191"/>
        <v xml:space="preserve"> </v>
      </c>
      <c r="BY899" s="52"/>
      <c r="BZ899" s="293"/>
      <c r="CA899" s="46">
        <f t="shared" si="1192"/>
        <v>4038.4712053708913</v>
      </c>
      <c r="CB899" s="46">
        <f t="shared" si="1193"/>
        <v>5085.92</v>
      </c>
      <c r="CC899" s="46">
        <f t="shared" si="1194"/>
        <v>-1047.4487946291088</v>
      </c>
    </row>
    <row r="900" spans="1:82" s="45" customFormat="1" ht="12" customHeight="1">
      <c r="A900" s="284">
        <v>226</v>
      </c>
      <c r="B900" s="64" t="s">
        <v>764</v>
      </c>
      <c r="C900" s="395"/>
      <c r="D900" s="395"/>
      <c r="E900" s="395"/>
      <c r="F900" s="395"/>
      <c r="G900" s="286">
        <f t="shared" si="1243"/>
        <v>2166074.42</v>
      </c>
      <c r="H900" s="280">
        <f t="shared" si="1244"/>
        <v>0</v>
      </c>
      <c r="I900" s="289">
        <v>0</v>
      </c>
      <c r="J900" s="289">
        <v>0</v>
      </c>
      <c r="K900" s="289">
        <v>0</v>
      </c>
      <c r="L900" s="289">
        <v>0</v>
      </c>
      <c r="M900" s="289">
        <v>0</v>
      </c>
      <c r="N900" s="280">
        <v>0</v>
      </c>
      <c r="O900" s="280">
        <v>0</v>
      </c>
      <c r="P900" s="280">
        <v>0</v>
      </c>
      <c r="Q900" s="280">
        <v>0</v>
      </c>
      <c r="R900" s="280">
        <v>0</v>
      </c>
      <c r="S900" s="280">
        <v>0</v>
      </c>
      <c r="T900" s="290">
        <v>0</v>
      </c>
      <c r="U900" s="280">
        <v>0</v>
      </c>
      <c r="V900" s="296" t="s">
        <v>106</v>
      </c>
      <c r="W900" s="57">
        <v>536.36</v>
      </c>
      <c r="X900" s="280">
        <f t="shared" si="1245"/>
        <v>2068601.07</v>
      </c>
      <c r="Y900" s="57">
        <v>0</v>
      </c>
      <c r="Z900" s="57">
        <v>0</v>
      </c>
      <c r="AA900" s="57">
        <v>0</v>
      </c>
      <c r="AB900" s="57">
        <v>0</v>
      </c>
      <c r="AC900" s="57">
        <v>0</v>
      </c>
      <c r="AD900" s="57">
        <v>0</v>
      </c>
      <c r="AE900" s="57">
        <v>0</v>
      </c>
      <c r="AF900" s="57">
        <v>0</v>
      </c>
      <c r="AG900" s="57">
        <v>0</v>
      </c>
      <c r="AH900" s="57">
        <v>0</v>
      </c>
      <c r="AI900" s="57">
        <v>0</v>
      </c>
      <c r="AJ900" s="57">
        <f t="shared" si="1246"/>
        <v>64982.23</v>
      </c>
      <c r="AK900" s="57">
        <f t="shared" si="1247"/>
        <v>32491.119999999999</v>
      </c>
      <c r="AL900" s="57">
        <v>0</v>
      </c>
      <c r="AN900" s="46">
        <f>I900/'Приложение 1'!I898</f>
        <v>0</v>
      </c>
      <c r="AO900" s="46" t="e">
        <f t="shared" si="1168"/>
        <v>#DIV/0!</v>
      </c>
      <c r="AP900" s="46" t="e">
        <f t="shared" si="1169"/>
        <v>#DIV/0!</v>
      </c>
      <c r="AQ900" s="46" t="e">
        <f t="shared" si="1170"/>
        <v>#DIV/0!</v>
      </c>
      <c r="AR900" s="46" t="e">
        <f t="shared" si="1171"/>
        <v>#DIV/0!</v>
      </c>
      <c r="AS900" s="46" t="e">
        <f t="shared" si="1172"/>
        <v>#DIV/0!</v>
      </c>
      <c r="AT900" s="46" t="e">
        <f t="shared" si="1173"/>
        <v>#DIV/0!</v>
      </c>
      <c r="AU900" s="46">
        <f t="shared" si="1174"/>
        <v>3856.7400067119102</v>
      </c>
      <c r="AV900" s="46" t="e">
        <f t="shared" si="1175"/>
        <v>#DIV/0!</v>
      </c>
      <c r="AW900" s="46" t="e">
        <f t="shared" si="1176"/>
        <v>#DIV/0!</v>
      </c>
      <c r="AX900" s="46" t="e">
        <f t="shared" si="1177"/>
        <v>#DIV/0!</v>
      </c>
      <c r="AY900" s="52">
        <f t="shared" si="1178"/>
        <v>0</v>
      </c>
      <c r="AZ900" s="46">
        <v>823.21</v>
      </c>
      <c r="BA900" s="46">
        <v>2105.13</v>
      </c>
      <c r="BB900" s="46">
        <v>2608.0100000000002</v>
      </c>
      <c r="BC900" s="46">
        <v>902.03</v>
      </c>
      <c r="BD900" s="46">
        <v>1781.42</v>
      </c>
      <c r="BE900" s="46">
        <v>1188.47</v>
      </c>
      <c r="BF900" s="46">
        <v>2445034.0299999998</v>
      </c>
      <c r="BG900" s="46">
        <f t="shared" si="1179"/>
        <v>4866.91</v>
      </c>
      <c r="BH900" s="46">
        <v>1206.3800000000001</v>
      </c>
      <c r="BI900" s="46">
        <v>3444.44</v>
      </c>
      <c r="BJ900" s="46">
        <v>7006.73</v>
      </c>
      <c r="BK900" s="46">
        <f t="shared" si="1166"/>
        <v>1689105.94</v>
      </c>
      <c r="BL900" s="46" t="str">
        <f t="shared" si="1180"/>
        <v xml:space="preserve"> </v>
      </c>
      <c r="BM900" s="46" t="e">
        <f t="shared" si="1181"/>
        <v>#DIV/0!</v>
      </c>
      <c r="BN900" s="46" t="e">
        <f t="shared" si="1182"/>
        <v>#DIV/0!</v>
      </c>
      <c r="BO900" s="46" t="e">
        <f t="shared" si="1183"/>
        <v>#DIV/0!</v>
      </c>
      <c r="BP900" s="46" t="e">
        <f t="shared" si="1184"/>
        <v>#DIV/0!</v>
      </c>
      <c r="BQ900" s="46" t="e">
        <f t="shared" si="1185"/>
        <v>#DIV/0!</v>
      </c>
      <c r="BR900" s="46" t="e">
        <f t="shared" si="1186"/>
        <v>#DIV/0!</v>
      </c>
      <c r="BS900" s="46" t="str">
        <f t="shared" si="1187"/>
        <v xml:space="preserve"> </v>
      </c>
      <c r="BT900" s="46" t="e">
        <f t="shared" si="1188"/>
        <v>#DIV/0!</v>
      </c>
      <c r="BU900" s="46" t="e">
        <f t="shared" si="1189"/>
        <v>#DIV/0!</v>
      </c>
      <c r="BV900" s="46" t="e">
        <f t="shared" si="1190"/>
        <v>#DIV/0!</v>
      </c>
      <c r="BW900" s="46" t="str">
        <f t="shared" si="1191"/>
        <v xml:space="preserve"> </v>
      </c>
      <c r="BY900" s="52"/>
      <c r="BZ900" s="293"/>
      <c r="CA900" s="46">
        <f t="shared" si="1192"/>
        <v>4038.4712133641583</v>
      </c>
      <c r="CB900" s="46">
        <f t="shared" si="1193"/>
        <v>5085.92</v>
      </c>
      <c r="CC900" s="46">
        <f t="shared" si="1194"/>
        <v>-1047.4487866358418</v>
      </c>
    </row>
    <row r="901" spans="1:82" s="45" customFormat="1" ht="38.25" customHeight="1">
      <c r="A901" s="308" t="s">
        <v>50</v>
      </c>
      <c r="B901" s="308"/>
      <c r="C901" s="280" t="e">
        <f>SUM(#REF!)</f>
        <v>#REF!</v>
      </c>
      <c r="D901" s="356"/>
      <c r="E901" s="280"/>
      <c r="F901" s="280"/>
      <c r="G901" s="280">
        <f t="shared" ref="G901:U901" si="1248">SUM(G899:G900)</f>
        <v>4133092.59</v>
      </c>
      <c r="H901" s="280">
        <f t="shared" si="1248"/>
        <v>0</v>
      </c>
      <c r="I901" s="280">
        <f t="shared" si="1248"/>
        <v>0</v>
      </c>
      <c r="J901" s="280">
        <f t="shared" si="1248"/>
        <v>0</v>
      </c>
      <c r="K901" s="280">
        <f t="shared" si="1248"/>
        <v>0</v>
      </c>
      <c r="L901" s="280">
        <f t="shared" si="1248"/>
        <v>0</v>
      </c>
      <c r="M901" s="280">
        <f t="shared" si="1248"/>
        <v>0</v>
      </c>
      <c r="N901" s="280">
        <f t="shared" si="1248"/>
        <v>0</v>
      </c>
      <c r="O901" s="280">
        <f t="shared" si="1248"/>
        <v>0</v>
      </c>
      <c r="P901" s="280">
        <f t="shared" si="1248"/>
        <v>0</v>
      </c>
      <c r="Q901" s="280">
        <f t="shared" si="1248"/>
        <v>0</v>
      </c>
      <c r="R901" s="280">
        <f t="shared" si="1248"/>
        <v>0</v>
      </c>
      <c r="S901" s="280">
        <f t="shared" si="1248"/>
        <v>0</v>
      </c>
      <c r="T901" s="290">
        <f t="shared" si="1248"/>
        <v>0</v>
      </c>
      <c r="U901" s="280">
        <f t="shared" si="1248"/>
        <v>0</v>
      </c>
      <c r="V901" s="280" t="s">
        <v>66</v>
      </c>
      <c r="W901" s="280">
        <f>SUM(W899:W900)</f>
        <v>1023.4300000000001</v>
      </c>
      <c r="X901" s="280">
        <f>SUM(X899:X900)</f>
        <v>3947103.42</v>
      </c>
      <c r="Y901" s="280">
        <f t="shared" ref="Y901:AL901" si="1249">SUM(Y899:Y900)</f>
        <v>0</v>
      </c>
      <c r="Z901" s="280">
        <f t="shared" si="1249"/>
        <v>0</v>
      </c>
      <c r="AA901" s="280">
        <f t="shared" si="1249"/>
        <v>0</v>
      </c>
      <c r="AB901" s="280">
        <f t="shared" si="1249"/>
        <v>0</v>
      </c>
      <c r="AC901" s="280">
        <f t="shared" si="1249"/>
        <v>0</v>
      </c>
      <c r="AD901" s="280">
        <f t="shared" si="1249"/>
        <v>0</v>
      </c>
      <c r="AE901" s="280">
        <f t="shared" si="1249"/>
        <v>0</v>
      </c>
      <c r="AF901" s="280">
        <f t="shared" si="1249"/>
        <v>0</v>
      </c>
      <c r="AG901" s="280">
        <f t="shared" si="1249"/>
        <v>0</v>
      </c>
      <c r="AH901" s="280">
        <f t="shared" si="1249"/>
        <v>0</v>
      </c>
      <c r="AI901" s="280">
        <f t="shared" si="1249"/>
        <v>0</v>
      </c>
      <c r="AJ901" s="280">
        <f t="shared" si="1249"/>
        <v>123992.78</v>
      </c>
      <c r="AK901" s="280">
        <f t="shared" si="1249"/>
        <v>61996.39</v>
      </c>
      <c r="AL901" s="280">
        <f t="shared" si="1249"/>
        <v>0</v>
      </c>
      <c r="AN901" s="46" t="e">
        <f>I901/'Приложение 1'!I899</f>
        <v>#DIV/0!</v>
      </c>
      <c r="AO901" s="46" t="e">
        <f t="shared" si="1168"/>
        <v>#DIV/0!</v>
      </c>
      <c r="AP901" s="46" t="e">
        <f t="shared" si="1169"/>
        <v>#DIV/0!</v>
      </c>
      <c r="AQ901" s="46" t="e">
        <f t="shared" si="1170"/>
        <v>#DIV/0!</v>
      </c>
      <c r="AR901" s="46" t="e">
        <f t="shared" si="1171"/>
        <v>#DIV/0!</v>
      </c>
      <c r="AS901" s="46" t="e">
        <f t="shared" si="1172"/>
        <v>#DIV/0!</v>
      </c>
      <c r="AT901" s="46" t="e">
        <f t="shared" si="1173"/>
        <v>#DIV/0!</v>
      </c>
      <c r="AU901" s="46">
        <f t="shared" si="1174"/>
        <v>3856.7400017587911</v>
      </c>
      <c r="AV901" s="46" t="e">
        <f t="shared" si="1175"/>
        <v>#DIV/0!</v>
      </c>
      <c r="AW901" s="46" t="e">
        <f t="shared" si="1176"/>
        <v>#DIV/0!</v>
      </c>
      <c r="AX901" s="46" t="e">
        <f t="shared" si="1177"/>
        <v>#DIV/0!</v>
      </c>
      <c r="AY901" s="52">
        <f t="shared" si="1178"/>
        <v>0</v>
      </c>
      <c r="AZ901" s="46">
        <v>823.21</v>
      </c>
      <c r="BA901" s="46">
        <v>2105.13</v>
      </c>
      <c r="BB901" s="46">
        <v>2608.0100000000002</v>
      </c>
      <c r="BC901" s="46">
        <v>902.03</v>
      </c>
      <c r="BD901" s="46">
        <v>1781.42</v>
      </c>
      <c r="BE901" s="46">
        <v>1188.47</v>
      </c>
      <c r="BF901" s="46">
        <v>2445034.0299999998</v>
      </c>
      <c r="BG901" s="46">
        <f t="shared" si="1179"/>
        <v>4866.91</v>
      </c>
      <c r="BH901" s="46">
        <v>1206.3800000000001</v>
      </c>
      <c r="BI901" s="46">
        <v>3444.44</v>
      </c>
      <c r="BJ901" s="46">
        <v>7006.73</v>
      </c>
      <c r="BK901" s="46">
        <f t="shared" si="1166"/>
        <v>1689105.94</v>
      </c>
      <c r="BL901" s="46" t="e">
        <f t="shared" si="1180"/>
        <v>#DIV/0!</v>
      </c>
      <c r="BM901" s="46" t="e">
        <f t="shared" si="1181"/>
        <v>#DIV/0!</v>
      </c>
      <c r="BN901" s="46" t="e">
        <f t="shared" si="1182"/>
        <v>#DIV/0!</v>
      </c>
      <c r="BO901" s="46" t="e">
        <f t="shared" si="1183"/>
        <v>#DIV/0!</v>
      </c>
      <c r="BP901" s="46" t="e">
        <f t="shared" si="1184"/>
        <v>#DIV/0!</v>
      </c>
      <c r="BQ901" s="46" t="e">
        <f t="shared" si="1185"/>
        <v>#DIV/0!</v>
      </c>
      <c r="BR901" s="46" t="e">
        <f t="shared" si="1186"/>
        <v>#DIV/0!</v>
      </c>
      <c r="BS901" s="46" t="str">
        <f t="shared" si="1187"/>
        <v xml:space="preserve"> </v>
      </c>
      <c r="BT901" s="46" t="e">
        <f t="shared" si="1188"/>
        <v>#DIV/0!</v>
      </c>
      <c r="BU901" s="46" t="e">
        <f t="shared" si="1189"/>
        <v>#DIV/0!</v>
      </c>
      <c r="BV901" s="46" t="e">
        <f t="shared" si="1190"/>
        <v>#DIV/0!</v>
      </c>
      <c r="BW901" s="46" t="str">
        <f t="shared" si="1191"/>
        <v xml:space="preserve"> </v>
      </c>
      <c r="BY901" s="52">
        <f t="shared" si="1197"/>
        <v>3.0000000556484023</v>
      </c>
      <c r="BZ901" s="293">
        <f t="shared" si="1198"/>
        <v>1.5000000278242012</v>
      </c>
      <c r="CA901" s="46">
        <f t="shared" si="1192"/>
        <v>4038.4712095600084</v>
      </c>
      <c r="CB901" s="46">
        <f t="shared" si="1193"/>
        <v>5085.92</v>
      </c>
      <c r="CC901" s="46">
        <f t="shared" si="1194"/>
        <v>-1047.4487904399916</v>
      </c>
    </row>
    <row r="902" spans="1:82" s="45" customFormat="1" ht="12" customHeight="1">
      <c r="A902" s="282" t="s">
        <v>47</v>
      </c>
      <c r="B902" s="283"/>
      <c r="C902" s="283"/>
      <c r="D902" s="283"/>
      <c r="E902" s="283"/>
      <c r="F902" s="283"/>
      <c r="G902" s="283"/>
      <c r="H902" s="283"/>
      <c r="I902" s="283"/>
      <c r="J902" s="283"/>
      <c r="K902" s="283"/>
      <c r="L902" s="283"/>
      <c r="M902" s="283"/>
      <c r="N902" s="283"/>
      <c r="O902" s="283"/>
      <c r="P902" s="283"/>
      <c r="Q902" s="283"/>
      <c r="R902" s="283"/>
      <c r="S902" s="283"/>
      <c r="T902" s="283"/>
      <c r="U902" s="283"/>
      <c r="V902" s="283"/>
      <c r="W902" s="283"/>
      <c r="X902" s="283"/>
      <c r="Y902" s="283"/>
      <c r="Z902" s="283"/>
      <c r="AA902" s="283"/>
      <c r="AB902" s="283"/>
      <c r="AC902" s="283"/>
      <c r="AD902" s="283"/>
      <c r="AE902" s="283"/>
      <c r="AF902" s="283"/>
      <c r="AG902" s="283"/>
      <c r="AH902" s="283"/>
      <c r="AI902" s="283"/>
      <c r="AJ902" s="283"/>
      <c r="AK902" s="283"/>
      <c r="AL902" s="375"/>
      <c r="AN902" s="46">
        <f>I902/'Приложение 1'!I900</f>
        <v>0</v>
      </c>
      <c r="AO902" s="46" t="e">
        <f t="shared" si="1168"/>
        <v>#DIV/0!</v>
      </c>
      <c r="AP902" s="46" t="e">
        <f t="shared" si="1169"/>
        <v>#DIV/0!</v>
      </c>
      <c r="AQ902" s="46" t="e">
        <f t="shared" si="1170"/>
        <v>#DIV/0!</v>
      </c>
      <c r="AR902" s="46" t="e">
        <f t="shared" si="1171"/>
        <v>#DIV/0!</v>
      </c>
      <c r="AS902" s="46" t="e">
        <f t="shared" si="1172"/>
        <v>#DIV/0!</v>
      </c>
      <c r="AT902" s="46" t="e">
        <f t="shared" si="1173"/>
        <v>#DIV/0!</v>
      </c>
      <c r="AU902" s="46" t="e">
        <f t="shared" si="1174"/>
        <v>#DIV/0!</v>
      </c>
      <c r="AV902" s="46" t="e">
        <f t="shared" si="1175"/>
        <v>#DIV/0!</v>
      </c>
      <c r="AW902" s="46" t="e">
        <f t="shared" si="1176"/>
        <v>#DIV/0!</v>
      </c>
      <c r="AX902" s="46" t="e">
        <f t="shared" si="1177"/>
        <v>#DIV/0!</v>
      </c>
      <c r="AY902" s="52">
        <f t="shared" si="1178"/>
        <v>0</v>
      </c>
      <c r="AZ902" s="46">
        <v>823.21</v>
      </c>
      <c r="BA902" s="46">
        <v>2105.13</v>
      </c>
      <c r="BB902" s="46">
        <v>2608.0100000000002</v>
      </c>
      <c r="BC902" s="46">
        <v>902.03</v>
      </c>
      <c r="BD902" s="46">
        <v>1781.42</v>
      </c>
      <c r="BE902" s="46">
        <v>1188.47</v>
      </c>
      <c r="BF902" s="46">
        <v>2445034.0299999998</v>
      </c>
      <c r="BG902" s="46">
        <f t="shared" si="1179"/>
        <v>4866.91</v>
      </c>
      <c r="BH902" s="46">
        <v>1206.3800000000001</v>
      </c>
      <c r="BI902" s="46">
        <v>3444.44</v>
      </c>
      <c r="BJ902" s="46">
        <v>7006.73</v>
      </c>
      <c r="BK902" s="46">
        <f t="shared" si="1166"/>
        <v>1689105.94</v>
      </c>
      <c r="BL902" s="46" t="str">
        <f t="shared" si="1180"/>
        <v xml:space="preserve"> </v>
      </c>
      <c r="BM902" s="46" t="e">
        <f t="shared" si="1181"/>
        <v>#DIV/0!</v>
      </c>
      <c r="BN902" s="46" t="e">
        <f t="shared" si="1182"/>
        <v>#DIV/0!</v>
      </c>
      <c r="BO902" s="46" t="e">
        <f t="shared" si="1183"/>
        <v>#DIV/0!</v>
      </c>
      <c r="BP902" s="46" t="e">
        <f t="shared" si="1184"/>
        <v>#DIV/0!</v>
      </c>
      <c r="BQ902" s="46" t="e">
        <f t="shared" si="1185"/>
        <v>#DIV/0!</v>
      </c>
      <c r="BR902" s="46" t="e">
        <f t="shared" si="1186"/>
        <v>#DIV/0!</v>
      </c>
      <c r="BS902" s="46" t="e">
        <f t="shared" si="1187"/>
        <v>#DIV/0!</v>
      </c>
      <c r="BT902" s="46" t="e">
        <f t="shared" si="1188"/>
        <v>#DIV/0!</v>
      </c>
      <c r="BU902" s="46" t="e">
        <f t="shared" si="1189"/>
        <v>#DIV/0!</v>
      </c>
      <c r="BV902" s="46" t="e">
        <f t="shared" si="1190"/>
        <v>#DIV/0!</v>
      </c>
      <c r="BW902" s="46" t="str">
        <f t="shared" si="1191"/>
        <v xml:space="preserve"> </v>
      </c>
      <c r="BY902" s="52" t="e">
        <f t="shared" ref="BY902:BY970" si="1250">AJ902/G902*100</f>
        <v>#DIV/0!</v>
      </c>
      <c r="BZ902" s="293" t="e">
        <f t="shared" ref="BZ902:BZ970" si="1251">AK902/G902*100</f>
        <v>#DIV/0!</v>
      </c>
      <c r="CA902" s="46" t="e">
        <f t="shared" si="1192"/>
        <v>#DIV/0!</v>
      </c>
      <c r="CB902" s="46">
        <f t="shared" si="1193"/>
        <v>5085.92</v>
      </c>
      <c r="CC902" s="46" t="e">
        <f t="shared" si="1194"/>
        <v>#DIV/0!</v>
      </c>
    </row>
    <row r="903" spans="1:82" s="45" customFormat="1" ht="12" customHeight="1">
      <c r="A903" s="284">
        <v>227</v>
      </c>
      <c r="B903" s="335" t="s">
        <v>760</v>
      </c>
      <c r="C903" s="280">
        <v>347.9</v>
      </c>
      <c r="D903" s="295"/>
      <c r="E903" s="280"/>
      <c r="F903" s="280"/>
      <c r="G903" s="286">
        <f t="shared" ref="G903" si="1252">ROUND(H903+U903+X903+Z903+AB903+AD903+AF903+AH903+AI903+AJ903+AK903+AL903,2)</f>
        <v>2896512.7</v>
      </c>
      <c r="H903" s="280">
        <f t="shared" ref="H903" si="1253">I903+K903+M903+O903+Q903+S903</f>
        <v>0</v>
      </c>
      <c r="I903" s="289">
        <v>0</v>
      </c>
      <c r="J903" s="289">
        <v>0</v>
      </c>
      <c r="K903" s="289">
        <v>0</v>
      </c>
      <c r="L903" s="289">
        <v>0</v>
      </c>
      <c r="M903" s="289">
        <v>0</v>
      </c>
      <c r="N903" s="280">
        <v>0</v>
      </c>
      <c r="O903" s="280">
        <v>0</v>
      </c>
      <c r="P903" s="280">
        <v>0</v>
      </c>
      <c r="Q903" s="280">
        <v>0</v>
      </c>
      <c r="R903" s="280">
        <v>0</v>
      </c>
      <c r="S903" s="280">
        <v>0</v>
      </c>
      <c r="T903" s="290">
        <v>0</v>
      </c>
      <c r="U903" s="280">
        <v>0</v>
      </c>
      <c r="V903" s="296" t="s">
        <v>106</v>
      </c>
      <c r="W903" s="57">
        <v>717.23</v>
      </c>
      <c r="X903" s="280">
        <f t="shared" ref="X903" si="1254">ROUND(IF(V903="СК",3856.74,3886.86)*W903,2)</f>
        <v>2766169.63</v>
      </c>
      <c r="Y903" s="57">
        <v>0</v>
      </c>
      <c r="Z903" s="57">
        <v>0</v>
      </c>
      <c r="AA903" s="57">
        <v>0</v>
      </c>
      <c r="AB903" s="57">
        <v>0</v>
      </c>
      <c r="AC903" s="57">
        <v>0</v>
      </c>
      <c r="AD903" s="57">
        <v>0</v>
      </c>
      <c r="AE903" s="57">
        <v>0</v>
      </c>
      <c r="AF903" s="57">
        <v>0</v>
      </c>
      <c r="AG903" s="57">
        <v>0</v>
      </c>
      <c r="AH903" s="57">
        <v>0</v>
      </c>
      <c r="AI903" s="57">
        <v>0</v>
      </c>
      <c r="AJ903" s="57">
        <f t="shared" ref="AJ903" si="1255">ROUND(X903/95.5*3,2)</f>
        <v>86895.38</v>
      </c>
      <c r="AK903" s="57">
        <f t="shared" ref="AK903" si="1256">ROUND(X903/95.5*1.5,2)</f>
        <v>43447.69</v>
      </c>
      <c r="AL903" s="57">
        <v>0</v>
      </c>
      <c r="AN903" s="46">
        <f>I903/'Приложение 1'!I901</f>
        <v>0</v>
      </c>
      <c r="AO903" s="46" t="e">
        <f t="shared" si="1168"/>
        <v>#DIV/0!</v>
      </c>
      <c r="AP903" s="46" t="e">
        <f t="shared" si="1169"/>
        <v>#DIV/0!</v>
      </c>
      <c r="AQ903" s="46" t="e">
        <f t="shared" si="1170"/>
        <v>#DIV/0!</v>
      </c>
      <c r="AR903" s="46" t="e">
        <f t="shared" si="1171"/>
        <v>#DIV/0!</v>
      </c>
      <c r="AS903" s="46" t="e">
        <f t="shared" si="1172"/>
        <v>#DIV/0!</v>
      </c>
      <c r="AT903" s="46" t="e">
        <f t="shared" si="1173"/>
        <v>#DIV/0!</v>
      </c>
      <c r="AU903" s="46">
        <f t="shared" si="1174"/>
        <v>3856.7399997211492</v>
      </c>
      <c r="AV903" s="46" t="e">
        <f t="shared" si="1175"/>
        <v>#DIV/0!</v>
      </c>
      <c r="AW903" s="46" t="e">
        <f t="shared" si="1176"/>
        <v>#DIV/0!</v>
      </c>
      <c r="AX903" s="46" t="e">
        <f t="shared" si="1177"/>
        <v>#DIV/0!</v>
      </c>
      <c r="AY903" s="52">
        <f t="shared" si="1178"/>
        <v>0</v>
      </c>
      <c r="AZ903" s="46">
        <v>823.21</v>
      </c>
      <c r="BA903" s="46">
        <v>2105.13</v>
      </c>
      <c r="BB903" s="46">
        <v>2608.0100000000002</v>
      </c>
      <c r="BC903" s="46">
        <v>902.03</v>
      </c>
      <c r="BD903" s="46">
        <v>1781.42</v>
      </c>
      <c r="BE903" s="46">
        <v>1188.47</v>
      </c>
      <c r="BF903" s="46">
        <v>2445034.0299999998</v>
      </c>
      <c r="BG903" s="46">
        <f t="shared" si="1179"/>
        <v>4866.91</v>
      </c>
      <c r="BH903" s="46">
        <v>1206.3800000000001</v>
      </c>
      <c r="BI903" s="46">
        <v>3444.44</v>
      </c>
      <c r="BJ903" s="46">
        <v>7006.73</v>
      </c>
      <c r="BK903" s="46">
        <f t="shared" si="1166"/>
        <v>1689105.94</v>
      </c>
      <c r="BL903" s="46" t="str">
        <f t="shared" si="1180"/>
        <v xml:space="preserve"> </v>
      </c>
      <c r="BM903" s="46" t="e">
        <f t="shared" si="1181"/>
        <v>#DIV/0!</v>
      </c>
      <c r="BN903" s="46" t="e">
        <f t="shared" si="1182"/>
        <v>#DIV/0!</v>
      </c>
      <c r="BO903" s="46" t="e">
        <f t="shared" si="1183"/>
        <v>#DIV/0!</v>
      </c>
      <c r="BP903" s="46" t="e">
        <f t="shared" si="1184"/>
        <v>#DIV/0!</v>
      </c>
      <c r="BQ903" s="46" t="e">
        <f t="shared" si="1185"/>
        <v>#DIV/0!</v>
      </c>
      <c r="BR903" s="46" t="e">
        <f t="shared" si="1186"/>
        <v>#DIV/0!</v>
      </c>
      <c r="BS903" s="46" t="str">
        <f t="shared" si="1187"/>
        <v xml:space="preserve"> </v>
      </c>
      <c r="BT903" s="46" t="e">
        <f t="shared" si="1188"/>
        <v>#DIV/0!</v>
      </c>
      <c r="BU903" s="46" t="e">
        <f t="shared" si="1189"/>
        <v>#DIV/0!</v>
      </c>
      <c r="BV903" s="46" t="e">
        <f t="shared" si="1190"/>
        <v>#DIV/0!</v>
      </c>
      <c r="BW903" s="46" t="str">
        <f t="shared" si="1191"/>
        <v xml:space="preserve"> </v>
      </c>
      <c r="BY903" s="52">
        <f t="shared" si="1250"/>
        <v>2.9999999654757254</v>
      </c>
      <c r="BZ903" s="293">
        <f t="shared" si="1251"/>
        <v>1.4999999827378627</v>
      </c>
      <c r="CA903" s="46">
        <f t="shared" si="1192"/>
        <v>4038.4712017065658</v>
      </c>
      <c r="CB903" s="46">
        <f t="shared" si="1193"/>
        <v>5085.92</v>
      </c>
      <c r="CC903" s="46">
        <f t="shared" si="1194"/>
        <v>-1047.4487982934343</v>
      </c>
    </row>
    <row r="904" spans="1:82" s="45" customFormat="1" ht="34.5" customHeight="1">
      <c r="A904" s="308" t="s">
        <v>52</v>
      </c>
      <c r="B904" s="308"/>
      <c r="C904" s="280">
        <f>SUM(C903)</f>
        <v>347.9</v>
      </c>
      <c r="D904" s="356"/>
      <c r="E904" s="280"/>
      <c r="F904" s="280"/>
      <c r="G904" s="280">
        <f t="shared" ref="G904:U904" si="1257">SUM(G903:G903)</f>
        <v>2896512.7</v>
      </c>
      <c r="H904" s="280">
        <f t="shared" si="1257"/>
        <v>0</v>
      </c>
      <c r="I904" s="280">
        <f t="shared" si="1257"/>
        <v>0</v>
      </c>
      <c r="J904" s="280">
        <f t="shared" si="1257"/>
        <v>0</v>
      </c>
      <c r="K904" s="280">
        <f t="shared" si="1257"/>
        <v>0</v>
      </c>
      <c r="L904" s="280">
        <f t="shared" si="1257"/>
        <v>0</v>
      </c>
      <c r="M904" s="280">
        <f t="shared" si="1257"/>
        <v>0</v>
      </c>
      <c r="N904" s="280">
        <f t="shared" si="1257"/>
        <v>0</v>
      </c>
      <c r="O904" s="280">
        <f t="shared" si="1257"/>
        <v>0</v>
      </c>
      <c r="P904" s="280">
        <f t="shared" si="1257"/>
        <v>0</v>
      </c>
      <c r="Q904" s="280">
        <f t="shared" si="1257"/>
        <v>0</v>
      </c>
      <c r="R904" s="280">
        <f t="shared" si="1257"/>
        <v>0</v>
      </c>
      <c r="S904" s="280">
        <f t="shared" si="1257"/>
        <v>0</v>
      </c>
      <c r="T904" s="290">
        <f t="shared" si="1257"/>
        <v>0</v>
      </c>
      <c r="U904" s="280">
        <f t="shared" si="1257"/>
        <v>0</v>
      </c>
      <c r="V904" s="280" t="s">
        <v>66</v>
      </c>
      <c r="W904" s="280">
        <f t="shared" ref="W904:AL904" si="1258">SUM(W903:W903)</f>
        <v>717.23</v>
      </c>
      <c r="X904" s="280">
        <f t="shared" si="1258"/>
        <v>2766169.63</v>
      </c>
      <c r="Y904" s="280">
        <f t="shared" si="1258"/>
        <v>0</v>
      </c>
      <c r="Z904" s="280">
        <f t="shared" si="1258"/>
        <v>0</v>
      </c>
      <c r="AA904" s="280">
        <f t="shared" si="1258"/>
        <v>0</v>
      </c>
      <c r="AB904" s="280">
        <f t="shared" si="1258"/>
        <v>0</v>
      </c>
      <c r="AC904" s="280">
        <f t="shared" si="1258"/>
        <v>0</v>
      </c>
      <c r="AD904" s="280">
        <f t="shared" si="1258"/>
        <v>0</v>
      </c>
      <c r="AE904" s="280">
        <f t="shared" si="1258"/>
        <v>0</v>
      </c>
      <c r="AF904" s="280">
        <f t="shared" si="1258"/>
        <v>0</v>
      </c>
      <c r="AG904" s="280">
        <f t="shared" si="1258"/>
        <v>0</v>
      </c>
      <c r="AH904" s="280">
        <f t="shared" si="1258"/>
        <v>0</v>
      </c>
      <c r="AI904" s="280">
        <f t="shared" si="1258"/>
        <v>0</v>
      </c>
      <c r="AJ904" s="280">
        <f t="shared" si="1258"/>
        <v>86895.38</v>
      </c>
      <c r="AK904" s="280">
        <f t="shared" si="1258"/>
        <v>43447.69</v>
      </c>
      <c r="AL904" s="280">
        <f t="shared" si="1258"/>
        <v>0</v>
      </c>
      <c r="AN904" s="46" t="e">
        <f>I904/'Приложение 1'!I902</f>
        <v>#DIV/0!</v>
      </c>
      <c r="AO904" s="46" t="e">
        <f t="shared" si="1168"/>
        <v>#DIV/0!</v>
      </c>
      <c r="AP904" s="46" t="e">
        <f t="shared" si="1169"/>
        <v>#DIV/0!</v>
      </c>
      <c r="AQ904" s="46" t="e">
        <f t="shared" si="1170"/>
        <v>#DIV/0!</v>
      </c>
      <c r="AR904" s="46" t="e">
        <f t="shared" si="1171"/>
        <v>#DIV/0!</v>
      </c>
      <c r="AS904" s="46" t="e">
        <f t="shared" si="1172"/>
        <v>#DIV/0!</v>
      </c>
      <c r="AT904" s="46" t="e">
        <f t="shared" si="1173"/>
        <v>#DIV/0!</v>
      </c>
      <c r="AU904" s="46">
        <f t="shared" si="1174"/>
        <v>3856.7399997211492</v>
      </c>
      <c r="AV904" s="46" t="e">
        <f t="shared" si="1175"/>
        <v>#DIV/0!</v>
      </c>
      <c r="AW904" s="46" t="e">
        <f t="shared" si="1176"/>
        <v>#DIV/0!</v>
      </c>
      <c r="AX904" s="46" t="e">
        <f t="shared" si="1177"/>
        <v>#DIV/0!</v>
      </c>
      <c r="AY904" s="52">
        <f t="shared" si="1178"/>
        <v>0</v>
      </c>
      <c r="AZ904" s="46">
        <v>823.21</v>
      </c>
      <c r="BA904" s="46">
        <v>2105.13</v>
      </c>
      <c r="BB904" s="46">
        <v>2608.0100000000002</v>
      </c>
      <c r="BC904" s="46">
        <v>902.03</v>
      </c>
      <c r="BD904" s="46">
        <v>1781.42</v>
      </c>
      <c r="BE904" s="46">
        <v>1188.47</v>
      </c>
      <c r="BF904" s="46">
        <v>2445034.0299999998</v>
      </c>
      <c r="BG904" s="46">
        <f t="shared" si="1179"/>
        <v>4866.91</v>
      </c>
      <c r="BH904" s="46">
        <v>1206.3800000000001</v>
      </c>
      <c r="BI904" s="46">
        <v>3444.44</v>
      </c>
      <c r="BJ904" s="46">
        <v>7006.73</v>
      </c>
      <c r="BK904" s="46">
        <f t="shared" si="1166"/>
        <v>1689105.94</v>
      </c>
      <c r="BL904" s="46" t="e">
        <f t="shared" si="1180"/>
        <v>#DIV/0!</v>
      </c>
      <c r="BM904" s="46" t="e">
        <f t="shared" si="1181"/>
        <v>#DIV/0!</v>
      </c>
      <c r="BN904" s="46" t="e">
        <f t="shared" si="1182"/>
        <v>#DIV/0!</v>
      </c>
      <c r="BO904" s="46" t="e">
        <f t="shared" si="1183"/>
        <v>#DIV/0!</v>
      </c>
      <c r="BP904" s="46" t="e">
        <f t="shared" si="1184"/>
        <v>#DIV/0!</v>
      </c>
      <c r="BQ904" s="46" t="e">
        <f t="shared" si="1185"/>
        <v>#DIV/0!</v>
      </c>
      <c r="BR904" s="46" t="e">
        <f t="shared" si="1186"/>
        <v>#DIV/0!</v>
      </c>
      <c r="BS904" s="46" t="str">
        <f t="shared" si="1187"/>
        <v xml:space="preserve"> </v>
      </c>
      <c r="BT904" s="46" t="e">
        <f t="shared" si="1188"/>
        <v>#DIV/0!</v>
      </c>
      <c r="BU904" s="46" t="e">
        <f t="shared" si="1189"/>
        <v>#DIV/0!</v>
      </c>
      <c r="BV904" s="46" t="e">
        <f t="shared" si="1190"/>
        <v>#DIV/0!</v>
      </c>
      <c r="BW904" s="46" t="str">
        <f t="shared" si="1191"/>
        <v xml:space="preserve"> </v>
      </c>
      <c r="BY904" s="52">
        <f t="shared" si="1250"/>
        <v>2.9999999654757254</v>
      </c>
      <c r="BZ904" s="293">
        <f t="shared" si="1251"/>
        <v>1.4999999827378627</v>
      </c>
      <c r="CA904" s="46">
        <f t="shared" si="1192"/>
        <v>4038.4712017065658</v>
      </c>
      <c r="CB904" s="46">
        <f t="shared" si="1193"/>
        <v>5085.92</v>
      </c>
      <c r="CC904" s="46">
        <f t="shared" si="1194"/>
        <v>-1047.4487982934343</v>
      </c>
    </row>
    <row r="905" spans="1:82" s="45" customFormat="1" ht="12" customHeight="1">
      <c r="A905" s="282" t="s">
        <v>49</v>
      </c>
      <c r="B905" s="283"/>
      <c r="C905" s="283"/>
      <c r="D905" s="283"/>
      <c r="E905" s="283"/>
      <c r="F905" s="283"/>
      <c r="G905" s="283"/>
      <c r="H905" s="283"/>
      <c r="I905" s="283"/>
      <c r="J905" s="283"/>
      <c r="K905" s="283"/>
      <c r="L905" s="283"/>
      <c r="M905" s="283"/>
      <c r="N905" s="283"/>
      <c r="O905" s="283"/>
      <c r="P905" s="283"/>
      <c r="Q905" s="283"/>
      <c r="R905" s="283"/>
      <c r="S905" s="283"/>
      <c r="T905" s="283"/>
      <c r="U905" s="283"/>
      <c r="V905" s="283"/>
      <c r="W905" s="283"/>
      <c r="X905" s="283"/>
      <c r="Y905" s="283"/>
      <c r="Z905" s="283"/>
      <c r="AA905" s="283"/>
      <c r="AB905" s="283"/>
      <c r="AC905" s="283"/>
      <c r="AD905" s="283"/>
      <c r="AE905" s="283"/>
      <c r="AF905" s="283"/>
      <c r="AG905" s="283"/>
      <c r="AH905" s="283"/>
      <c r="AI905" s="283"/>
      <c r="AJ905" s="283"/>
      <c r="AK905" s="283"/>
      <c r="AL905" s="375"/>
      <c r="AN905" s="46">
        <f>I905/'Приложение 1'!I903</f>
        <v>0</v>
      </c>
      <c r="AO905" s="46" t="e">
        <f t="shared" si="1168"/>
        <v>#DIV/0!</v>
      </c>
      <c r="AP905" s="46" t="e">
        <f t="shared" si="1169"/>
        <v>#DIV/0!</v>
      </c>
      <c r="AQ905" s="46" t="e">
        <f t="shared" si="1170"/>
        <v>#DIV/0!</v>
      </c>
      <c r="AR905" s="46" t="e">
        <f t="shared" si="1171"/>
        <v>#DIV/0!</v>
      </c>
      <c r="AS905" s="46" t="e">
        <f t="shared" si="1172"/>
        <v>#DIV/0!</v>
      </c>
      <c r="AT905" s="46" t="e">
        <f t="shared" si="1173"/>
        <v>#DIV/0!</v>
      </c>
      <c r="AU905" s="46" t="e">
        <f t="shared" si="1174"/>
        <v>#DIV/0!</v>
      </c>
      <c r="AV905" s="46" t="e">
        <f t="shared" si="1175"/>
        <v>#DIV/0!</v>
      </c>
      <c r="AW905" s="46" t="e">
        <f t="shared" si="1176"/>
        <v>#DIV/0!</v>
      </c>
      <c r="AX905" s="46" t="e">
        <f t="shared" si="1177"/>
        <v>#DIV/0!</v>
      </c>
      <c r="AY905" s="52">
        <f t="shared" si="1178"/>
        <v>0</v>
      </c>
      <c r="AZ905" s="46">
        <v>823.21</v>
      </c>
      <c r="BA905" s="46">
        <v>2105.13</v>
      </c>
      <c r="BB905" s="46">
        <v>2608.0100000000002</v>
      </c>
      <c r="BC905" s="46">
        <v>902.03</v>
      </c>
      <c r="BD905" s="46">
        <v>1781.42</v>
      </c>
      <c r="BE905" s="46">
        <v>1188.47</v>
      </c>
      <c r="BF905" s="46">
        <v>2445034.0299999998</v>
      </c>
      <c r="BG905" s="46">
        <f t="shared" si="1179"/>
        <v>4866.91</v>
      </c>
      <c r="BH905" s="46">
        <v>1206.3800000000001</v>
      </c>
      <c r="BI905" s="46">
        <v>3444.44</v>
      </c>
      <c r="BJ905" s="46">
        <v>7006.73</v>
      </c>
      <c r="BK905" s="46">
        <f t="shared" si="1166"/>
        <v>1689105.94</v>
      </c>
      <c r="BL905" s="46" t="str">
        <f t="shared" si="1180"/>
        <v xml:space="preserve"> </v>
      </c>
      <c r="BM905" s="46" t="e">
        <f t="shared" si="1181"/>
        <v>#DIV/0!</v>
      </c>
      <c r="BN905" s="46" t="e">
        <f t="shared" si="1182"/>
        <v>#DIV/0!</v>
      </c>
      <c r="BO905" s="46" t="e">
        <f t="shared" si="1183"/>
        <v>#DIV/0!</v>
      </c>
      <c r="BP905" s="46" t="e">
        <f t="shared" si="1184"/>
        <v>#DIV/0!</v>
      </c>
      <c r="BQ905" s="46" t="e">
        <f t="shared" si="1185"/>
        <v>#DIV/0!</v>
      </c>
      <c r="BR905" s="46" t="e">
        <f t="shared" si="1186"/>
        <v>#DIV/0!</v>
      </c>
      <c r="BS905" s="46" t="e">
        <f t="shared" si="1187"/>
        <v>#DIV/0!</v>
      </c>
      <c r="BT905" s="46" t="e">
        <f t="shared" si="1188"/>
        <v>#DIV/0!</v>
      </c>
      <c r="BU905" s="46" t="e">
        <f t="shared" si="1189"/>
        <v>#DIV/0!</v>
      </c>
      <c r="BV905" s="46" t="e">
        <f t="shared" si="1190"/>
        <v>#DIV/0!</v>
      </c>
      <c r="BW905" s="46" t="str">
        <f t="shared" si="1191"/>
        <v xml:space="preserve"> </v>
      </c>
      <c r="BY905" s="52" t="e">
        <f t="shared" si="1250"/>
        <v>#DIV/0!</v>
      </c>
      <c r="BZ905" s="293" t="e">
        <f t="shared" si="1251"/>
        <v>#DIV/0!</v>
      </c>
      <c r="CA905" s="46" t="e">
        <f t="shared" si="1192"/>
        <v>#DIV/0!</v>
      </c>
      <c r="CB905" s="46">
        <f t="shared" si="1193"/>
        <v>5085.92</v>
      </c>
      <c r="CC905" s="46" t="e">
        <f t="shared" si="1194"/>
        <v>#DIV/0!</v>
      </c>
    </row>
    <row r="906" spans="1:82" s="45" customFormat="1" ht="12" customHeight="1">
      <c r="A906" s="284">
        <v>228</v>
      </c>
      <c r="B906" s="64" t="s">
        <v>756</v>
      </c>
      <c r="C906" s="395"/>
      <c r="D906" s="395"/>
      <c r="E906" s="395"/>
      <c r="F906" s="395"/>
      <c r="G906" s="286">
        <f t="shared" ref="G906" si="1259">ROUND(H906+U906+X906+Z906+AB906+AD906+AF906+AH906+AI906+AJ906+AK906+AL906,2)</f>
        <v>984579.28</v>
      </c>
      <c r="H906" s="280">
        <f t="shared" ref="H906" si="1260">I906+K906+M906+O906+Q906+S906</f>
        <v>0</v>
      </c>
      <c r="I906" s="289">
        <v>0</v>
      </c>
      <c r="J906" s="289">
        <v>0</v>
      </c>
      <c r="K906" s="289">
        <v>0</v>
      </c>
      <c r="L906" s="289">
        <v>0</v>
      </c>
      <c r="M906" s="289">
        <v>0</v>
      </c>
      <c r="N906" s="280">
        <v>0</v>
      </c>
      <c r="O906" s="280">
        <v>0</v>
      </c>
      <c r="P906" s="280">
        <v>0</v>
      </c>
      <c r="Q906" s="280">
        <v>0</v>
      </c>
      <c r="R906" s="280">
        <v>0</v>
      </c>
      <c r="S906" s="280">
        <v>0</v>
      </c>
      <c r="T906" s="290">
        <v>0</v>
      </c>
      <c r="U906" s="280">
        <v>0</v>
      </c>
      <c r="V906" s="296" t="s">
        <v>106</v>
      </c>
      <c r="W906" s="57">
        <v>243.8</v>
      </c>
      <c r="X906" s="280">
        <f t="shared" ref="X906:X907" si="1261">ROUND(IF(V906="СК",3856.74,3886.86)*W906,2)</f>
        <v>940273.21</v>
      </c>
      <c r="Y906" s="57">
        <v>0</v>
      </c>
      <c r="Z906" s="57">
        <v>0</v>
      </c>
      <c r="AA906" s="57">
        <v>0</v>
      </c>
      <c r="AB906" s="57">
        <v>0</v>
      </c>
      <c r="AC906" s="57">
        <v>0</v>
      </c>
      <c r="AD906" s="57">
        <v>0</v>
      </c>
      <c r="AE906" s="57">
        <v>0</v>
      </c>
      <c r="AF906" s="57">
        <v>0</v>
      </c>
      <c r="AG906" s="57">
        <v>0</v>
      </c>
      <c r="AH906" s="57">
        <v>0</v>
      </c>
      <c r="AI906" s="57">
        <v>0</v>
      </c>
      <c r="AJ906" s="57">
        <f t="shared" ref="AJ906:AJ907" si="1262">ROUND(X906/95.5*3,2)</f>
        <v>29537.38</v>
      </c>
      <c r="AK906" s="57">
        <f t="shared" ref="AK906:AK907" si="1263">ROUND(X906/95.5*1.5,2)</f>
        <v>14768.69</v>
      </c>
      <c r="AL906" s="57">
        <v>0</v>
      </c>
      <c r="AN906" s="46">
        <f>I906/'Приложение 1'!I904</f>
        <v>0</v>
      </c>
      <c r="AO906" s="46" t="e">
        <f t="shared" si="1168"/>
        <v>#DIV/0!</v>
      </c>
      <c r="AP906" s="46" t="e">
        <f t="shared" si="1169"/>
        <v>#DIV/0!</v>
      </c>
      <c r="AQ906" s="46" t="e">
        <f t="shared" si="1170"/>
        <v>#DIV/0!</v>
      </c>
      <c r="AR906" s="46" t="e">
        <f t="shared" si="1171"/>
        <v>#DIV/0!</v>
      </c>
      <c r="AS906" s="46" t="e">
        <f t="shared" si="1172"/>
        <v>#DIV/0!</v>
      </c>
      <c r="AT906" s="46" t="e">
        <f t="shared" si="1173"/>
        <v>#DIV/0!</v>
      </c>
      <c r="AU906" s="46">
        <f t="shared" si="1174"/>
        <v>3856.739991796554</v>
      </c>
      <c r="AV906" s="46" t="e">
        <f t="shared" si="1175"/>
        <v>#DIV/0!</v>
      </c>
      <c r="AW906" s="46" t="e">
        <f t="shared" si="1176"/>
        <v>#DIV/0!</v>
      </c>
      <c r="AX906" s="46" t="e">
        <f t="shared" si="1177"/>
        <v>#DIV/0!</v>
      </c>
      <c r="AY906" s="52">
        <f t="shared" si="1178"/>
        <v>0</v>
      </c>
      <c r="AZ906" s="46">
        <v>823.21</v>
      </c>
      <c r="BA906" s="46">
        <v>2105.13</v>
      </c>
      <c r="BB906" s="46">
        <v>2608.0100000000002</v>
      </c>
      <c r="BC906" s="46">
        <v>902.03</v>
      </c>
      <c r="BD906" s="46">
        <v>1781.42</v>
      </c>
      <c r="BE906" s="46">
        <v>1188.47</v>
      </c>
      <c r="BF906" s="46">
        <v>2445034.0299999998</v>
      </c>
      <c r="BG906" s="46">
        <f t="shared" si="1179"/>
        <v>4866.91</v>
      </c>
      <c r="BH906" s="46">
        <v>1206.3800000000001</v>
      </c>
      <c r="BI906" s="46">
        <v>3444.44</v>
      </c>
      <c r="BJ906" s="46">
        <v>7006.73</v>
      </c>
      <c r="BK906" s="46">
        <f t="shared" si="1166"/>
        <v>1689105.94</v>
      </c>
      <c r="BL906" s="46" t="str">
        <f t="shared" si="1180"/>
        <v xml:space="preserve"> </v>
      </c>
      <c r="BM906" s="46" t="e">
        <f t="shared" si="1181"/>
        <v>#DIV/0!</v>
      </c>
      <c r="BN906" s="46" t="e">
        <f t="shared" si="1182"/>
        <v>#DIV/0!</v>
      </c>
      <c r="BO906" s="46" t="e">
        <f t="shared" si="1183"/>
        <v>#DIV/0!</v>
      </c>
      <c r="BP906" s="46" t="e">
        <f t="shared" si="1184"/>
        <v>#DIV/0!</v>
      </c>
      <c r="BQ906" s="46" t="e">
        <f t="shared" si="1185"/>
        <v>#DIV/0!</v>
      </c>
      <c r="BR906" s="46" t="e">
        <f t="shared" si="1186"/>
        <v>#DIV/0!</v>
      </c>
      <c r="BS906" s="46" t="str">
        <f t="shared" si="1187"/>
        <v xml:space="preserve"> </v>
      </c>
      <c r="BT906" s="46" t="e">
        <f t="shared" si="1188"/>
        <v>#DIV/0!</v>
      </c>
      <c r="BU906" s="46" t="e">
        <f t="shared" si="1189"/>
        <v>#DIV/0!</v>
      </c>
      <c r="BV906" s="46" t="e">
        <f t="shared" si="1190"/>
        <v>#DIV/0!</v>
      </c>
      <c r="BW906" s="46" t="str">
        <f t="shared" si="1191"/>
        <v xml:space="preserve"> </v>
      </c>
      <c r="BY906" s="52"/>
      <c r="BZ906" s="293"/>
      <c r="CA906" s="46">
        <f t="shared" si="1192"/>
        <v>4038.4712059064805</v>
      </c>
      <c r="CB906" s="46">
        <f t="shared" si="1193"/>
        <v>5085.92</v>
      </c>
      <c r="CC906" s="46">
        <f t="shared" si="1194"/>
        <v>-1047.4487940935196</v>
      </c>
    </row>
    <row r="907" spans="1:82" s="45" customFormat="1" ht="12" customHeight="1">
      <c r="A907" s="284">
        <v>229</v>
      </c>
      <c r="B907" s="64" t="s">
        <v>757</v>
      </c>
      <c r="C907" s="358">
        <v>590.20000000000005</v>
      </c>
      <c r="D907" s="295"/>
      <c r="E907" s="280"/>
      <c r="F907" s="280"/>
      <c r="G907" s="286">
        <f>ROUND(H907+U907+X907+Z907+AB907+AD907+AF907+AH907+AI907+AJ907+AK907+AL907,2)</f>
        <v>1490195.88</v>
      </c>
      <c r="H907" s="280">
        <f>I907+K907+M907+O907+Q907+S907</f>
        <v>0</v>
      </c>
      <c r="I907" s="289">
        <v>0</v>
      </c>
      <c r="J907" s="289">
        <v>0</v>
      </c>
      <c r="K907" s="289">
        <v>0</v>
      </c>
      <c r="L907" s="289">
        <v>0</v>
      </c>
      <c r="M907" s="289">
        <v>0</v>
      </c>
      <c r="N907" s="280">
        <v>0</v>
      </c>
      <c r="O907" s="280">
        <v>0</v>
      </c>
      <c r="P907" s="280">
        <v>0</v>
      </c>
      <c r="Q907" s="280">
        <v>0</v>
      </c>
      <c r="R907" s="280">
        <v>0</v>
      </c>
      <c r="S907" s="280">
        <v>0</v>
      </c>
      <c r="T907" s="290">
        <v>0</v>
      </c>
      <c r="U907" s="280">
        <v>0</v>
      </c>
      <c r="V907" s="280" t="s">
        <v>106</v>
      </c>
      <c r="W907" s="280">
        <v>369</v>
      </c>
      <c r="X907" s="280">
        <f t="shared" si="1261"/>
        <v>1423137.06</v>
      </c>
      <c r="Y907" s="57">
        <v>0</v>
      </c>
      <c r="Z907" s="57">
        <v>0</v>
      </c>
      <c r="AA907" s="57">
        <v>0</v>
      </c>
      <c r="AB907" s="57">
        <v>0</v>
      </c>
      <c r="AC907" s="57">
        <v>0</v>
      </c>
      <c r="AD907" s="57">
        <v>0</v>
      </c>
      <c r="AE907" s="57">
        <v>0</v>
      </c>
      <c r="AF907" s="57">
        <v>0</v>
      </c>
      <c r="AG907" s="57">
        <v>0</v>
      </c>
      <c r="AH907" s="57">
        <v>0</v>
      </c>
      <c r="AI907" s="57">
        <v>0</v>
      </c>
      <c r="AJ907" s="57">
        <f t="shared" si="1262"/>
        <v>44705.88</v>
      </c>
      <c r="AK907" s="57">
        <f t="shared" si="1263"/>
        <v>22352.94</v>
      </c>
      <c r="AL907" s="57">
        <v>0</v>
      </c>
      <c r="AN907" s="46">
        <f>I907/'Приложение 1'!I905</f>
        <v>0</v>
      </c>
      <c r="AO907" s="46" t="e">
        <f t="shared" si="1168"/>
        <v>#DIV/0!</v>
      </c>
      <c r="AP907" s="46" t="e">
        <f t="shared" si="1169"/>
        <v>#DIV/0!</v>
      </c>
      <c r="AQ907" s="46" t="e">
        <f t="shared" si="1170"/>
        <v>#DIV/0!</v>
      </c>
      <c r="AR907" s="46" t="e">
        <f t="shared" si="1171"/>
        <v>#DIV/0!</v>
      </c>
      <c r="AS907" s="46" t="e">
        <f t="shared" si="1172"/>
        <v>#DIV/0!</v>
      </c>
      <c r="AT907" s="46" t="e">
        <f t="shared" si="1173"/>
        <v>#DIV/0!</v>
      </c>
      <c r="AU907" s="46">
        <f t="shared" si="1174"/>
        <v>3856.7400000000002</v>
      </c>
      <c r="AV907" s="46" t="e">
        <f t="shared" si="1175"/>
        <v>#DIV/0!</v>
      </c>
      <c r="AW907" s="46" t="e">
        <f t="shared" si="1176"/>
        <v>#DIV/0!</v>
      </c>
      <c r="AX907" s="46" t="e">
        <f t="shared" si="1177"/>
        <v>#DIV/0!</v>
      </c>
      <c r="AY907" s="52">
        <f t="shared" si="1178"/>
        <v>0</v>
      </c>
      <c r="AZ907" s="46">
        <v>823.21</v>
      </c>
      <c r="BA907" s="46">
        <v>2105.13</v>
      </c>
      <c r="BB907" s="46">
        <v>2608.0100000000002</v>
      </c>
      <c r="BC907" s="46">
        <v>902.03</v>
      </c>
      <c r="BD907" s="46">
        <v>1781.42</v>
      </c>
      <c r="BE907" s="46">
        <v>1188.47</v>
      </c>
      <c r="BF907" s="46">
        <v>2445034.0299999998</v>
      </c>
      <c r="BG907" s="46">
        <f t="shared" si="1179"/>
        <v>4866.91</v>
      </c>
      <c r="BH907" s="46">
        <v>1206.3800000000001</v>
      </c>
      <c r="BI907" s="46">
        <v>3444.44</v>
      </c>
      <c r="BJ907" s="46">
        <v>7006.73</v>
      </c>
      <c r="BK907" s="46">
        <f t="shared" si="1166"/>
        <v>1689105.94</v>
      </c>
      <c r="BL907" s="46" t="str">
        <f t="shared" si="1180"/>
        <v xml:space="preserve"> </v>
      </c>
      <c r="BM907" s="46" t="e">
        <f t="shared" si="1181"/>
        <v>#DIV/0!</v>
      </c>
      <c r="BN907" s="46" t="e">
        <f t="shared" si="1182"/>
        <v>#DIV/0!</v>
      </c>
      <c r="BO907" s="46" t="e">
        <f t="shared" si="1183"/>
        <v>#DIV/0!</v>
      </c>
      <c r="BP907" s="46" t="e">
        <f t="shared" si="1184"/>
        <v>#DIV/0!</v>
      </c>
      <c r="BQ907" s="46" t="e">
        <f t="shared" si="1185"/>
        <v>#DIV/0!</v>
      </c>
      <c r="BR907" s="46" t="e">
        <f t="shared" si="1186"/>
        <v>#DIV/0!</v>
      </c>
      <c r="BS907" s="46" t="str">
        <f t="shared" si="1187"/>
        <v xml:space="preserve"> </v>
      </c>
      <c r="BT907" s="46" t="e">
        <f t="shared" si="1188"/>
        <v>#DIV/0!</v>
      </c>
      <c r="BU907" s="46" t="e">
        <f t="shared" si="1189"/>
        <v>#DIV/0!</v>
      </c>
      <c r="BV907" s="46" t="e">
        <f t="shared" si="1190"/>
        <v>#DIV/0!</v>
      </c>
      <c r="BW907" s="46" t="str">
        <f t="shared" si="1191"/>
        <v xml:space="preserve"> </v>
      </c>
      <c r="BY907" s="52"/>
      <c r="BZ907" s="293"/>
      <c r="CA907" s="46">
        <f t="shared" si="1192"/>
        <v>4038.4712195121947</v>
      </c>
      <c r="CB907" s="46">
        <f t="shared" si="1193"/>
        <v>5085.92</v>
      </c>
      <c r="CC907" s="46">
        <f t="shared" si="1194"/>
        <v>-1047.4487804878054</v>
      </c>
    </row>
    <row r="908" spans="1:82" s="45" customFormat="1" ht="34.5" customHeight="1">
      <c r="A908" s="308" t="s">
        <v>53</v>
      </c>
      <c r="B908" s="308"/>
      <c r="C908" s="280" t="e">
        <f>SUM(#REF!)</f>
        <v>#REF!</v>
      </c>
      <c r="D908" s="356"/>
      <c r="E908" s="280"/>
      <c r="F908" s="280"/>
      <c r="G908" s="280">
        <f t="shared" ref="G908:U908" si="1264">SUM(G906:G907)</f>
        <v>2474775.16</v>
      </c>
      <c r="H908" s="280">
        <f t="shared" si="1264"/>
        <v>0</v>
      </c>
      <c r="I908" s="280">
        <f t="shared" si="1264"/>
        <v>0</v>
      </c>
      <c r="J908" s="280">
        <f t="shared" si="1264"/>
        <v>0</v>
      </c>
      <c r="K908" s="280">
        <f t="shared" si="1264"/>
        <v>0</v>
      </c>
      <c r="L908" s="280">
        <f t="shared" si="1264"/>
        <v>0</v>
      </c>
      <c r="M908" s="280">
        <f t="shared" si="1264"/>
        <v>0</v>
      </c>
      <c r="N908" s="280">
        <f t="shared" si="1264"/>
        <v>0</v>
      </c>
      <c r="O908" s="280">
        <f t="shared" si="1264"/>
        <v>0</v>
      </c>
      <c r="P908" s="280">
        <f t="shared" si="1264"/>
        <v>0</v>
      </c>
      <c r="Q908" s="280">
        <f t="shared" si="1264"/>
        <v>0</v>
      </c>
      <c r="R908" s="280">
        <f t="shared" si="1264"/>
        <v>0</v>
      </c>
      <c r="S908" s="280">
        <f t="shared" si="1264"/>
        <v>0</v>
      </c>
      <c r="T908" s="281">
        <f t="shared" si="1264"/>
        <v>0</v>
      </c>
      <c r="U908" s="280">
        <f t="shared" si="1264"/>
        <v>0</v>
      </c>
      <c r="V908" s="280" t="s">
        <v>66</v>
      </c>
      <c r="W908" s="280">
        <f t="shared" ref="W908:AL908" si="1265">SUM(W906:W907)</f>
        <v>612.79999999999995</v>
      </c>
      <c r="X908" s="280">
        <f t="shared" si="1265"/>
        <v>2363410.27</v>
      </c>
      <c r="Y908" s="280">
        <f t="shared" si="1265"/>
        <v>0</v>
      </c>
      <c r="Z908" s="280">
        <f t="shared" si="1265"/>
        <v>0</v>
      </c>
      <c r="AA908" s="280">
        <f t="shared" si="1265"/>
        <v>0</v>
      </c>
      <c r="AB908" s="280">
        <f t="shared" si="1265"/>
        <v>0</v>
      </c>
      <c r="AC908" s="280">
        <f t="shared" si="1265"/>
        <v>0</v>
      </c>
      <c r="AD908" s="280">
        <f t="shared" si="1265"/>
        <v>0</v>
      </c>
      <c r="AE908" s="280">
        <f t="shared" si="1265"/>
        <v>0</v>
      </c>
      <c r="AF908" s="280">
        <f t="shared" si="1265"/>
        <v>0</v>
      </c>
      <c r="AG908" s="280">
        <f t="shared" si="1265"/>
        <v>0</v>
      </c>
      <c r="AH908" s="280">
        <f t="shared" si="1265"/>
        <v>0</v>
      </c>
      <c r="AI908" s="280">
        <f t="shared" si="1265"/>
        <v>0</v>
      </c>
      <c r="AJ908" s="280">
        <f t="shared" si="1265"/>
        <v>74243.259999999995</v>
      </c>
      <c r="AK908" s="280">
        <f t="shared" si="1265"/>
        <v>37121.629999999997</v>
      </c>
      <c r="AL908" s="280">
        <f t="shared" si="1265"/>
        <v>0</v>
      </c>
      <c r="AM908" s="280"/>
      <c r="AN908" s="46" t="e">
        <f>I908/'Приложение 1'!I906</f>
        <v>#DIV/0!</v>
      </c>
      <c r="AO908" s="46" t="e">
        <f t="shared" si="1168"/>
        <v>#DIV/0!</v>
      </c>
      <c r="AP908" s="46" t="e">
        <f t="shared" si="1169"/>
        <v>#DIV/0!</v>
      </c>
      <c r="AQ908" s="46" t="e">
        <f t="shared" si="1170"/>
        <v>#DIV/0!</v>
      </c>
      <c r="AR908" s="46" t="e">
        <f t="shared" si="1171"/>
        <v>#DIV/0!</v>
      </c>
      <c r="AS908" s="46" t="e">
        <f t="shared" si="1172"/>
        <v>#DIV/0!</v>
      </c>
      <c r="AT908" s="46" t="e">
        <f t="shared" si="1173"/>
        <v>#DIV/0!</v>
      </c>
      <c r="AU908" s="46">
        <f t="shared" si="1174"/>
        <v>3856.7399967362926</v>
      </c>
      <c r="AV908" s="46" t="e">
        <f t="shared" si="1175"/>
        <v>#DIV/0!</v>
      </c>
      <c r="AW908" s="46" t="e">
        <f t="shared" si="1176"/>
        <v>#DIV/0!</v>
      </c>
      <c r="AX908" s="46" t="e">
        <f t="shared" si="1177"/>
        <v>#DIV/0!</v>
      </c>
      <c r="AY908" s="52">
        <f t="shared" si="1178"/>
        <v>0</v>
      </c>
      <c r="AZ908" s="46">
        <v>823.21</v>
      </c>
      <c r="BA908" s="46">
        <v>2105.13</v>
      </c>
      <c r="BB908" s="46">
        <v>2608.0100000000002</v>
      </c>
      <c r="BC908" s="46">
        <v>902.03</v>
      </c>
      <c r="BD908" s="46">
        <v>1781.42</v>
      </c>
      <c r="BE908" s="46">
        <v>1188.47</v>
      </c>
      <c r="BF908" s="46">
        <v>2445034.0299999998</v>
      </c>
      <c r="BG908" s="46">
        <f t="shared" si="1179"/>
        <v>4866.91</v>
      </c>
      <c r="BH908" s="46">
        <v>1206.3800000000001</v>
      </c>
      <c r="BI908" s="46">
        <v>3444.44</v>
      </c>
      <c r="BJ908" s="46">
        <v>7006.73</v>
      </c>
      <c r="BK908" s="46">
        <f t="shared" si="1166"/>
        <v>1689105.94</v>
      </c>
      <c r="BL908" s="46" t="e">
        <f t="shared" si="1180"/>
        <v>#DIV/0!</v>
      </c>
      <c r="BM908" s="46" t="e">
        <f t="shared" si="1181"/>
        <v>#DIV/0!</v>
      </c>
      <c r="BN908" s="46" t="e">
        <f t="shared" si="1182"/>
        <v>#DIV/0!</v>
      </c>
      <c r="BO908" s="46" t="e">
        <f t="shared" si="1183"/>
        <v>#DIV/0!</v>
      </c>
      <c r="BP908" s="46" t="e">
        <f t="shared" si="1184"/>
        <v>#DIV/0!</v>
      </c>
      <c r="BQ908" s="46" t="e">
        <f t="shared" si="1185"/>
        <v>#DIV/0!</v>
      </c>
      <c r="BR908" s="46" t="e">
        <f t="shared" si="1186"/>
        <v>#DIV/0!</v>
      </c>
      <c r="BS908" s="46" t="str">
        <f t="shared" si="1187"/>
        <v xml:space="preserve"> </v>
      </c>
      <c r="BT908" s="46" t="e">
        <f t="shared" si="1188"/>
        <v>#DIV/0!</v>
      </c>
      <c r="BU908" s="46" t="e">
        <f t="shared" si="1189"/>
        <v>#DIV/0!</v>
      </c>
      <c r="BV908" s="46" t="e">
        <f t="shared" si="1190"/>
        <v>#DIV/0!</v>
      </c>
      <c r="BW908" s="46" t="str">
        <f t="shared" si="1191"/>
        <v xml:space="preserve"> </v>
      </c>
      <c r="BX908" s="280">
        <f t="shared" ref="BX908:CD908" si="1266">SUM(BX906:BX907)</f>
        <v>0</v>
      </c>
      <c r="BY908" s="280">
        <f t="shared" si="1266"/>
        <v>0</v>
      </c>
      <c r="BZ908" s="280">
        <f t="shared" si="1266"/>
        <v>0</v>
      </c>
      <c r="CA908" s="46">
        <f t="shared" si="1192"/>
        <v>4038.4712140992174</v>
      </c>
      <c r="CB908" s="46">
        <f t="shared" si="1193"/>
        <v>5085.92</v>
      </c>
      <c r="CC908" s="46">
        <f t="shared" si="1194"/>
        <v>-1047.4487859007827</v>
      </c>
      <c r="CD908" s="280">
        <f t="shared" si="1266"/>
        <v>0</v>
      </c>
    </row>
    <row r="909" spans="1:82" s="45" customFormat="1" ht="12" customHeight="1">
      <c r="A909" s="309" t="s">
        <v>767</v>
      </c>
      <c r="B909" s="309"/>
      <c r="C909" s="309"/>
      <c r="D909" s="309"/>
      <c r="E909" s="309"/>
      <c r="F909" s="309"/>
      <c r="G909" s="309"/>
      <c r="H909" s="309"/>
      <c r="I909" s="309"/>
      <c r="J909" s="309"/>
      <c r="K909" s="309"/>
      <c r="L909" s="309"/>
      <c r="M909" s="309"/>
      <c r="N909" s="309"/>
      <c r="O909" s="309"/>
      <c r="P909" s="309"/>
      <c r="Q909" s="309"/>
      <c r="R909" s="309"/>
      <c r="S909" s="309"/>
      <c r="T909" s="309"/>
      <c r="U909" s="309"/>
      <c r="V909" s="309"/>
      <c r="W909" s="309"/>
      <c r="X909" s="309"/>
      <c r="Y909" s="309"/>
      <c r="Z909" s="309"/>
      <c r="AA909" s="309"/>
      <c r="AB909" s="309"/>
      <c r="AC909" s="309"/>
      <c r="AD909" s="309"/>
      <c r="AE909" s="309"/>
      <c r="AF909" s="309"/>
      <c r="AG909" s="309"/>
      <c r="AH909" s="309"/>
      <c r="AI909" s="309"/>
      <c r="AJ909" s="309"/>
      <c r="AK909" s="309"/>
      <c r="AL909" s="280"/>
      <c r="AN909" s="46">
        <f>I909/'Приложение 1'!I907</f>
        <v>0</v>
      </c>
      <c r="AO909" s="46" t="e">
        <f t="shared" si="1168"/>
        <v>#DIV/0!</v>
      </c>
      <c r="AP909" s="46" t="e">
        <f t="shared" si="1169"/>
        <v>#DIV/0!</v>
      </c>
      <c r="AQ909" s="46" t="e">
        <f t="shared" si="1170"/>
        <v>#DIV/0!</v>
      </c>
      <c r="AR909" s="46" t="e">
        <f t="shared" si="1171"/>
        <v>#DIV/0!</v>
      </c>
      <c r="AS909" s="46" t="e">
        <f t="shared" si="1172"/>
        <v>#DIV/0!</v>
      </c>
      <c r="AT909" s="46" t="e">
        <f t="shared" si="1173"/>
        <v>#DIV/0!</v>
      </c>
      <c r="AU909" s="46" t="e">
        <f t="shared" si="1174"/>
        <v>#DIV/0!</v>
      </c>
      <c r="AV909" s="46" t="e">
        <f t="shared" si="1175"/>
        <v>#DIV/0!</v>
      </c>
      <c r="AW909" s="46" t="e">
        <f t="shared" si="1176"/>
        <v>#DIV/0!</v>
      </c>
      <c r="AX909" s="46" t="e">
        <f t="shared" si="1177"/>
        <v>#DIV/0!</v>
      </c>
      <c r="AY909" s="52">
        <f t="shared" si="1178"/>
        <v>0</v>
      </c>
      <c r="AZ909" s="46">
        <v>823.21</v>
      </c>
      <c r="BA909" s="46">
        <v>2105.13</v>
      </c>
      <c r="BB909" s="46">
        <v>2608.0100000000002</v>
      </c>
      <c r="BC909" s="46">
        <v>902.03</v>
      </c>
      <c r="BD909" s="46">
        <v>1781.42</v>
      </c>
      <c r="BE909" s="46">
        <v>1188.47</v>
      </c>
      <c r="BF909" s="46">
        <v>2445034.0299999998</v>
      </c>
      <c r="BG909" s="46">
        <f t="shared" si="1179"/>
        <v>4866.91</v>
      </c>
      <c r="BH909" s="46">
        <v>1206.3800000000001</v>
      </c>
      <c r="BI909" s="46">
        <v>3444.44</v>
      </c>
      <c r="BJ909" s="46">
        <v>7006.73</v>
      </c>
      <c r="BK909" s="46">
        <f t="shared" si="1166"/>
        <v>1689105.94</v>
      </c>
      <c r="BL909" s="46" t="str">
        <f t="shared" si="1180"/>
        <v xml:space="preserve"> </v>
      </c>
      <c r="BM909" s="46" t="e">
        <f t="shared" si="1181"/>
        <v>#DIV/0!</v>
      </c>
      <c r="BN909" s="46" t="e">
        <f t="shared" si="1182"/>
        <v>#DIV/0!</v>
      </c>
      <c r="BO909" s="46" t="e">
        <f t="shared" si="1183"/>
        <v>#DIV/0!</v>
      </c>
      <c r="BP909" s="46" t="e">
        <f t="shared" si="1184"/>
        <v>#DIV/0!</v>
      </c>
      <c r="BQ909" s="46" t="e">
        <f t="shared" si="1185"/>
        <v>#DIV/0!</v>
      </c>
      <c r="BR909" s="46" t="e">
        <f t="shared" si="1186"/>
        <v>#DIV/0!</v>
      </c>
      <c r="BS909" s="46" t="e">
        <f t="shared" si="1187"/>
        <v>#DIV/0!</v>
      </c>
      <c r="BT909" s="46" t="e">
        <f t="shared" si="1188"/>
        <v>#DIV/0!</v>
      </c>
      <c r="BU909" s="46" t="e">
        <f t="shared" si="1189"/>
        <v>#DIV/0!</v>
      </c>
      <c r="BV909" s="46" t="e">
        <f t="shared" si="1190"/>
        <v>#DIV/0!</v>
      </c>
      <c r="BW909" s="46" t="str">
        <f t="shared" si="1191"/>
        <v xml:space="preserve"> </v>
      </c>
      <c r="BY909" s="52"/>
      <c r="BZ909" s="293"/>
      <c r="CA909" s="46" t="e">
        <f t="shared" si="1192"/>
        <v>#DIV/0!</v>
      </c>
      <c r="CB909" s="46">
        <f t="shared" si="1193"/>
        <v>5085.92</v>
      </c>
      <c r="CC909" s="46" t="e">
        <f t="shared" si="1194"/>
        <v>#DIV/0!</v>
      </c>
    </row>
    <row r="910" spans="1:82" s="45" customFormat="1" ht="12" customHeight="1">
      <c r="A910" s="396">
        <v>230</v>
      </c>
      <c r="B910" s="64" t="s">
        <v>769</v>
      </c>
      <c r="C910" s="280"/>
      <c r="D910" s="356"/>
      <c r="E910" s="280"/>
      <c r="F910" s="280"/>
      <c r="G910" s="286">
        <f t="shared" ref="G910:G911" si="1267">ROUND(H910+U910+X910+Z910+AB910+AD910+AF910+AH910+AI910+AJ910+AK910+AL910,2)</f>
        <v>3008661.05</v>
      </c>
      <c r="H910" s="280">
        <f t="shared" ref="H910:H911" si="1268">I910+K910+M910+O910+Q910+S910</f>
        <v>0</v>
      </c>
      <c r="I910" s="289">
        <v>0</v>
      </c>
      <c r="J910" s="289">
        <v>0</v>
      </c>
      <c r="K910" s="289">
        <v>0</v>
      </c>
      <c r="L910" s="289">
        <v>0</v>
      </c>
      <c r="M910" s="289">
        <v>0</v>
      </c>
      <c r="N910" s="280">
        <v>0</v>
      </c>
      <c r="O910" s="280">
        <v>0</v>
      </c>
      <c r="P910" s="280">
        <v>0</v>
      </c>
      <c r="Q910" s="280">
        <v>0</v>
      </c>
      <c r="R910" s="280">
        <v>0</v>
      </c>
      <c r="S910" s="280">
        <v>0</v>
      </c>
      <c r="T910" s="290">
        <v>0</v>
      </c>
      <c r="U910" s="280">
        <v>0</v>
      </c>
      <c r="V910" s="296" t="s">
        <v>106</v>
      </c>
      <c r="W910" s="57">
        <v>745</v>
      </c>
      <c r="X910" s="280">
        <f t="shared" ref="X910:X911" si="1269">ROUND(IF(V910="СК",3856.74,3886.86)*W910,2)</f>
        <v>2873271.3</v>
      </c>
      <c r="Y910" s="57">
        <v>0</v>
      </c>
      <c r="Z910" s="57">
        <v>0</v>
      </c>
      <c r="AA910" s="57">
        <v>0</v>
      </c>
      <c r="AB910" s="57">
        <v>0</v>
      </c>
      <c r="AC910" s="57">
        <v>0</v>
      </c>
      <c r="AD910" s="57">
        <v>0</v>
      </c>
      <c r="AE910" s="57">
        <v>0</v>
      </c>
      <c r="AF910" s="57">
        <v>0</v>
      </c>
      <c r="AG910" s="57">
        <v>0</v>
      </c>
      <c r="AH910" s="57">
        <v>0</v>
      </c>
      <c r="AI910" s="57">
        <v>0</v>
      </c>
      <c r="AJ910" s="57">
        <f t="shared" ref="AJ910:AJ911" si="1270">ROUND(X910/95.5*3,2)</f>
        <v>90259.83</v>
      </c>
      <c r="AK910" s="57">
        <f t="shared" ref="AK910:AK911" si="1271">ROUND(X910/95.5*1.5,2)</f>
        <v>45129.919999999998</v>
      </c>
      <c r="AL910" s="57">
        <v>0</v>
      </c>
      <c r="AN910" s="46">
        <f>I910/'Приложение 1'!I908</f>
        <v>0</v>
      </c>
      <c r="AO910" s="46" t="e">
        <f t="shared" si="1168"/>
        <v>#DIV/0!</v>
      </c>
      <c r="AP910" s="46" t="e">
        <f t="shared" si="1169"/>
        <v>#DIV/0!</v>
      </c>
      <c r="AQ910" s="46" t="e">
        <f t="shared" si="1170"/>
        <v>#DIV/0!</v>
      </c>
      <c r="AR910" s="46" t="e">
        <f t="shared" si="1171"/>
        <v>#DIV/0!</v>
      </c>
      <c r="AS910" s="46" t="e">
        <f t="shared" si="1172"/>
        <v>#DIV/0!</v>
      </c>
      <c r="AT910" s="46" t="e">
        <f t="shared" si="1173"/>
        <v>#DIV/0!</v>
      </c>
      <c r="AU910" s="46">
        <f t="shared" si="1174"/>
        <v>3856.74</v>
      </c>
      <c r="AV910" s="46" t="e">
        <f t="shared" si="1175"/>
        <v>#DIV/0!</v>
      </c>
      <c r="AW910" s="46" t="e">
        <f t="shared" si="1176"/>
        <v>#DIV/0!</v>
      </c>
      <c r="AX910" s="46" t="e">
        <f t="shared" si="1177"/>
        <v>#DIV/0!</v>
      </c>
      <c r="AY910" s="52">
        <f t="shared" si="1178"/>
        <v>0</v>
      </c>
      <c r="AZ910" s="46">
        <v>823.21</v>
      </c>
      <c r="BA910" s="46">
        <v>2105.13</v>
      </c>
      <c r="BB910" s="46">
        <v>2608.0100000000002</v>
      </c>
      <c r="BC910" s="46">
        <v>902.03</v>
      </c>
      <c r="BD910" s="46">
        <v>1781.42</v>
      </c>
      <c r="BE910" s="46">
        <v>1188.47</v>
      </c>
      <c r="BF910" s="46">
        <v>2445034.0299999998</v>
      </c>
      <c r="BG910" s="46">
        <f t="shared" si="1179"/>
        <v>4866.91</v>
      </c>
      <c r="BH910" s="46">
        <v>1206.3800000000001</v>
      </c>
      <c r="BI910" s="46">
        <v>3444.44</v>
      </c>
      <c r="BJ910" s="46">
        <v>7006.73</v>
      </c>
      <c r="BK910" s="46">
        <f t="shared" si="1166"/>
        <v>1689105.94</v>
      </c>
      <c r="BL910" s="46" t="str">
        <f t="shared" si="1180"/>
        <v xml:space="preserve"> </v>
      </c>
      <c r="BM910" s="46" t="e">
        <f t="shared" si="1181"/>
        <v>#DIV/0!</v>
      </c>
      <c r="BN910" s="46" t="e">
        <f t="shared" si="1182"/>
        <v>#DIV/0!</v>
      </c>
      <c r="BO910" s="46" t="e">
        <f t="shared" si="1183"/>
        <v>#DIV/0!</v>
      </c>
      <c r="BP910" s="46" t="e">
        <f t="shared" si="1184"/>
        <v>#DIV/0!</v>
      </c>
      <c r="BQ910" s="46" t="e">
        <f t="shared" si="1185"/>
        <v>#DIV/0!</v>
      </c>
      <c r="BR910" s="46" t="e">
        <f t="shared" si="1186"/>
        <v>#DIV/0!</v>
      </c>
      <c r="BS910" s="46" t="str">
        <f t="shared" si="1187"/>
        <v xml:space="preserve"> </v>
      </c>
      <c r="BT910" s="46" t="e">
        <f t="shared" si="1188"/>
        <v>#DIV/0!</v>
      </c>
      <c r="BU910" s="46" t="e">
        <f t="shared" si="1189"/>
        <v>#DIV/0!</v>
      </c>
      <c r="BV910" s="46" t="e">
        <f t="shared" si="1190"/>
        <v>#DIV/0!</v>
      </c>
      <c r="BW910" s="46" t="str">
        <f t="shared" si="1191"/>
        <v xml:space="preserve"> </v>
      </c>
      <c r="BY910" s="52"/>
      <c r="BZ910" s="293"/>
      <c r="CA910" s="46">
        <f t="shared" si="1192"/>
        <v>4038.471208053691</v>
      </c>
      <c r="CB910" s="46">
        <f t="shared" si="1193"/>
        <v>5085.92</v>
      </c>
      <c r="CC910" s="46">
        <f t="shared" si="1194"/>
        <v>-1047.448791946309</v>
      </c>
    </row>
    <row r="911" spans="1:82" s="45" customFormat="1" ht="12" customHeight="1">
      <c r="A911" s="396">
        <v>231</v>
      </c>
      <c r="B911" s="64" t="s">
        <v>770</v>
      </c>
      <c r="C911" s="280"/>
      <c r="D911" s="356"/>
      <c r="E911" s="280"/>
      <c r="F911" s="280"/>
      <c r="G911" s="286">
        <f t="shared" si="1267"/>
        <v>2883468.44</v>
      </c>
      <c r="H911" s="280">
        <f t="shared" si="1268"/>
        <v>0</v>
      </c>
      <c r="I911" s="289">
        <v>0</v>
      </c>
      <c r="J911" s="289">
        <v>0</v>
      </c>
      <c r="K911" s="289">
        <v>0</v>
      </c>
      <c r="L911" s="289">
        <v>0</v>
      </c>
      <c r="M911" s="289">
        <v>0</v>
      </c>
      <c r="N911" s="280">
        <v>0</v>
      </c>
      <c r="O911" s="280">
        <v>0</v>
      </c>
      <c r="P911" s="280">
        <v>0</v>
      </c>
      <c r="Q911" s="280">
        <v>0</v>
      </c>
      <c r="R911" s="280">
        <v>0</v>
      </c>
      <c r="S911" s="280">
        <v>0</v>
      </c>
      <c r="T911" s="290">
        <v>0</v>
      </c>
      <c r="U911" s="280">
        <v>0</v>
      </c>
      <c r="V911" s="296" t="s">
        <v>106</v>
      </c>
      <c r="W911" s="57">
        <v>714</v>
      </c>
      <c r="X911" s="280">
        <f t="shared" si="1269"/>
        <v>2753712.36</v>
      </c>
      <c r="Y911" s="57">
        <v>0</v>
      </c>
      <c r="Z911" s="57">
        <v>0</v>
      </c>
      <c r="AA911" s="57">
        <v>0</v>
      </c>
      <c r="AB911" s="57">
        <v>0</v>
      </c>
      <c r="AC911" s="57">
        <v>0</v>
      </c>
      <c r="AD911" s="57">
        <v>0</v>
      </c>
      <c r="AE911" s="57">
        <v>0</v>
      </c>
      <c r="AF911" s="57">
        <v>0</v>
      </c>
      <c r="AG911" s="57">
        <v>0</v>
      </c>
      <c r="AH911" s="57">
        <v>0</v>
      </c>
      <c r="AI911" s="57">
        <v>0</v>
      </c>
      <c r="AJ911" s="57">
        <f t="shared" si="1270"/>
        <v>86504.05</v>
      </c>
      <c r="AK911" s="57">
        <f t="shared" si="1271"/>
        <v>43252.03</v>
      </c>
      <c r="AL911" s="57">
        <v>0</v>
      </c>
      <c r="AN911" s="46">
        <f>I911/'Приложение 1'!I909</f>
        <v>0</v>
      </c>
      <c r="AO911" s="46" t="e">
        <f t="shared" si="1168"/>
        <v>#DIV/0!</v>
      </c>
      <c r="AP911" s="46" t="e">
        <f t="shared" si="1169"/>
        <v>#DIV/0!</v>
      </c>
      <c r="AQ911" s="46" t="e">
        <f t="shared" si="1170"/>
        <v>#DIV/0!</v>
      </c>
      <c r="AR911" s="46" t="e">
        <f t="shared" si="1171"/>
        <v>#DIV/0!</v>
      </c>
      <c r="AS911" s="46" t="e">
        <f t="shared" si="1172"/>
        <v>#DIV/0!</v>
      </c>
      <c r="AT911" s="46" t="e">
        <f t="shared" si="1173"/>
        <v>#DIV/0!</v>
      </c>
      <c r="AU911" s="46">
        <f t="shared" si="1174"/>
        <v>3856.74</v>
      </c>
      <c r="AV911" s="46" t="e">
        <f t="shared" si="1175"/>
        <v>#DIV/0!</v>
      </c>
      <c r="AW911" s="46" t="e">
        <f t="shared" si="1176"/>
        <v>#DIV/0!</v>
      </c>
      <c r="AX911" s="46" t="e">
        <f t="shared" si="1177"/>
        <v>#DIV/0!</v>
      </c>
      <c r="AY911" s="52">
        <f t="shared" si="1178"/>
        <v>0</v>
      </c>
      <c r="AZ911" s="46">
        <v>823.21</v>
      </c>
      <c r="BA911" s="46">
        <v>2105.13</v>
      </c>
      <c r="BB911" s="46">
        <v>2608.0100000000002</v>
      </c>
      <c r="BC911" s="46">
        <v>902.03</v>
      </c>
      <c r="BD911" s="46">
        <v>1781.42</v>
      </c>
      <c r="BE911" s="46">
        <v>1188.47</v>
      </c>
      <c r="BF911" s="46">
        <v>2445034.0299999998</v>
      </c>
      <c r="BG911" s="46">
        <f t="shared" si="1179"/>
        <v>4866.91</v>
      </c>
      <c r="BH911" s="46">
        <v>1206.3800000000001</v>
      </c>
      <c r="BI911" s="46">
        <v>3444.44</v>
      </c>
      <c r="BJ911" s="46">
        <v>7006.73</v>
      </c>
      <c r="BK911" s="46">
        <f t="shared" si="1166"/>
        <v>1689105.94</v>
      </c>
      <c r="BL911" s="46" t="str">
        <f t="shared" si="1180"/>
        <v xml:space="preserve"> </v>
      </c>
      <c r="BM911" s="46" t="e">
        <f t="shared" si="1181"/>
        <v>#DIV/0!</v>
      </c>
      <c r="BN911" s="46" t="e">
        <f t="shared" si="1182"/>
        <v>#DIV/0!</v>
      </c>
      <c r="BO911" s="46" t="e">
        <f t="shared" si="1183"/>
        <v>#DIV/0!</v>
      </c>
      <c r="BP911" s="46" t="e">
        <f t="shared" si="1184"/>
        <v>#DIV/0!</v>
      </c>
      <c r="BQ911" s="46" t="e">
        <f t="shared" si="1185"/>
        <v>#DIV/0!</v>
      </c>
      <c r="BR911" s="46" t="e">
        <f t="shared" si="1186"/>
        <v>#DIV/0!</v>
      </c>
      <c r="BS911" s="46" t="str">
        <f t="shared" si="1187"/>
        <v xml:space="preserve"> </v>
      </c>
      <c r="BT911" s="46" t="e">
        <f t="shared" si="1188"/>
        <v>#DIV/0!</v>
      </c>
      <c r="BU911" s="46" t="e">
        <f t="shared" si="1189"/>
        <v>#DIV/0!</v>
      </c>
      <c r="BV911" s="46" t="e">
        <f t="shared" si="1190"/>
        <v>#DIV/0!</v>
      </c>
      <c r="BW911" s="46" t="str">
        <f t="shared" si="1191"/>
        <v xml:space="preserve"> </v>
      </c>
      <c r="BY911" s="52"/>
      <c r="BZ911" s="293"/>
      <c r="CA911" s="46">
        <f t="shared" si="1192"/>
        <v>4038.4712044817925</v>
      </c>
      <c r="CB911" s="46">
        <f t="shared" si="1193"/>
        <v>5085.92</v>
      </c>
      <c r="CC911" s="46">
        <f t="shared" si="1194"/>
        <v>-1047.4487955182076</v>
      </c>
    </row>
    <row r="912" spans="1:82" s="45" customFormat="1" ht="43.5" customHeight="1">
      <c r="A912" s="397" t="s">
        <v>771</v>
      </c>
      <c r="B912" s="398"/>
      <c r="C912" s="280"/>
      <c r="D912" s="356"/>
      <c r="E912" s="280"/>
      <c r="F912" s="280"/>
      <c r="G912" s="280">
        <f t="shared" ref="G912:U912" si="1272">SUM(G910:G911)</f>
        <v>5892129.4900000002</v>
      </c>
      <c r="H912" s="280">
        <f t="shared" si="1272"/>
        <v>0</v>
      </c>
      <c r="I912" s="280">
        <f t="shared" si="1272"/>
        <v>0</v>
      </c>
      <c r="J912" s="280">
        <f t="shared" si="1272"/>
        <v>0</v>
      </c>
      <c r="K912" s="280">
        <f t="shared" si="1272"/>
        <v>0</v>
      </c>
      <c r="L912" s="280">
        <f t="shared" si="1272"/>
        <v>0</v>
      </c>
      <c r="M912" s="280">
        <f t="shared" si="1272"/>
        <v>0</v>
      </c>
      <c r="N912" s="280">
        <f t="shared" si="1272"/>
        <v>0</v>
      </c>
      <c r="O912" s="280">
        <f t="shared" si="1272"/>
        <v>0</v>
      </c>
      <c r="P912" s="280">
        <f t="shared" si="1272"/>
        <v>0</v>
      </c>
      <c r="Q912" s="280">
        <f t="shared" si="1272"/>
        <v>0</v>
      </c>
      <c r="R912" s="280">
        <f t="shared" si="1272"/>
        <v>0</v>
      </c>
      <c r="S912" s="280">
        <f t="shared" si="1272"/>
        <v>0</v>
      </c>
      <c r="T912" s="290">
        <f t="shared" si="1272"/>
        <v>0</v>
      </c>
      <c r="U912" s="280">
        <f t="shared" si="1272"/>
        <v>0</v>
      </c>
      <c r="V912" s="280" t="s">
        <v>66</v>
      </c>
      <c r="W912" s="280">
        <f t="shared" ref="W912:AL912" si="1273">SUM(W910:W911)</f>
        <v>1459</v>
      </c>
      <c r="X912" s="280">
        <f t="shared" si="1273"/>
        <v>5626983.6600000001</v>
      </c>
      <c r="Y912" s="280">
        <f t="shared" si="1273"/>
        <v>0</v>
      </c>
      <c r="Z912" s="280">
        <f t="shared" si="1273"/>
        <v>0</v>
      </c>
      <c r="AA912" s="280">
        <f t="shared" si="1273"/>
        <v>0</v>
      </c>
      <c r="AB912" s="280">
        <f t="shared" si="1273"/>
        <v>0</v>
      </c>
      <c r="AC912" s="280">
        <f t="shared" si="1273"/>
        <v>0</v>
      </c>
      <c r="AD912" s="280">
        <f t="shared" si="1273"/>
        <v>0</v>
      </c>
      <c r="AE912" s="280">
        <f t="shared" si="1273"/>
        <v>0</v>
      </c>
      <c r="AF912" s="280">
        <f t="shared" si="1273"/>
        <v>0</v>
      </c>
      <c r="AG912" s="280">
        <f t="shared" si="1273"/>
        <v>0</v>
      </c>
      <c r="AH912" s="280">
        <f t="shared" si="1273"/>
        <v>0</v>
      </c>
      <c r="AI912" s="280">
        <f t="shared" si="1273"/>
        <v>0</v>
      </c>
      <c r="AJ912" s="280">
        <f t="shared" si="1273"/>
        <v>176763.88</v>
      </c>
      <c r="AK912" s="280">
        <f t="shared" si="1273"/>
        <v>88381.95</v>
      </c>
      <c r="AL912" s="280">
        <f t="shared" si="1273"/>
        <v>0</v>
      </c>
      <c r="AN912" s="46" t="e">
        <f>I912/'Приложение 1'!I910</f>
        <v>#DIV/0!</v>
      </c>
      <c r="AO912" s="46" t="e">
        <f t="shared" si="1168"/>
        <v>#DIV/0!</v>
      </c>
      <c r="AP912" s="46" t="e">
        <f t="shared" si="1169"/>
        <v>#DIV/0!</v>
      </c>
      <c r="AQ912" s="46" t="e">
        <f t="shared" si="1170"/>
        <v>#DIV/0!</v>
      </c>
      <c r="AR912" s="46" t="e">
        <f t="shared" si="1171"/>
        <v>#DIV/0!</v>
      </c>
      <c r="AS912" s="46" t="e">
        <f t="shared" si="1172"/>
        <v>#DIV/0!</v>
      </c>
      <c r="AT912" s="46" t="e">
        <f t="shared" si="1173"/>
        <v>#DIV/0!</v>
      </c>
      <c r="AU912" s="46">
        <f t="shared" si="1174"/>
        <v>3856.7400000000002</v>
      </c>
      <c r="AV912" s="46" t="e">
        <f t="shared" si="1175"/>
        <v>#DIV/0!</v>
      </c>
      <c r="AW912" s="46" t="e">
        <f t="shared" si="1176"/>
        <v>#DIV/0!</v>
      </c>
      <c r="AX912" s="46" t="e">
        <f t="shared" si="1177"/>
        <v>#DIV/0!</v>
      </c>
      <c r="AY912" s="52">
        <f t="shared" si="1178"/>
        <v>0</v>
      </c>
      <c r="AZ912" s="46">
        <v>823.21</v>
      </c>
      <c r="BA912" s="46">
        <v>2105.13</v>
      </c>
      <c r="BB912" s="46">
        <v>2608.0100000000002</v>
      </c>
      <c r="BC912" s="46">
        <v>902.03</v>
      </c>
      <c r="BD912" s="46">
        <v>1781.42</v>
      </c>
      <c r="BE912" s="46">
        <v>1188.47</v>
      </c>
      <c r="BF912" s="46">
        <v>2445034.0299999998</v>
      </c>
      <c r="BG912" s="46">
        <f t="shared" si="1179"/>
        <v>4866.91</v>
      </c>
      <c r="BH912" s="46">
        <v>1206.3800000000001</v>
      </c>
      <c r="BI912" s="46">
        <v>3444.44</v>
      </c>
      <c r="BJ912" s="46">
        <v>7006.73</v>
      </c>
      <c r="BK912" s="46">
        <f t="shared" si="1166"/>
        <v>1689105.94</v>
      </c>
      <c r="BL912" s="46" t="e">
        <f t="shared" si="1180"/>
        <v>#DIV/0!</v>
      </c>
      <c r="BM912" s="46" t="e">
        <f t="shared" si="1181"/>
        <v>#DIV/0!</v>
      </c>
      <c r="BN912" s="46" t="e">
        <f t="shared" si="1182"/>
        <v>#DIV/0!</v>
      </c>
      <c r="BO912" s="46" t="e">
        <f t="shared" si="1183"/>
        <v>#DIV/0!</v>
      </c>
      <c r="BP912" s="46" t="e">
        <f t="shared" si="1184"/>
        <v>#DIV/0!</v>
      </c>
      <c r="BQ912" s="46" t="e">
        <f t="shared" si="1185"/>
        <v>#DIV/0!</v>
      </c>
      <c r="BR912" s="46" t="e">
        <f t="shared" si="1186"/>
        <v>#DIV/0!</v>
      </c>
      <c r="BS912" s="46" t="str">
        <f t="shared" si="1187"/>
        <v xml:space="preserve"> </v>
      </c>
      <c r="BT912" s="46" t="e">
        <f t="shared" si="1188"/>
        <v>#DIV/0!</v>
      </c>
      <c r="BU912" s="46" t="e">
        <f t="shared" si="1189"/>
        <v>#DIV/0!</v>
      </c>
      <c r="BV912" s="46" t="e">
        <f t="shared" si="1190"/>
        <v>#DIV/0!</v>
      </c>
      <c r="BW912" s="46" t="str">
        <f t="shared" si="1191"/>
        <v xml:space="preserve"> </v>
      </c>
      <c r="BY912" s="52"/>
      <c r="BZ912" s="293"/>
      <c r="CA912" s="46">
        <f t="shared" si="1192"/>
        <v>4038.4712063056891</v>
      </c>
      <c r="CB912" s="46">
        <f t="shared" si="1193"/>
        <v>5085.92</v>
      </c>
      <c r="CC912" s="46">
        <f t="shared" si="1194"/>
        <v>-1047.448793694311</v>
      </c>
    </row>
    <row r="913" spans="1:82" s="45" customFormat="1" ht="12" customHeight="1">
      <c r="A913" s="282" t="s">
        <v>48</v>
      </c>
      <c r="B913" s="283"/>
      <c r="C913" s="283"/>
      <c r="D913" s="283"/>
      <c r="E913" s="283"/>
      <c r="F913" s="283"/>
      <c r="G913" s="283"/>
      <c r="H913" s="283"/>
      <c r="I913" s="283"/>
      <c r="J913" s="283"/>
      <c r="K913" s="283"/>
      <c r="L913" s="283"/>
      <c r="M913" s="283"/>
      <c r="N913" s="283"/>
      <c r="O913" s="283"/>
      <c r="P913" s="283"/>
      <c r="Q913" s="283"/>
      <c r="R913" s="283"/>
      <c r="S913" s="283"/>
      <c r="T913" s="283"/>
      <c r="U913" s="283"/>
      <c r="V913" s="283"/>
      <c r="W913" s="283"/>
      <c r="X913" s="283"/>
      <c r="Y913" s="283"/>
      <c r="Z913" s="283"/>
      <c r="AA913" s="283"/>
      <c r="AB913" s="283"/>
      <c r="AC913" s="283"/>
      <c r="AD913" s="283"/>
      <c r="AE913" s="283"/>
      <c r="AF913" s="283"/>
      <c r="AG913" s="283"/>
      <c r="AH913" s="283"/>
      <c r="AI913" s="283"/>
      <c r="AJ913" s="283"/>
      <c r="AK913" s="375"/>
      <c r="AL913" s="280"/>
      <c r="AN913" s="46">
        <f>I913/'Приложение 1'!I911</f>
        <v>0</v>
      </c>
      <c r="AO913" s="46" t="e">
        <f t="shared" si="1168"/>
        <v>#DIV/0!</v>
      </c>
      <c r="AP913" s="46" t="e">
        <f t="shared" si="1169"/>
        <v>#DIV/0!</v>
      </c>
      <c r="AQ913" s="46" t="e">
        <f t="shared" si="1170"/>
        <v>#DIV/0!</v>
      </c>
      <c r="AR913" s="46" t="e">
        <f t="shared" si="1171"/>
        <v>#DIV/0!</v>
      </c>
      <c r="AS913" s="46" t="e">
        <f t="shared" si="1172"/>
        <v>#DIV/0!</v>
      </c>
      <c r="AT913" s="46" t="e">
        <f t="shared" si="1173"/>
        <v>#DIV/0!</v>
      </c>
      <c r="AU913" s="46" t="e">
        <f t="shared" si="1174"/>
        <v>#DIV/0!</v>
      </c>
      <c r="AV913" s="46" t="e">
        <f t="shared" si="1175"/>
        <v>#DIV/0!</v>
      </c>
      <c r="AW913" s="46" t="e">
        <f t="shared" si="1176"/>
        <v>#DIV/0!</v>
      </c>
      <c r="AX913" s="46" t="e">
        <f t="shared" si="1177"/>
        <v>#DIV/0!</v>
      </c>
      <c r="AY913" s="52">
        <f t="shared" si="1178"/>
        <v>0</v>
      </c>
      <c r="AZ913" s="46">
        <v>823.21</v>
      </c>
      <c r="BA913" s="46">
        <v>2105.13</v>
      </c>
      <c r="BB913" s="46">
        <v>2608.0100000000002</v>
      </c>
      <c r="BC913" s="46">
        <v>902.03</v>
      </c>
      <c r="BD913" s="46">
        <v>1781.42</v>
      </c>
      <c r="BE913" s="46">
        <v>1188.47</v>
      </c>
      <c r="BF913" s="46">
        <v>2445034.0299999998</v>
      </c>
      <c r="BG913" s="46">
        <f t="shared" si="1179"/>
        <v>4866.91</v>
      </c>
      <c r="BH913" s="46">
        <v>1206.3800000000001</v>
      </c>
      <c r="BI913" s="46">
        <v>3444.44</v>
      </c>
      <c r="BJ913" s="46">
        <v>7006.73</v>
      </c>
      <c r="BK913" s="46">
        <f t="shared" si="1166"/>
        <v>1689105.94</v>
      </c>
      <c r="BL913" s="46" t="str">
        <f t="shared" si="1180"/>
        <v xml:space="preserve"> </v>
      </c>
      <c r="BM913" s="46" t="e">
        <f t="shared" si="1181"/>
        <v>#DIV/0!</v>
      </c>
      <c r="BN913" s="46" t="e">
        <f t="shared" si="1182"/>
        <v>#DIV/0!</v>
      </c>
      <c r="BO913" s="46" t="e">
        <f t="shared" si="1183"/>
        <v>#DIV/0!</v>
      </c>
      <c r="BP913" s="46" t="e">
        <f t="shared" si="1184"/>
        <v>#DIV/0!</v>
      </c>
      <c r="BQ913" s="46" t="e">
        <f t="shared" si="1185"/>
        <v>#DIV/0!</v>
      </c>
      <c r="BR913" s="46" t="e">
        <f t="shared" si="1186"/>
        <v>#DIV/0!</v>
      </c>
      <c r="BS913" s="46" t="e">
        <f t="shared" si="1187"/>
        <v>#DIV/0!</v>
      </c>
      <c r="BT913" s="46" t="e">
        <f t="shared" si="1188"/>
        <v>#DIV/0!</v>
      </c>
      <c r="BU913" s="46" t="e">
        <f t="shared" si="1189"/>
        <v>#DIV/0!</v>
      </c>
      <c r="BV913" s="46" t="e">
        <f t="shared" si="1190"/>
        <v>#DIV/0!</v>
      </c>
      <c r="BW913" s="46" t="str">
        <f t="shared" si="1191"/>
        <v xml:space="preserve"> </v>
      </c>
      <c r="BY913" s="52"/>
      <c r="BZ913" s="293"/>
      <c r="CA913" s="46" t="e">
        <f t="shared" si="1192"/>
        <v>#DIV/0!</v>
      </c>
      <c r="CB913" s="46">
        <f t="shared" si="1193"/>
        <v>5085.92</v>
      </c>
      <c r="CC913" s="46" t="e">
        <f t="shared" si="1194"/>
        <v>#DIV/0!</v>
      </c>
    </row>
    <row r="914" spans="1:82" s="45" customFormat="1" ht="12" customHeight="1">
      <c r="A914" s="284">
        <v>232</v>
      </c>
      <c r="B914" s="64" t="s">
        <v>773</v>
      </c>
      <c r="C914" s="280"/>
      <c r="D914" s="356"/>
      <c r="E914" s="280"/>
      <c r="F914" s="280"/>
      <c r="G914" s="286">
        <f t="shared" ref="G914" si="1274">ROUND(H914+U914+X914+Z914+AB914+AD914+AF914+AH914+AI914+AJ914+AK914+AL914,2)</f>
        <v>21880436.98</v>
      </c>
      <c r="H914" s="280">
        <f t="shared" ref="H914" si="1275">I914+K914+M914+O914+Q914+S914</f>
        <v>0</v>
      </c>
      <c r="I914" s="289">
        <v>0</v>
      </c>
      <c r="J914" s="289">
        <v>0</v>
      </c>
      <c r="K914" s="289">
        <v>0</v>
      </c>
      <c r="L914" s="289">
        <v>0</v>
      </c>
      <c r="M914" s="289">
        <v>0</v>
      </c>
      <c r="N914" s="280">
        <v>0</v>
      </c>
      <c r="O914" s="280">
        <v>0</v>
      </c>
      <c r="P914" s="280">
        <v>0</v>
      </c>
      <c r="Q914" s="280">
        <v>0</v>
      </c>
      <c r="R914" s="280">
        <v>0</v>
      </c>
      <c r="S914" s="280">
        <v>0</v>
      </c>
      <c r="T914" s="290">
        <v>0</v>
      </c>
      <c r="U914" s="280">
        <v>0</v>
      </c>
      <c r="V914" s="296" t="s">
        <v>106</v>
      </c>
      <c r="W914" s="57">
        <v>5418</v>
      </c>
      <c r="X914" s="280">
        <f>ROUND(IF(V914="СК",3856.74,3886.86)*W914,2)</f>
        <v>20895817.32</v>
      </c>
      <c r="Y914" s="57">
        <v>0</v>
      </c>
      <c r="Z914" s="57">
        <v>0</v>
      </c>
      <c r="AA914" s="57">
        <v>0</v>
      </c>
      <c r="AB914" s="57">
        <v>0</v>
      </c>
      <c r="AC914" s="57">
        <v>0</v>
      </c>
      <c r="AD914" s="57">
        <v>0</v>
      </c>
      <c r="AE914" s="57">
        <v>0</v>
      </c>
      <c r="AF914" s="57">
        <v>0</v>
      </c>
      <c r="AG914" s="57">
        <v>0</v>
      </c>
      <c r="AH914" s="57">
        <v>0</v>
      </c>
      <c r="AI914" s="57">
        <v>0</v>
      </c>
      <c r="AJ914" s="57">
        <f t="shared" ref="AJ914" si="1276">ROUND(X914/95.5*3,2)</f>
        <v>656413.11</v>
      </c>
      <c r="AK914" s="57">
        <f t="shared" ref="AK914" si="1277">ROUND(X914/95.5*1.5,2)</f>
        <v>328206.55</v>
      </c>
      <c r="AL914" s="57">
        <v>0</v>
      </c>
      <c r="AM914" s="45" t="s">
        <v>1007</v>
      </c>
      <c r="AN914" s="46">
        <f>I914/'Приложение 1'!I912</f>
        <v>0</v>
      </c>
      <c r="AO914" s="46" t="e">
        <f t="shared" si="1168"/>
        <v>#DIV/0!</v>
      </c>
      <c r="AP914" s="46" t="e">
        <f t="shared" si="1169"/>
        <v>#DIV/0!</v>
      </c>
      <c r="AQ914" s="46" t="e">
        <f t="shared" si="1170"/>
        <v>#DIV/0!</v>
      </c>
      <c r="AR914" s="46" t="e">
        <f t="shared" si="1171"/>
        <v>#DIV/0!</v>
      </c>
      <c r="AS914" s="46" t="e">
        <f t="shared" si="1172"/>
        <v>#DIV/0!</v>
      </c>
      <c r="AT914" s="46" t="e">
        <f t="shared" si="1173"/>
        <v>#DIV/0!</v>
      </c>
      <c r="AU914" s="46">
        <f t="shared" si="1174"/>
        <v>3856.7400000000002</v>
      </c>
      <c r="AV914" s="46" t="e">
        <f t="shared" si="1175"/>
        <v>#DIV/0!</v>
      </c>
      <c r="AW914" s="46" t="e">
        <f t="shared" si="1176"/>
        <v>#DIV/0!</v>
      </c>
      <c r="AX914" s="46" t="e">
        <f t="shared" si="1177"/>
        <v>#DIV/0!</v>
      </c>
      <c r="AY914" s="52">
        <f t="shared" si="1178"/>
        <v>0</v>
      </c>
      <c r="AZ914" s="46">
        <v>823.21</v>
      </c>
      <c r="BA914" s="46">
        <v>2105.13</v>
      </c>
      <c r="BB914" s="46">
        <v>2608.0100000000002</v>
      </c>
      <c r="BC914" s="46">
        <v>902.03</v>
      </c>
      <c r="BD914" s="46">
        <v>1781.42</v>
      </c>
      <c r="BE914" s="46">
        <v>1188.47</v>
      </c>
      <c r="BF914" s="46">
        <v>2445034.0299999998</v>
      </c>
      <c r="BG914" s="46">
        <f t="shared" si="1179"/>
        <v>4866.91</v>
      </c>
      <c r="BH914" s="46">
        <v>1206.3800000000001</v>
      </c>
      <c r="BI914" s="46">
        <v>3444.44</v>
      </c>
      <c r="BJ914" s="46">
        <v>7006.73</v>
      </c>
      <c r="BK914" s="46">
        <f t="shared" si="1166"/>
        <v>1689105.94</v>
      </c>
      <c r="BL914" s="46" t="str">
        <f t="shared" si="1180"/>
        <v xml:space="preserve"> </v>
      </c>
      <c r="BM914" s="46" t="e">
        <f t="shared" si="1181"/>
        <v>#DIV/0!</v>
      </c>
      <c r="BN914" s="46" t="e">
        <f t="shared" si="1182"/>
        <v>#DIV/0!</v>
      </c>
      <c r="BO914" s="46" t="e">
        <f t="shared" si="1183"/>
        <v>#DIV/0!</v>
      </c>
      <c r="BP914" s="46" t="e">
        <f t="shared" si="1184"/>
        <v>#DIV/0!</v>
      </c>
      <c r="BQ914" s="46" t="e">
        <f t="shared" si="1185"/>
        <v>#DIV/0!</v>
      </c>
      <c r="BR914" s="46" t="e">
        <f t="shared" si="1186"/>
        <v>#DIV/0!</v>
      </c>
      <c r="BS914" s="46" t="str">
        <f t="shared" si="1187"/>
        <v xml:space="preserve"> </v>
      </c>
      <c r="BT914" s="46" t="e">
        <f t="shared" si="1188"/>
        <v>#DIV/0!</v>
      </c>
      <c r="BU914" s="46" t="e">
        <f t="shared" si="1189"/>
        <v>#DIV/0!</v>
      </c>
      <c r="BV914" s="46" t="e">
        <f t="shared" si="1190"/>
        <v>#DIV/0!</v>
      </c>
      <c r="BW914" s="46" t="str">
        <f t="shared" si="1191"/>
        <v xml:space="preserve"> </v>
      </c>
      <c r="BY914" s="52"/>
      <c r="BZ914" s="293"/>
      <c r="CA914" s="46">
        <f t="shared" si="1192"/>
        <v>4038.4712033960873</v>
      </c>
      <c r="CB914" s="46">
        <f t="shared" si="1193"/>
        <v>5085.92</v>
      </c>
      <c r="CC914" s="46">
        <f t="shared" si="1194"/>
        <v>-1047.4487966039128</v>
      </c>
    </row>
    <row r="915" spans="1:82" s="45" customFormat="1" ht="43.5" customHeight="1">
      <c r="A915" s="397" t="s">
        <v>772</v>
      </c>
      <c r="B915" s="398"/>
      <c r="C915" s="280"/>
      <c r="D915" s="356"/>
      <c r="E915" s="280"/>
      <c r="F915" s="280"/>
      <c r="G915" s="280">
        <f>SUM(G914)</f>
        <v>21880436.98</v>
      </c>
      <c r="H915" s="280">
        <f>SUM(H914)</f>
        <v>0</v>
      </c>
      <c r="I915" s="280">
        <f t="shared" ref="I915:S915" si="1278">SUM(I914)</f>
        <v>0</v>
      </c>
      <c r="J915" s="280">
        <f t="shared" si="1278"/>
        <v>0</v>
      </c>
      <c r="K915" s="280">
        <f t="shared" si="1278"/>
        <v>0</v>
      </c>
      <c r="L915" s="280">
        <f t="shared" si="1278"/>
        <v>0</v>
      </c>
      <c r="M915" s="280">
        <f t="shared" si="1278"/>
        <v>0</v>
      </c>
      <c r="N915" s="280">
        <f t="shared" si="1278"/>
        <v>0</v>
      </c>
      <c r="O915" s="280">
        <f t="shared" si="1278"/>
        <v>0</v>
      </c>
      <c r="P915" s="280">
        <f t="shared" si="1278"/>
        <v>0</v>
      </c>
      <c r="Q915" s="280">
        <f t="shared" si="1278"/>
        <v>0</v>
      </c>
      <c r="R915" s="280">
        <f t="shared" si="1278"/>
        <v>0</v>
      </c>
      <c r="S915" s="280">
        <f t="shared" si="1278"/>
        <v>0</v>
      </c>
      <c r="T915" s="290">
        <f>SUM(T914)</f>
        <v>0</v>
      </c>
      <c r="U915" s="280">
        <f>SUM(U914)</f>
        <v>0</v>
      </c>
      <c r="V915" s="280" t="s">
        <v>66</v>
      </c>
      <c r="W915" s="280">
        <f>SUM(W914)</f>
        <v>5418</v>
      </c>
      <c r="X915" s="280">
        <f t="shared" ref="X915:AL915" si="1279">SUM(X914)</f>
        <v>20895817.32</v>
      </c>
      <c r="Y915" s="280">
        <f t="shared" si="1279"/>
        <v>0</v>
      </c>
      <c r="Z915" s="280">
        <f t="shared" si="1279"/>
        <v>0</v>
      </c>
      <c r="AA915" s="280">
        <f t="shared" si="1279"/>
        <v>0</v>
      </c>
      <c r="AB915" s="280">
        <f t="shared" si="1279"/>
        <v>0</v>
      </c>
      <c r="AC915" s="280">
        <f t="shared" si="1279"/>
        <v>0</v>
      </c>
      <c r="AD915" s="280">
        <f t="shared" si="1279"/>
        <v>0</v>
      </c>
      <c r="AE915" s="280">
        <f t="shared" si="1279"/>
        <v>0</v>
      </c>
      <c r="AF915" s="280">
        <f t="shared" si="1279"/>
        <v>0</v>
      </c>
      <c r="AG915" s="280">
        <f t="shared" si="1279"/>
        <v>0</v>
      </c>
      <c r="AH915" s="280">
        <f t="shared" si="1279"/>
        <v>0</v>
      </c>
      <c r="AI915" s="280">
        <f t="shared" si="1279"/>
        <v>0</v>
      </c>
      <c r="AJ915" s="280">
        <f t="shared" si="1279"/>
        <v>656413.11</v>
      </c>
      <c r="AK915" s="280">
        <f t="shared" si="1279"/>
        <v>328206.55</v>
      </c>
      <c r="AL915" s="280">
        <f t="shared" si="1279"/>
        <v>0</v>
      </c>
      <c r="AN915" s="46" t="e">
        <f>I915/'Приложение 1'!I913</f>
        <v>#DIV/0!</v>
      </c>
      <c r="AO915" s="46" t="e">
        <f t="shared" si="1168"/>
        <v>#DIV/0!</v>
      </c>
      <c r="AP915" s="46" t="e">
        <f t="shared" si="1169"/>
        <v>#DIV/0!</v>
      </c>
      <c r="AQ915" s="46" t="e">
        <f t="shared" si="1170"/>
        <v>#DIV/0!</v>
      </c>
      <c r="AR915" s="46" t="e">
        <f t="shared" si="1171"/>
        <v>#DIV/0!</v>
      </c>
      <c r="AS915" s="46" t="e">
        <f t="shared" si="1172"/>
        <v>#DIV/0!</v>
      </c>
      <c r="AT915" s="46" t="e">
        <f t="shared" si="1173"/>
        <v>#DIV/0!</v>
      </c>
      <c r="AU915" s="46">
        <f t="shared" si="1174"/>
        <v>3856.7400000000002</v>
      </c>
      <c r="AV915" s="46" t="e">
        <f t="shared" si="1175"/>
        <v>#DIV/0!</v>
      </c>
      <c r="AW915" s="46" t="e">
        <f t="shared" si="1176"/>
        <v>#DIV/0!</v>
      </c>
      <c r="AX915" s="46" t="e">
        <f t="shared" si="1177"/>
        <v>#DIV/0!</v>
      </c>
      <c r="AY915" s="52">
        <f t="shared" si="1178"/>
        <v>0</v>
      </c>
      <c r="AZ915" s="46">
        <v>823.21</v>
      </c>
      <c r="BA915" s="46">
        <v>2105.13</v>
      </c>
      <c r="BB915" s="46">
        <v>2608.0100000000002</v>
      </c>
      <c r="BC915" s="46">
        <v>902.03</v>
      </c>
      <c r="BD915" s="46">
        <v>1781.42</v>
      </c>
      <c r="BE915" s="46">
        <v>1188.47</v>
      </c>
      <c r="BF915" s="46">
        <v>2445034.0299999998</v>
      </c>
      <c r="BG915" s="46">
        <f t="shared" si="1179"/>
        <v>4866.91</v>
      </c>
      <c r="BH915" s="46">
        <v>1206.3800000000001</v>
      </c>
      <c r="BI915" s="46">
        <v>3444.44</v>
      </c>
      <c r="BJ915" s="46">
        <v>7006.73</v>
      </c>
      <c r="BK915" s="46">
        <f t="shared" ref="BK915:BK978" si="1280">111247.63+851785.34+726072.97</f>
        <v>1689105.94</v>
      </c>
      <c r="BL915" s="46" t="e">
        <f t="shared" si="1180"/>
        <v>#DIV/0!</v>
      </c>
      <c r="BM915" s="46" t="e">
        <f t="shared" si="1181"/>
        <v>#DIV/0!</v>
      </c>
      <c r="BN915" s="46" t="e">
        <f t="shared" si="1182"/>
        <v>#DIV/0!</v>
      </c>
      <c r="BO915" s="46" t="e">
        <f t="shared" si="1183"/>
        <v>#DIV/0!</v>
      </c>
      <c r="BP915" s="46" t="e">
        <f t="shared" si="1184"/>
        <v>#DIV/0!</v>
      </c>
      <c r="BQ915" s="46" t="e">
        <f t="shared" si="1185"/>
        <v>#DIV/0!</v>
      </c>
      <c r="BR915" s="46" t="e">
        <f t="shared" si="1186"/>
        <v>#DIV/0!</v>
      </c>
      <c r="BS915" s="46" t="str">
        <f t="shared" si="1187"/>
        <v xml:space="preserve"> </v>
      </c>
      <c r="BT915" s="46" t="e">
        <f t="shared" si="1188"/>
        <v>#DIV/0!</v>
      </c>
      <c r="BU915" s="46" t="e">
        <f t="shared" si="1189"/>
        <v>#DIV/0!</v>
      </c>
      <c r="BV915" s="46" t="e">
        <f t="shared" si="1190"/>
        <v>#DIV/0!</v>
      </c>
      <c r="BW915" s="46" t="str">
        <f t="shared" si="1191"/>
        <v xml:space="preserve"> </v>
      </c>
      <c r="BY915" s="52"/>
      <c r="BZ915" s="293"/>
      <c r="CA915" s="46">
        <f t="shared" si="1192"/>
        <v>4038.4712033960873</v>
      </c>
      <c r="CB915" s="46">
        <f t="shared" si="1193"/>
        <v>5085.92</v>
      </c>
      <c r="CC915" s="46">
        <f t="shared" si="1194"/>
        <v>-1047.4487966039128</v>
      </c>
    </row>
    <row r="916" spans="1:82" s="45" customFormat="1" ht="12" customHeight="1">
      <c r="A916" s="369" t="s">
        <v>108</v>
      </c>
      <c r="B916" s="370"/>
      <c r="C916" s="370"/>
      <c r="D916" s="370"/>
      <c r="E916" s="370"/>
      <c r="F916" s="370"/>
      <c r="G916" s="370"/>
      <c r="H916" s="370"/>
      <c r="I916" s="370"/>
      <c r="J916" s="370"/>
      <c r="K916" s="370"/>
      <c r="L916" s="370"/>
      <c r="M916" s="370"/>
      <c r="N916" s="370"/>
      <c r="O916" s="370"/>
      <c r="P916" s="370"/>
      <c r="Q916" s="370"/>
      <c r="R916" s="370"/>
      <c r="S916" s="370"/>
      <c r="T916" s="370"/>
      <c r="U916" s="370"/>
      <c r="V916" s="370"/>
      <c r="W916" s="370"/>
      <c r="X916" s="370"/>
      <c r="Y916" s="370"/>
      <c r="Z916" s="370"/>
      <c r="AA916" s="370"/>
      <c r="AB916" s="370"/>
      <c r="AC916" s="370"/>
      <c r="AD916" s="370"/>
      <c r="AE916" s="370"/>
      <c r="AF916" s="370"/>
      <c r="AG916" s="370"/>
      <c r="AH916" s="370"/>
      <c r="AI916" s="370"/>
      <c r="AJ916" s="370"/>
      <c r="AK916" s="370"/>
      <c r="AL916" s="371"/>
      <c r="AN916" s="46">
        <f>I916/'Приложение 1'!I914</f>
        <v>0</v>
      </c>
      <c r="AO916" s="46" t="e">
        <f t="shared" ref="AO916:AO979" si="1281">K916/J916</f>
        <v>#DIV/0!</v>
      </c>
      <c r="AP916" s="46" t="e">
        <f t="shared" ref="AP916:AP979" si="1282">M916/L916</f>
        <v>#DIV/0!</v>
      </c>
      <c r="AQ916" s="46" t="e">
        <f t="shared" ref="AQ916:AQ979" si="1283">O916/N916</f>
        <v>#DIV/0!</v>
      </c>
      <c r="AR916" s="46" t="e">
        <f t="shared" ref="AR916:AR979" si="1284">Q916/P916</f>
        <v>#DIV/0!</v>
      </c>
      <c r="AS916" s="46" t="e">
        <f t="shared" ref="AS916:AS979" si="1285">S916/R916</f>
        <v>#DIV/0!</v>
      </c>
      <c r="AT916" s="46" t="e">
        <f t="shared" ref="AT916:AT979" si="1286">U916/T916</f>
        <v>#DIV/0!</v>
      </c>
      <c r="AU916" s="46" t="e">
        <f t="shared" ref="AU916:AU979" si="1287">X916/W916</f>
        <v>#DIV/0!</v>
      </c>
      <c r="AV916" s="46" t="e">
        <f t="shared" ref="AV916:AV979" si="1288">Z916/Y916</f>
        <v>#DIV/0!</v>
      </c>
      <c r="AW916" s="46" t="e">
        <f t="shared" ref="AW916:AW979" si="1289">AB916/AA916</f>
        <v>#DIV/0!</v>
      </c>
      <c r="AX916" s="46" t="e">
        <f t="shared" ref="AX916:AX979" si="1290">AH916/AG916</f>
        <v>#DIV/0!</v>
      </c>
      <c r="AY916" s="52">
        <f t="shared" ref="AY916:AY979" si="1291">AI916</f>
        <v>0</v>
      </c>
      <c r="AZ916" s="46">
        <v>823.21</v>
      </c>
      <c r="BA916" s="46">
        <v>2105.13</v>
      </c>
      <c r="BB916" s="46">
        <v>2608.0100000000002</v>
      </c>
      <c r="BC916" s="46">
        <v>902.03</v>
      </c>
      <c r="BD916" s="46">
        <v>1781.42</v>
      </c>
      <c r="BE916" s="46">
        <v>1188.47</v>
      </c>
      <c r="BF916" s="46">
        <v>2445034.0299999998</v>
      </c>
      <c r="BG916" s="46">
        <f t="shared" ref="BG916:BG979" si="1292">IF(V916="ПК", 5070.2, 4866.91)</f>
        <v>4866.91</v>
      </c>
      <c r="BH916" s="46">
        <v>1206.3800000000001</v>
      </c>
      <c r="BI916" s="46">
        <v>3444.44</v>
      </c>
      <c r="BJ916" s="46">
        <v>7006.73</v>
      </c>
      <c r="BK916" s="46">
        <f t="shared" si="1280"/>
        <v>1689105.94</v>
      </c>
      <c r="BL916" s="46" t="str">
        <f t="shared" ref="BL916:BL979" si="1293">IF(AN916&gt;AZ916, "+", " ")</f>
        <v xml:space="preserve"> </v>
      </c>
      <c r="BM916" s="46" t="e">
        <f t="shared" ref="BM916:BM979" si="1294">IF(AO916&gt;BA916, "+", " ")</f>
        <v>#DIV/0!</v>
      </c>
      <c r="BN916" s="46" t="e">
        <f t="shared" ref="BN916:BN979" si="1295">IF(AP916&gt;BB916, "+", " ")</f>
        <v>#DIV/0!</v>
      </c>
      <c r="BO916" s="46" t="e">
        <f t="shared" ref="BO916:BO979" si="1296">IF(AQ916&gt;BC916, "+", " ")</f>
        <v>#DIV/0!</v>
      </c>
      <c r="BP916" s="46" t="e">
        <f t="shared" ref="BP916:BP979" si="1297">IF(AR916&gt;BD916, "+", " ")</f>
        <v>#DIV/0!</v>
      </c>
      <c r="BQ916" s="46" t="e">
        <f t="shared" ref="BQ916:BQ979" si="1298">IF(AS916&gt;BE916, "+", " ")</f>
        <v>#DIV/0!</v>
      </c>
      <c r="BR916" s="46" t="e">
        <f t="shared" ref="BR916:BR979" si="1299">IF(AT916&gt;BF916, "+", " ")</f>
        <v>#DIV/0!</v>
      </c>
      <c r="BS916" s="46" t="e">
        <f t="shared" ref="BS916:BS979" si="1300">IF(AU916&gt;BG916, "+", " ")</f>
        <v>#DIV/0!</v>
      </c>
      <c r="BT916" s="46" t="e">
        <f t="shared" ref="BT916:BT979" si="1301">IF(AV916&gt;BH916, "+", " ")</f>
        <v>#DIV/0!</v>
      </c>
      <c r="BU916" s="46" t="e">
        <f t="shared" ref="BU916:BU979" si="1302">IF(AW916&gt;BI916, "+", " ")</f>
        <v>#DIV/0!</v>
      </c>
      <c r="BV916" s="46" t="e">
        <f t="shared" ref="BV916:BV979" si="1303">IF(AX916&gt;BJ916, "+", " ")</f>
        <v>#DIV/0!</v>
      </c>
      <c r="BW916" s="46" t="str">
        <f t="shared" ref="BW916:BW979" si="1304">IF(AY916&gt;BK916, "+", " ")</f>
        <v xml:space="preserve"> </v>
      </c>
      <c r="BY916" s="52" t="e">
        <f t="shared" si="1250"/>
        <v>#DIV/0!</v>
      </c>
      <c r="BZ916" s="293" t="e">
        <f t="shared" si="1251"/>
        <v>#DIV/0!</v>
      </c>
      <c r="CA916" s="46" t="e">
        <f t="shared" ref="CA916:CA979" si="1305">G916/W916</f>
        <v>#DIV/0!</v>
      </c>
      <c r="CB916" s="46">
        <f t="shared" ref="CB916:CB979" si="1306">IF(V916="ПК",5298.36,5085.92)</f>
        <v>5085.92</v>
      </c>
      <c r="CC916" s="46" t="e">
        <f t="shared" ref="CC916:CC979" si="1307">CA916-CB916</f>
        <v>#DIV/0!</v>
      </c>
    </row>
    <row r="917" spans="1:82" s="45" customFormat="1" ht="12" customHeight="1">
      <c r="A917" s="368">
        <v>233</v>
      </c>
      <c r="B917" s="64" t="s">
        <v>778</v>
      </c>
      <c r="C917" s="280">
        <v>3105.5</v>
      </c>
      <c r="D917" s="295"/>
      <c r="E917" s="280"/>
      <c r="F917" s="280"/>
      <c r="G917" s="286">
        <f t="shared" ref="G917:G920" si="1308">ROUND(H917+U917+X917+Z917+AB917+AD917+AF917+AH917+AI917+AJ917+AK917+AL917,2)</f>
        <v>2576544.63</v>
      </c>
      <c r="H917" s="280">
        <f t="shared" ref="H917:H920" si="1309">I917+K917+M917+O917+Q917+S917</f>
        <v>0</v>
      </c>
      <c r="I917" s="289">
        <v>0</v>
      </c>
      <c r="J917" s="289">
        <v>0</v>
      </c>
      <c r="K917" s="289">
        <v>0</v>
      </c>
      <c r="L917" s="289">
        <v>0</v>
      </c>
      <c r="M917" s="289">
        <v>0</v>
      </c>
      <c r="N917" s="280">
        <v>0</v>
      </c>
      <c r="O917" s="280">
        <v>0</v>
      </c>
      <c r="P917" s="280">
        <v>0</v>
      </c>
      <c r="Q917" s="280">
        <v>0</v>
      </c>
      <c r="R917" s="280">
        <v>0</v>
      </c>
      <c r="S917" s="280">
        <v>0</v>
      </c>
      <c r="T917" s="290">
        <v>0</v>
      </c>
      <c r="U917" s="280">
        <v>0</v>
      </c>
      <c r="V917" s="296" t="s">
        <v>106</v>
      </c>
      <c r="W917" s="57">
        <v>638</v>
      </c>
      <c r="X917" s="280">
        <f t="shared" ref="X917:X920" si="1310">ROUND(IF(V917="СК",3856.74,3886.86)*W917,2)</f>
        <v>2460600.12</v>
      </c>
      <c r="Y917" s="57">
        <v>0</v>
      </c>
      <c r="Z917" s="57">
        <v>0</v>
      </c>
      <c r="AA917" s="57">
        <v>0</v>
      </c>
      <c r="AB917" s="57">
        <v>0</v>
      </c>
      <c r="AC917" s="57">
        <v>0</v>
      </c>
      <c r="AD917" s="57">
        <v>0</v>
      </c>
      <c r="AE917" s="57">
        <v>0</v>
      </c>
      <c r="AF917" s="57">
        <v>0</v>
      </c>
      <c r="AG917" s="57">
        <v>0</v>
      </c>
      <c r="AH917" s="57">
        <v>0</v>
      </c>
      <c r="AI917" s="57">
        <v>0</v>
      </c>
      <c r="AJ917" s="57">
        <f t="shared" ref="AJ917:AJ920" si="1311">ROUND(X917/95.5*3,2)</f>
        <v>77296.34</v>
      </c>
      <c r="AK917" s="57">
        <f t="shared" ref="AK917:AK920" si="1312">ROUND(X917/95.5*1.5,2)</f>
        <v>38648.17</v>
      </c>
      <c r="AL917" s="57">
        <v>0</v>
      </c>
      <c r="AN917" s="46">
        <f>I917/'Приложение 1'!I915</f>
        <v>0</v>
      </c>
      <c r="AO917" s="46" t="e">
        <f t="shared" si="1281"/>
        <v>#DIV/0!</v>
      </c>
      <c r="AP917" s="46" t="e">
        <f t="shared" si="1282"/>
        <v>#DIV/0!</v>
      </c>
      <c r="AQ917" s="46" t="e">
        <f t="shared" si="1283"/>
        <v>#DIV/0!</v>
      </c>
      <c r="AR917" s="46" t="e">
        <f t="shared" si="1284"/>
        <v>#DIV/0!</v>
      </c>
      <c r="AS917" s="46" t="e">
        <f t="shared" si="1285"/>
        <v>#DIV/0!</v>
      </c>
      <c r="AT917" s="46" t="e">
        <f t="shared" si="1286"/>
        <v>#DIV/0!</v>
      </c>
      <c r="AU917" s="46">
        <f t="shared" si="1287"/>
        <v>3856.7400000000002</v>
      </c>
      <c r="AV917" s="46" t="e">
        <f t="shared" si="1288"/>
        <v>#DIV/0!</v>
      </c>
      <c r="AW917" s="46" t="e">
        <f t="shared" si="1289"/>
        <v>#DIV/0!</v>
      </c>
      <c r="AX917" s="46" t="e">
        <f t="shared" si="1290"/>
        <v>#DIV/0!</v>
      </c>
      <c r="AY917" s="52">
        <f t="shared" si="1291"/>
        <v>0</v>
      </c>
      <c r="AZ917" s="46">
        <v>823.21</v>
      </c>
      <c r="BA917" s="46">
        <v>2105.13</v>
      </c>
      <c r="BB917" s="46">
        <v>2608.0100000000002</v>
      </c>
      <c r="BC917" s="46">
        <v>902.03</v>
      </c>
      <c r="BD917" s="46">
        <v>1781.42</v>
      </c>
      <c r="BE917" s="46">
        <v>1188.47</v>
      </c>
      <c r="BF917" s="46">
        <v>2445034.0299999998</v>
      </c>
      <c r="BG917" s="46">
        <f t="shared" si="1292"/>
        <v>4866.91</v>
      </c>
      <c r="BH917" s="46">
        <v>1206.3800000000001</v>
      </c>
      <c r="BI917" s="46">
        <v>3444.44</v>
      </c>
      <c r="BJ917" s="46">
        <v>7006.73</v>
      </c>
      <c r="BK917" s="46">
        <f t="shared" si="1280"/>
        <v>1689105.94</v>
      </c>
      <c r="BL917" s="46" t="str">
        <f t="shared" si="1293"/>
        <v xml:space="preserve"> </v>
      </c>
      <c r="BM917" s="46" t="e">
        <f t="shared" si="1294"/>
        <v>#DIV/0!</v>
      </c>
      <c r="BN917" s="46" t="e">
        <f t="shared" si="1295"/>
        <v>#DIV/0!</v>
      </c>
      <c r="BO917" s="46" t="e">
        <f t="shared" si="1296"/>
        <v>#DIV/0!</v>
      </c>
      <c r="BP917" s="46" t="e">
        <f t="shared" si="1297"/>
        <v>#DIV/0!</v>
      </c>
      <c r="BQ917" s="46" t="e">
        <f t="shared" si="1298"/>
        <v>#DIV/0!</v>
      </c>
      <c r="BR917" s="46" t="e">
        <f t="shared" si="1299"/>
        <v>#DIV/0!</v>
      </c>
      <c r="BS917" s="46" t="str">
        <f t="shared" si="1300"/>
        <v xml:space="preserve"> </v>
      </c>
      <c r="BT917" s="46" t="e">
        <f t="shared" si="1301"/>
        <v>#DIV/0!</v>
      </c>
      <c r="BU917" s="46" t="e">
        <f t="shared" si="1302"/>
        <v>#DIV/0!</v>
      </c>
      <c r="BV917" s="46" t="e">
        <f t="shared" si="1303"/>
        <v>#DIV/0!</v>
      </c>
      <c r="BW917" s="46" t="str">
        <f t="shared" si="1304"/>
        <v xml:space="preserve"> </v>
      </c>
      <c r="BY917" s="52">
        <f t="shared" si="1250"/>
        <v>3.0000000426928368</v>
      </c>
      <c r="BZ917" s="293">
        <f t="shared" si="1251"/>
        <v>1.5000000213464184</v>
      </c>
      <c r="CA917" s="46">
        <f t="shared" si="1305"/>
        <v>4038.4712068965514</v>
      </c>
      <c r="CB917" s="46">
        <f t="shared" si="1306"/>
        <v>5085.92</v>
      </c>
      <c r="CC917" s="46">
        <f t="shared" si="1307"/>
        <v>-1047.4487931034487</v>
      </c>
      <c r="CD917" s="297">
        <f>CA917-CB917</f>
        <v>-1047.4487931034487</v>
      </c>
    </row>
    <row r="918" spans="1:82" s="45" customFormat="1" ht="12" customHeight="1">
      <c r="A918" s="368">
        <v>234</v>
      </c>
      <c r="B918" s="64" t="s">
        <v>779</v>
      </c>
      <c r="C918" s="280"/>
      <c r="D918" s="295"/>
      <c r="E918" s="280"/>
      <c r="F918" s="280"/>
      <c r="G918" s="286">
        <f t="shared" si="1308"/>
        <v>3339815.69</v>
      </c>
      <c r="H918" s="280">
        <f t="shared" si="1309"/>
        <v>0</v>
      </c>
      <c r="I918" s="289">
        <v>0</v>
      </c>
      <c r="J918" s="289">
        <v>0</v>
      </c>
      <c r="K918" s="289">
        <v>0</v>
      </c>
      <c r="L918" s="289">
        <v>0</v>
      </c>
      <c r="M918" s="289">
        <v>0</v>
      </c>
      <c r="N918" s="280">
        <v>0</v>
      </c>
      <c r="O918" s="280">
        <v>0</v>
      </c>
      <c r="P918" s="280">
        <v>0</v>
      </c>
      <c r="Q918" s="280">
        <v>0</v>
      </c>
      <c r="R918" s="280">
        <v>0</v>
      </c>
      <c r="S918" s="280">
        <v>0</v>
      </c>
      <c r="T918" s="290">
        <v>0</v>
      </c>
      <c r="U918" s="280">
        <v>0</v>
      </c>
      <c r="V918" s="296" t="s">
        <v>106</v>
      </c>
      <c r="W918" s="57">
        <v>827</v>
      </c>
      <c r="X918" s="280">
        <f t="shared" si="1310"/>
        <v>3189523.98</v>
      </c>
      <c r="Y918" s="57">
        <v>0</v>
      </c>
      <c r="Z918" s="57">
        <v>0</v>
      </c>
      <c r="AA918" s="57">
        <v>0</v>
      </c>
      <c r="AB918" s="57">
        <v>0</v>
      </c>
      <c r="AC918" s="57">
        <v>0</v>
      </c>
      <c r="AD918" s="57">
        <v>0</v>
      </c>
      <c r="AE918" s="57">
        <v>0</v>
      </c>
      <c r="AF918" s="57">
        <v>0</v>
      </c>
      <c r="AG918" s="57">
        <v>0</v>
      </c>
      <c r="AH918" s="57">
        <v>0</v>
      </c>
      <c r="AI918" s="57">
        <v>0</v>
      </c>
      <c r="AJ918" s="57">
        <f t="shared" si="1311"/>
        <v>100194.47</v>
      </c>
      <c r="AK918" s="57">
        <f t="shared" si="1312"/>
        <v>50097.24</v>
      </c>
      <c r="AL918" s="57">
        <v>0</v>
      </c>
      <c r="AN918" s="46">
        <f>I918/'Приложение 1'!I916</f>
        <v>0</v>
      </c>
      <c r="AO918" s="46" t="e">
        <f t="shared" si="1281"/>
        <v>#DIV/0!</v>
      </c>
      <c r="AP918" s="46" t="e">
        <f t="shared" si="1282"/>
        <v>#DIV/0!</v>
      </c>
      <c r="AQ918" s="46" t="e">
        <f t="shared" si="1283"/>
        <v>#DIV/0!</v>
      </c>
      <c r="AR918" s="46" t="e">
        <f t="shared" si="1284"/>
        <v>#DIV/0!</v>
      </c>
      <c r="AS918" s="46" t="e">
        <f t="shared" si="1285"/>
        <v>#DIV/0!</v>
      </c>
      <c r="AT918" s="46" t="e">
        <f t="shared" si="1286"/>
        <v>#DIV/0!</v>
      </c>
      <c r="AU918" s="46">
        <f t="shared" si="1287"/>
        <v>3856.74</v>
      </c>
      <c r="AV918" s="46" t="e">
        <f t="shared" si="1288"/>
        <v>#DIV/0!</v>
      </c>
      <c r="AW918" s="46" t="e">
        <f t="shared" si="1289"/>
        <v>#DIV/0!</v>
      </c>
      <c r="AX918" s="46" t="e">
        <f t="shared" si="1290"/>
        <v>#DIV/0!</v>
      </c>
      <c r="AY918" s="52">
        <f t="shared" si="1291"/>
        <v>0</v>
      </c>
      <c r="AZ918" s="46">
        <v>823.21</v>
      </c>
      <c r="BA918" s="46">
        <v>2105.13</v>
      </c>
      <c r="BB918" s="46">
        <v>2608.0100000000002</v>
      </c>
      <c r="BC918" s="46">
        <v>902.03</v>
      </c>
      <c r="BD918" s="46">
        <v>1781.42</v>
      </c>
      <c r="BE918" s="46">
        <v>1188.47</v>
      </c>
      <c r="BF918" s="46">
        <v>2445034.0299999998</v>
      </c>
      <c r="BG918" s="46">
        <f t="shared" si="1292"/>
        <v>4866.91</v>
      </c>
      <c r="BH918" s="46">
        <v>1206.3800000000001</v>
      </c>
      <c r="BI918" s="46">
        <v>3444.44</v>
      </c>
      <c r="BJ918" s="46">
        <v>7006.73</v>
      </c>
      <c r="BK918" s="46">
        <f t="shared" si="1280"/>
        <v>1689105.94</v>
      </c>
      <c r="BL918" s="46" t="str">
        <f t="shared" si="1293"/>
        <v xml:space="preserve"> </v>
      </c>
      <c r="BM918" s="46" t="e">
        <f t="shared" si="1294"/>
        <v>#DIV/0!</v>
      </c>
      <c r="BN918" s="46" t="e">
        <f t="shared" si="1295"/>
        <v>#DIV/0!</v>
      </c>
      <c r="BO918" s="46" t="e">
        <f t="shared" si="1296"/>
        <v>#DIV/0!</v>
      </c>
      <c r="BP918" s="46" t="e">
        <f t="shared" si="1297"/>
        <v>#DIV/0!</v>
      </c>
      <c r="BQ918" s="46" t="e">
        <f t="shared" si="1298"/>
        <v>#DIV/0!</v>
      </c>
      <c r="BR918" s="46" t="e">
        <f t="shared" si="1299"/>
        <v>#DIV/0!</v>
      </c>
      <c r="BS918" s="46" t="str">
        <f t="shared" si="1300"/>
        <v xml:space="preserve"> </v>
      </c>
      <c r="BT918" s="46" t="e">
        <f t="shared" si="1301"/>
        <v>#DIV/0!</v>
      </c>
      <c r="BU918" s="46" t="e">
        <f t="shared" si="1302"/>
        <v>#DIV/0!</v>
      </c>
      <c r="BV918" s="46" t="e">
        <f t="shared" si="1303"/>
        <v>#DIV/0!</v>
      </c>
      <c r="BW918" s="46" t="str">
        <f t="shared" si="1304"/>
        <v xml:space="preserve"> </v>
      </c>
      <c r="BY918" s="52"/>
      <c r="BZ918" s="293"/>
      <c r="CA918" s="46">
        <f t="shared" si="1305"/>
        <v>4038.4712091898427</v>
      </c>
      <c r="CB918" s="46">
        <f t="shared" si="1306"/>
        <v>5085.92</v>
      </c>
      <c r="CC918" s="46">
        <f t="shared" si="1307"/>
        <v>-1047.4487908101573</v>
      </c>
      <c r="CD918" s="297"/>
    </row>
    <row r="919" spans="1:82" s="45" customFormat="1" ht="12" customHeight="1">
      <c r="A919" s="368">
        <v>235</v>
      </c>
      <c r="B919" s="64" t="s">
        <v>997</v>
      </c>
      <c r="C919" s="280"/>
      <c r="D919" s="295"/>
      <c r="E919" s="280"/>
      <c r="F919" s="280"/>
      <c r="G919" s="286">
        <f t="shared" si="1308"/>
        <v>1066342.74</v>
      </c>
      <c r="H919" s="280">
        <f t="shared" si="1309"/>
        <v>0</v>
      </c>
      <c r="I919" s="289">
        <v>0</v>
      </c>
      <c r="J919" s="289">
        <v>0</v>
      </c>
      <c r="K919" s="289">
        <v>0</v>
      </c>
      <c r="L919" s="289">
        <v>0</v>
      </c>
      <c r="M919" s="289">
        <v>0</v>
      </c>
      <c r="N919" s="280">
        <v>0</v>
      </c>
      <c r="O919" s="280">
        <v>0</v>
      </c>
      <c r="P919" s="280">
        <v>0</v>
      </c>
      <c r="Q919" s="280">
        <v>0</v>
      </c>
      <c r="R919" s="280">
        <v>0</v>
      </c>
      <c r="S919" s="280">
        <v>0</v>
      </c>
      <c r="T919" s="290">
        <v>0</v>
      </c>
      <c r="U919" s="280">
        <v>0</v>
      </c>
      <c r="V919" s="296" t="s">
        <v>105</v>
      </c>
      <c r="W919" s="57">
        <v>262</v>
      </c>
      <c r="X919" s="280">
        <f t="shared" si="1310"/>
        <v>1018357.32</v>
      </c>
      <c r="Y919" s="57">
        <v>0</v>
      </c>
      <c r="Z919" s="57">
        <v>0</v>
      </c>
      <c r="AA919" s="57">
        <v>0</v>
      </c>
      <c r="AB919" s="57">
        <v>0</v>
      </c>
      <c r="AC919" s="57">
        <v>0</v>
      </c>
      <c r="AD919" s="57">
        <v>0</v>
      </c>
      <c r="AE919" s="57">
        <v>0</v>
      </c>
      <c r="AF919" s="57">
        <v>0</v>
      </c>
      <c r="AG919" s="57">
        <v>0</v>
      </c>
      <c r="AH919" s="57">
        <v>0</v>
      </c>
      <c r="AI919" s="57">
        <v>0</v>
      </c>
      <c r="AJ919" s="57">
        <f t="shared" si="1311"/>
        <v>31990.28</v>
      </c>
      <c r="AK919" s="57">
        <f t="shared" si="1312"/>
        <v>15995.14</v>
      </c>
      <c r="AL919" s="57">
        <v>0</v>
      </c>
      <c r="AN919" s="46">
        <f>I919/'Приложение 1'!I917</f>
        <v>0</v>
      </c>
      <c r="AO919" s="46" t="e">
        <f t="shared" si="1281"/>
        <v>#DIV/0!</v>
      </c>
      <c r="AP919" s="46" t="e">
        <f t="shared" si="1282"/>
        <v>#DIV/0!</v>
      </c>
      <c r="AQ919" s="46" t="e">
        <f t="shared" si="1283"/>
        <v>#DIV/0!</v>
      </c>
      <c r="AR919" s="46" t="e">
        <f t="shared" si="1284"/>
        <v>#DIV/0!</v>
      </c>
      <c r="AS919" s="46" t="e">
        <f t="shared" si="1285"/>
        <v>#DIV/0!</v>
      </c>
      <c r="AT919" s="46" t="e">
        <f t="shared" si="1286"/>
        <v>#DIV/0!</v>
      </c>
      <c r="AU919" s="46">
        <f t="shared" si="1287"/>
        <v>3886.8599999999997</v>
      </c>
      <c r="AV919" s="46" t="e">
        <f t="shared" si="1288"/>
        <v>#DIV/0!</v>
      </c>
      <c r="AW919" s="46" t="e">
        <f t="shared" si="1289"/>
        <v>#DIV/0!</v>
      </c>
      <c r="AX919" s="46" t="e">
        <f t="shared" si="1290"/>
        <v>#DIV/0!</v>
      </c>
      <c r="AY919" s="52">
        <f t="shared" si="1291"/>
        <v>0</v>
      </c>
      <c r="AZ919" s="46">
        <v>823.21</v>
      </c>
      <c r="BA919" s="46">
        <v>2105.13</v>
      </c>
      <c r="BB919" s="46">
        <v>2608.0100000000002</v>
      </c>
      <c r="BC919" s="46">
        <v>902.03</v>
      </c>
      <c r="BD919" s="46">
        <v>1781.42</v>
      </c>
      <c r="BE919" s="46">
        <v>1188.47</v>
      </c>
      <c r="BF919" s="46">
        <v>2445034.0299999998</v>
      </c>
      <c r="BG919" s="46">
        <f t="shared" si="1292"/>
        <v>5070.2</v>
      </c>
      <c r="BH919" s="46">
        <v>1206.3800000000001</v>
      </c>
      <c r="BI919" s="46">
        <v>3444.44</v>
      </c>
      <c r="BJ919" s="46">
        <v>7006.73</v>
      </c>
      <c r="BK919" s="46">
        <f t="shared" si="1280"/>
        <v>1689105.94</v>
      </c>
      <c r="BL919" s="46" t="str">
        <f t="shared" si="1293"/>
        <v xml:space="preserve"> </v>
      </c>
      <c r="BM919" s="46" t="e">
        <f t="shared" si="1294"/>
        <v>#DIV/0!</v>
      </c>
      <c r="BN919" s="46" t="e">
        <f t="shared" si="1295"/>
        <v>#DIV/0!</v>
      </c>
      <c r="BO919" s="46" t="e">
        <f t="shared" si="1296"/>
        <v>#DIV/0!</v>
      </c>
      <c r="BP919" s="46" t="e">
        <f t="shared" si="1297"/>
        <v>#DIV/0!</v>
      </c>
      <c r="BQ919" s="46" t="e">
        <f t="shared" si="1298"/>
        <v>#DIV/0!</v>
      </c>
      <c r="BR919" s="46" t="e">
        <f t="shared" si="1299"/>
        <v>#DIV/0!</v>
      </c>
      <c r="BS919" s="46" t="str">
        <f t="shared" si="1300"/>
        <v xml:space="preserve"> </v>
      </c>
      <c r="BT919" s="46" t="e">
        <f t="shared" si="1301"/>
        <v>#DIV/0!</v>
      </c>
      <c r="BU919" s="46" t="e">
        <f t="shared" si="1302"/>
        <v>#DIV/0!</v>
      </c>
      <c r="BV919" s="46" t="e">
        <f t="shared" si="1303"/>
        <v>#DIV/0!</v>
      </c>
      <c r="BW919" s="46" t="str">
        <f t="shared" si="1304"/>
        <v xml:space="preserve"> </v>
      </c>
      <c r="BY919" s="52"/>
      <c r="BZ919" s="293"/>
      <c r="CA919" s="46">
        <f t="shared" si="1305"/>
        <v>4070.010458015267</v>
      </c>
      <c r="CB919" s="46">
        <f t="shared" si="1306"/>
        <v>5298.36</v>
      </c>
      <c r="CC919" s="46">
        <f t="shared" si="1307"/>
        <v>-1228.3495419847327</v>
      </c>
      <c r="CD919" s="297"/>
    </row>
    <row r="920" spans="1:82" s="45" customFormat="1" ht="12" customHeight="1">
      <c r="A920" s="368">
        <v>236</v>
      </c>
      <c r="B920" s="64" t="s">
        <v>227</v>
      </c>
      <c r="C920" s="280"/>
      <c r="D920" s="295"/>
      <c r="E920" s="280"/>
      <c r="F920" s="280"/>
      <c r="G920" s="286">
        <f t="shared" si="1308"/>
        <v>4466836.49</v>
      </c>
      <c r="H920" s="280">
        <f t="shared" si="1309"/>
        <v>0</v>
      </c>
      <c r="I920" s="289">
        <v>0</v>
      </c>
      <c r="J920" s="289">
        <v>0</v>
      </c>
      <c r="K920" s="289">
        <v>0</v>
      </c>
      <c r="L920" s="289">
        <v>0</v>
      </c>
      <c r="M920" s="289">
        <v>0</v>
      </c>
      <c r="N920" s="280">
        <v>0</v>
      </c>
      <c r="O920" s="280">
        <v>0</v>
      </c>
      <c r="P920" s="280">
        <v>0</v>
      </c>
      <c r="Q920" s="280">
        <v>0</v>
      </c>
      <c r="R920" s="280">
        <v>0</v>
      </c>
      <c r="S920" s="280">
        <v>0</v>
      </c>
      <c r="T920" s="290">
        <v>0</v>
      </c>
      <c r="U920" s="280">
        <v>0</v>
      </c>
      <c r="V920" s="296" t="s">
        <v>105</v>
      </c>
      <c r="W920" s="57">
        <v>1097.5</v>
      </c>
      <c r="X920" s="280">
        <f t="shared" si="1310"/>
        <v>4265828.8499999996</v>
      </c>
      <c r="Y920" s="57">
        <v>0</v>
      </c>
      <c r="Z920" s="57">
        <v>0</v>
      </c>
      <c r="AA920" s="57">
        <v>0</v>
      </c>
      <c r="AB920" s="57">
        <v>0</v>
      </c>
      <c r="AC920" s="57">
        <v>0</v>
      </c>
      <c r="AD920" s="57">
        <v>0</v>
      </c>
      <c r="AE920" s="57">
        <v>0</v>
      </c>
      <c r="AF920" s="57">
        <v>0</v>
      </c>
      <c r="AG920" s="57">
        <v>0</v>
      </c>
      <c r="AH920" s="57">
        <v>0</v>
      </c>
      <c r="AI920" s="57">
        <v>0</v>
      </c>
      <c r="AJ920" s="57">
        <f t="shared" si="1311"/>
        <v>134005.09</v>
      </c>
      <c r="AK920" s="57">
        <f t="shared" si="1312"/>
        <v>67002.55</v>
      </c>
      <c r="AL920" s="57">
        <v>0</v>
      </c>
      <c r="AM920" s="45" t="s">
        <v>1007</v>
      </c>
      <c r="AN920" s="46">
        <f>I920/'Приложение 1'!I918</f>
        <v>0</v>
      </c>
      <c r="AO920" s="46" t="e">
        <f t="shared" si="1281"/>
        <v>#DIV/0!</v>
      </c>
      <c r="AP920" s="46" t="e">
        <f t="shared" si="1282"/>
        <v>#DIV/0!</v>
      </c>
      <c r="AQ920" s="46" t="e">
        <f t="shared" si="1283"/>
        <v>#DIV/0!</v>
      </c>
      <c r="AR920" s="46" t="e">
        <f t="shared" si="1284"/>
        <v>#DIV/0!</v>
      </c>
      <c r="AS920" s="46" t="e">
        <f t="shared" si="1285"/>
        <v>#DIV/0!</v>
      </c>
      <c r="AT920" s="46" t="e">
        <f t="shared" si="1286"/>
        <v>#DIV/0!</v>
      </c>
      <c r="AU920" s="46">
        <f t="shared" si="1287"/>
        <v>3886.8599999999997</v>
      </c>
      <c r="AV920" s="46" t="e">
        <f t="shared" si="1288"/>
        <v>#DIV/0!</v>
      </c>
      <c r="AW920" s="46" t="e">
        <f t="shared" si="1289"/>
        <v>#DIV/0!</v>
      </c>
      <c r="AX920" s="46" t="e">
        <f t="shared" si="1290"/>
        <v>#DIV/0!</v>
      </c>
      <c r="AY920" s="52">
        <f t="shared" si="1291"/>
        <v>0</v>
      </c>
      <c r="AZ920" s="46">
        <v>823.21</v>
      </c>
      <c r="BA920" s="46">
        <v>2105.13</v>
      </c>
      <c r="BB920" s="46">
        <v>2608.0100000000002</v>
      </c>
      <c r="BC920" s="46">
        <v>902.03</v>
      </c>
      <c r="BD920" s="46">
        <v>1781.42</v>
      </c>
      <c r="BE920" s="46">
        <v>1188.47</v>
      </c>
      <c r="BF920" s="46">
        <v>2445034.0299999998</v>
      </c>
      <c r="BG920" s="46">
        <f t="shared" si="1292"/>
        <v>5070.2</v>
      </c>
      <c r="BH920" s="46">
        <v>1206.3800000000001</v>
      </c>
      <c r="BI920" s="46">
        <v>3444.44</v>
      </c>
      <c r="BJ920" s="46">
        <v>7006.73</v>
      </c>
      <c r="BK920" s="46">
        <f t="shared" si="1280"/>
        <v>1689105.94</v>
      </c>
      <c r="BL920" s="46" t="str">
        <f t="shared" si="1293"/>
        <v xml:space="preserve"> </v>
      </c>
      <c r="BM920" s="46" t="e">
        <f t="shared" si="1294"/>
        <v>#DIV/0!</v>
      </c>
      <c r="BN920" s="46" t="e">
        <f t="shared" si="1295"/>
        <v>#DIV/0!</v>
      </c>
      <c r="BO920" s="46" t="e">
        <f t="shared" si="1296"/>
        <v>#DIV/0!</v>
      </c>
      <c r="BP920" s="46" t="e">
        <f t="shared" si="1297"/>
        <v>#DIV/0!</v>
      </c>
      <c r="BQ920" s="46" t="e">
        <f t="shared" si="1298"/>
        <v>#DIV/0!</v>
      </c>
      <c r="BR920" s="46" t="e">
        <f t="shared" si="1299"/>
        <v>#DIV/0!</v>
      </c>
      <c r="BS920" s="46" t="str">
        <f t="shared" si="1300"/>
        <v xml:space="preserve"> </v>
      </c>
      <c r="BT920" s="46" t="e">
        <f t="shared" si="1301"/>
        <v>#DIV/0!</v>
      </c>
      <c r="BU920" s="46" t="e">
        <f t="shared" si="1302"/>
        <v>#DIV/0!</v>
      </c>
      <c r="BV920" s="46" t="e">
        <f t="shared" si="1303"/>
        <v>#DIV/0!</v>
      </c>
      <c r="BW920" s="46" t="str">
        <f t="shared" si="1304"/>
        <v xml:space="preserve"> </v>
      </c>
      <c r="BY920" s="52"/>
      <c r="BZ920" s="293"/>
      <c r="CA920" s="46">
        <f t="shared" si="1305"/>
        <v>4070.0104692482919</v>
      </c>
      <c r="CB920" s="46">
        <f t="shared" si="1306"/>
        <v>5298.36</v>
      </c>
      <c r="CC920" s="46">
        <f t="shared" si="1307"/>
        <v>-1228.3495307517078</v>
      </c>
      <c r="CD920" s="297"/>
    </row>
    <row r="921" spans="1:82" s="45" customFormat="1" ht="43.5" customHeight="1">
      <c r="A921" s="372" t="s">
        <v>56</v>
      </c>
      <c r="B921" s="372"/>
      <c r="C921" s="373">
        <f>SUM(C917:C920)</f>
        <v>3105.5</v>
      </c>
      <c r="D921" s="373"/>
      <c r="E921" s="280"/>
      <c r="F921" s="280"/>
      <c r="G921" s="373">
        <f t="shared" ref="G921:U921" si="1313">SUM(G917:G920)</f>
        <v>11449539.550000001</v>
      </c>
      <c r="H921" s="373">
        <f t="shared" si="1313"/>
        <v>0</v>
      </c>
      <c r="I921" s="373">
        <f t="shared" si="1313"/>
        <v>0</v>
      </c>
      <c r="J921" s="373">
        <f t="shared" si="1313"/>
        <v>0</v>
      </c>
      <c r="K921" s="373">
        <f t="shared" si="1313"/>
        <v>0</v>
      </c>
      <c r="L921" s="373">
        <f t="shared" si="1313"/>
        <v>0</v>
      </c>
      <c r="M921" s="373">
        <f t="shared" si="1313"/>
        <v>0</v>
      </c>
      <c r="N921" s="373">
        <f t="shared" si="1313"/>
        <v>0</v>
      </c>
      <c r="O921" s="373">
        <f t="shared" si="1313"/>
        <v>0</v>
      </c>
      <c r="P921" s="373">
        <f t="shared" si="1313"/>
        <v>0</v>
      </c>
      <c r="Q921" s="373">
        <f t="shared" si="1313"/>
        <v>0</v>
      </c>
      <c r="R921" s="373">
        <f t="shared" si="1313"/>
        <v>0</v>
      </c>
      <c r="S921" s="373">
        <f t="shared" si="1313"/>
        <v>0</v>
      </c>
      <c r="T921" s="374">
        <f t="shared" si="1313"/>
        <v>0</v>
      </c>
      <c r="U921" s="373">
        <f t="shared" si="1313"/>
        <v>0</v>
      </c>
      <c r="V921" s="280" t="s">
        <v>66</v>
      </c>
      <c r="W921" s="373">
        <f t="shared" ref="W921:AL921" si="1314">SUM(W917:W920)</f>
        <v>2824.5</v>
      </c>
      <c r="X921" s="373">
        <f t="shared" si="1314"/>
        <v>10934310.27</v>
      </c>
      <c r="Y921" s="373">
        <f t="shared" si="1314"/>
        <v>0</v>
      </c>
      <c r="Z921" s="373">
        <f t="shared" si="1314"/>
        <v>0</v>
      </c>
      <c r="AA921" s="373">
        <f t="shared" si="1314"/>
        <v>0</v>
      </c>
      <c r="AB921" s="373">
        <f t="shared" si="1314"/>
        <v>0</v>
      </c>
      <c r="AC921" s="373">
        <f t="shared" si="1314"/>
        <v>0</v>
      </c>
      <c r="AD921" s="373">
        <f t="shared" si="1314"/>
        <v>0</v>
      </c>
      <c r="AE921" s="373">
        <f t="shared" si="1314"/>
        <v>0</v>
      </c>
      <c r="AF921" s="373">
        <f t="shared" si="1314"/>
        <v>0</v>
      </c>
      <c r="AG921" s="373">
        <f t="shared" si="1314"/>
        <v>0</v>
      </c>
      <c r="AH921" s="373">
        <f t="shared" si="1314"/>
        <v>0</v>
      </c>
      <c r="AI921" s="373">
        <f t="shared" si="1314"/>
        <v>0</v>
      </c>
      <c r="AJ921" s="373">
        <f t="shared" si="1314"/>
        <v>343486.18</v>
      </c>
      <c r="AK921" s="373">
        <f t="shared" si="1314"/>
        <v>171743.1</v>
      </c>
      <c r="AL921" s="373">
        <f t="shared" si="1314"/>
        <v>0</v>
      </c>
      <c r="AN921" s="46" t="e">
        <f>I921/'Приложение 1'!I919</f>
        <v>#DIV/0!</v>
      </c>
      <c r="AO921" s="46" t="e">
        <f t="shared" si="1281"/>
        <v>#DIV/0!</v>
      </c>
      <c r="AP921" s="46" t="e">
        <f t="shared" si="1282"/>
        <v>#DIV/0!</v>
      </c>
      <c r="AQ921" s="46" t="e">
        <f t="shared" si="1283"/>
        <v>#DIV/0!</v>
      </c>
      <c r="AR921" s="46" t="e">
        <f t="shared" si="1284"/>
        <v>#DIV/0!</v>
      </c>
      <c r="AS921" s="46" t="e">
        <f t="shared" si="1285"/>
        <v>#DIV/0!</v>
      </c>
      <c r="AT921" s="46" t="e">
        <f t="shared" si="1286"/>
        <v>#DIV/0!</v>
      </c>
      <c r="AU921" s="46">
        <f t="shared" si="1287"/>
        <v>3871.2374827403078</v>
      </c>
      <c r="AV921" s="46" t="e">
        <f t="shared" si="1288"/>
        <v>#DIV/0!</v>
      </c>
      <c r="AW921" s="46" t="e">
        <f t="shared" si="1289"/>
        <v>#DIV/0!</v>
      </c>
      <c r="AX921" s="46" t="e">
        <f t="shared" si="1290"/>
        <v>#DIV/0!</v>
      </c>
      <c r="AY921" s="52">
        <f t="shared" si="1291"/>
        <v>0</v>
      </c>
      <c r="AZ921" s="46">
        <v>823.21</v>
      </c>
      <c r="BA921" s="46">
        <v>2105.13</v>
      </c>
      <c r="BB921" s="46">
        <v>2608.0100000000002</v>
      </c>
      <c r="BC921" s="46">
        <v>902.03</v>
      </c>
      <c r="BD921" s="46">
        <v>1781.42</v>
      </c>
      <c r="BE921" s="46">
        <v>1188.47</v>
      </c>
      <c r="BF921" s="46">
        <v>2445034.0299999998</v>
      </c>
      <c r="BG921" s="46">
        <f t="shared" si="1292"/>
        <v>4866.91</v>
      </c>
      <c r="BH921" s="46">
        <v>1206.3800000000001</v>
      </c>
      <c r="BI921" s="46">
        <v>3444.44</v>
      </c>
      <c r="BJ921" s="46">
        <v>7006.73</v>
      </c>
      <c r="BK921" s="46">
        <f t="shared" si="1280"/>
        <v>1689105.94</v>
      </c>
      <c r="BL921" s="46" t="e">
        <f t="shared" si="1293"/>
        <v>#DIV/0!</v>
      </c>
      <c r="BM921" s="46" t="e">
        <f t="shared" si="1294"/>
        <v>#DIV/0!</v>
      </c>
      <c r="BN921" s="46" t="e">
        <f t="shared" si="1295"/>
        <v>#DIV/0!</v>
      </c>
      <c r="BO921" s="46" t="e">
        <f t="shared" si="1296"/>
        <v>#DIV/0!</v>
      </c>
      <c r="BP921" s="46" t="e">
        <f t="shared" si="1297"/>
        <v>#DIV/0!</v>
      </c>
      <c r="BQ921" s="46" t="e">
        <f t="shared" si="1298"/>
        <v>#DIV/0!</v>
      </c>
      <c r="BR921" s="46" t="e">
        <f t="shared" si="1299"/>
        <v>#DIV/0!</v>
      </c>
      <c r="BS921" s="46" t="str">
        <f t="shared" si="1300"/>
        <v xml:space="preserve"> </v>
      </c>
      <c r="BT921" s="46" t="e">
        <f t="shared" si="1301"/>
        <v>#DIV/0!</v>
      </c>
      <c r="BU921" s="46" t="e">
        <f t="shared" si="1302"/>
        <v>#DIV/0!</v>
      </c>
      <c r="BV921" s="46" t="e">
        <f t="shared" si="1303"/>
        <v>#DIV/0!</v>
      </c>
      <c r="BW921" s="46" t="str">
        <f t="shared" si="1304"/>
        <v xml:space="preserve"> </v>
      </c>
      <c r="BY921" s="52">
        <f t="shared" si="1250"/>
        <v>2.9999999432291578</v>
      </c>
      <c r="BZ921" s="293">
        <f t="shared" si="1251"/>
        <v>1.5000000589543359</v>
      </c>
      <c r="CA921" s="46">
        <f t="shared" si="1305"/>
        <v>4053.6518144804395</v>
      </c>
      <c r="CB921" s="46">
        <f t="shared" si="1306"/>
        <v>5085.92</v>
      </c>
      <c r="CC921" s="46">
        <f t="shared" si="1307"/>
        <v>-1032.2681855195606</v>
      </c>
    </row>
    <row r="922" spans="1:82" s="45" customFormat="1" ht="12" customHeight="1">
      <c r="A922" s="309" t="s">
        <v>978</v>
      </c>
      <c r="B922" s="309"/>
      <c r="C922" s="309"/>
      <c r="D922" s="309"/>
      <c r="E922" s="309"/>
      <c r="F922" s="309"/>
      <c r="G922" s="309"/>
      <c r="H922" s="309"/>
      <c r="I922" s="309"/>
      <c r="J922" s="309"/>
      <c r="K922" s="309"/>
      <c r="L922" s="309"/>
      <c r="M922" s="309"/>
      <c r="N922" s="309"/>
      <c r="O922" s="309"/>
      <c r="P922" s="309"/>
      <c r="Q922" s="309"/>
      <c r="R922" s="309"/>
      <c r="S922" s="309"/>
      <c r="T922" s="309"/>
      <c r="U922" s="309"/>
      <c r="V922" s="309"/>
      <c r="W922" s="309"/>
      <c r="X922" s="309"/>
      <c r="Y922" s="309"/>
      <c r="Z922" s="309"/>
      <c r="AA922" s="309"/>
      <c r="AB922" s="309"/>
      <c r="AC922" s="309"/>
      <c r="AD922" s="309"/>
      <c r="AE922" s="309"/>
      <c r="AF922" s="309"/>
      <c r="AG922" s="309"/>
      <c r="AH922" s="309"/>
      <c r="AI922" s="309"/>
      <c r="AJ922" s="309"/>
      <c r="AK922" s="309"/>
      <c r="AL922" s="309"/>
      <c r="AN922" s="46">
        <f>I922/'Приложение 1'!I920</f>
        <v>0</v>
      </c>
      <c r="AO922" s="46" t="e">
        <f t="shared" si="1281"/>
        <v>#DIV/0!</v>
      </c>
      <c r="AP922" s="46" t="e">
        <f t="shared" si="1282"/>
        <v>#DIV/0!</v>
      </c>
      <c r="AQ922" s="46" t="e">
        <f t="shared" si="1283"/>
        <v>#DIV/0!</v>
      </c>
      <c r="AR922" s="46" t="e">
        <f t="shared" si="1284"/>
        <v>#DIV/0!</v>
      </c>
      <c r="AS922" s="46" t="e">
        <f t="shared" si="1285"/>
        <v>#DIV/0!</v>
      </c>
      <c r="AT922" s="46" t="e">
        <f t="shared" si="1286"/>
        <v>#DIV/0!</v>
      </c>
      <c r="AU922" s="46" t="e">
        <f t="shared" si="1287"/>
        <v>#DIV/0!</v>
      </c>
      <c r="AV922" s="46" t="e">
        <f t="shared" si="1288"/>
        <v>#DIV/0!</v>
      </c>
      <c r="AW922" s="46" t="e">
        <f t="shared" si="1289"/>
        <v>#DIV/0!</v>
      </c>
      <c r="AX922" s="46" t="e">
        <f t="shared" si="1290"/>
        <v>#DIV/0!</v>
      </c>
      <c r="AY922" s="52">
        <f t="shared" si="1291"/>
        <v>0</v>
      </c>
      <c r="AZ922" s="46">
        <v>823.21</v>
      </c>
      <c r="BA922" s="46">
        <v>2105.13</v>
      </c>
      <c r="BB922" s="46">
        <v>2608.0100000000002</v>
      </c>
      <c r="BC922" s="46">
        <v>902.03</v>
      </c>
      <c r="BD922" s="46">
        <v>1781.42</v>
      </c>
      <c r="BE922" s="46">
        <v>1188.47</v>
      </c>
      <c r="BF922" s="46">
        <v>2445034.0299999998</v>
      </c>
      <c r="BG922" s="46">
        <f t="shared" si="1292"/>
        <v>4866.91</v>
      </c>
      <c r="BH922" s="46">
        <v>1206.3800000000001</v>
      </c>
      <c r="BI922" s="46">
        <v>3444.44</v>
      </c>
      <c r="BJ922" s="46">
        <v>7006.73</v>
      </c>
      <c r="BK922" s="46">
        <f t="shared" si="1280"/>
        <v>1689105.94</v>
      </c>
      <c r="BL922" s="46" t="str">
        <f t="shared" si="1293"/>
        <v xml:space="preserve"> </v>
      </c>
      <c r="BM922" s="46" t="e">
        <f t="shared" si="1294"/>
        <v>#DIV/0!</v>
      </c>
      <c r="BN922" s="46" t="e">
        <f t="shared" si="1295"/>
        <v>#DIV/0!</v>
      </c>
      <c r="BO922" s="46" t="e">
        <f t="shared" si="1296"/>
        <v>#DIV/0!</v>
      </c>
      <c r="BP922" s="46" t="e">
        <f t="shared" si="1297"/>
        <v>#DIV/0!</v>
      </c>
      <c r="BQ922" s="46" t="e">
        <f t="shared" si="1298"/>
        <v>#DIV/0!</v>
      </c>
      <c r="BR922" s="46" t="e">
        <f t="shared" si="1299"/>
        <v>#DIV/0!</v>
      </c>
      <c r="BS922" s="46" t="e">
        <f t="shared" si="1300"/>
        <v>#DIV/0!</v>
      </c>
      <c r="BT922" s="46" t="e">
        <f t="shared" si="1301"/>
        <v>#DIV/0!</v>
      </c>
      <c r="BU922" s="46" t="e">
        <f t="shared" si="1302"/>
        <v>#DIV/0!</v>
      </c>
      <c r="BV922" s="46" t="e">
        <f t="shared" si="1303"/>
        <v>#DIV/0!</v>
      </c>
      <c r="BW922" s="46" t="str">
        <f t="shared" si="1304"/>
        <v xml:space="preserve"> </v>
      </c>
      <c r="BY922" s="52" t="e">
        <f t="shared" si="1250"/>
        <v>#DIV/0!</v>
      </c>
      <c r="BZ922" s="293" t="e">
        <f t="shared" si="1251"/>
        <v>#DIV/0!</v>
      </c>
      <c r="CA922" s="46" t="e">
        <f t="shared" si="1305"/>
        <v>#DIV/0!</v>
      </c>
      <c r="CB922" s="46">
        <f t="shared" si="1306"/>
        <v>5085.92</v>
      </c>
      <c r="CC922" s="46" t="e">
        <f t="shared" si="1307"/>
        <v>#DIV/0!</v>
      </c>
    </row>
    <row r="923" spans="1:82" s="45" customFormat="1" ht="12" customHeight="1">
      <c r="A923" s="284">
        <v>237</v>
      </c>
      <c r="B923" s="64" t="s">
        <v>784</v>
      </c>
      <c r="C923" s="395"/>
      <c r="D923" s="395"/>
      <c r="E923" s="395"/>
      <c r="F923" s="395"/>
      <c r="G923" s="286">
        <f t="shared" ref="G923:G924" si="1315">ROUND(H923+U923+X923+Z923+AB923+AD923+AF923+AH923+AI923+AJ923+AK923+AL923,2)</f>
        <v>1130771.94</v>
      </c>
      <c r="H923" s="280">
        <f t="shared" ref="H923:H924" si="1316">I923+K923+M923+O923+Q923+S923</f>
        <v>0</v>
      </c>
      <c r="I923" s="289">
        <v>0</v>
      </c>
      <c r="J923" s="289">
        <v>0</v>
      </c>
      <c r="K923" s="289">
        <v>0</v>
      </c>
      <c r="L923" s="289">
        <v>0</v>
      </c>
      <c r="M923" s="289">
        <v>0</v>
      </c>
      <c r="N923" s="280">
        <v>0</v>
      </c>
      <c r="O923" s="280">
        <v>0</v>
      </c>
      <c r="P923" s="280">
        <v>0</v>
      </c>
      <c r="Q923" s="280">
        <v>0</v>
      </c>
      <c r="R923" s="280">
        <v>0</v>
      </c>
      <c r="S923" s="280">
        <v>0</v>
      </c>
      <c r="T923" s="290">
        <v>0</v>
      </c>
      <c r="U923" s="280">
        <v>0</v>
      </c>
      <c r="V923" s="296" t="s">
        <v>106</v>
      </c>
      <c r="W923" s="57">
        <v>280</v>
      </c>
      <c r="X923" s="280">
        <f t="shared" ref="X923:X924" si="1317">ROUND(IF(V923="СК",3856.74,3886.86)*W923,2)</f>
        <v>1079887.2</v>
      </c>
      <c r="Y923" s="57">
        <v>0</v>
      </c>
      <c r="Z923" s="57">
        <v>0</v>
      </c>
      <c r="AA923" s="57">
        <v>0</v>
      </c>
      <c r="AB923" s="57">
        <v>0</v>
      </c>
      <c r="AC923" s="57">
        <v>0</v>
      </c>
      <c r="AD923" s="57">
        <v>0</v>
      </c>
      <c r="AE923" s="57">
        <v>0</v>
      </c>
      <c r="AF923" s="57">
        <v>0</v>
      </c>
      <c r="AG923" s="57">
        <v>0</v>
      </c>
      <c r="AH923" s="57">
        <v>0</v>
      </c>
      <c r="AI923" s="57">
        <v>0</v>
      </c>
      <c r="AJ923" s="57">
        <f t="shared" ref="AJ923:AJ924" si="1318">ROUND(X923/95.5*3,2)</f>
        <v>33923.160000000003</v>
      </c>
      <c r="AK923" s="57">
        <f t="shared" ref="AK923:AK924" si="1319">ROUND(X923/95.5*1.5,2)</f>
        <v>16961.580000000002</v>
      </c>
      <c r="AL923" s="57">
        <v>0</v>
      </c>
      <c r="AN923" s="46">
        <f>I923/'Приложение 1'!I921</f>
        <v>0</v>
      </c>
      <c r="AO923" s="46" t="e">
        <f t="shared" si="1281"/>
        <v>#DIV/0!</v>
      </c>
      <c r="AP923" s="46" t="e">
        <f t="shared" si="1282"/>
        <v>#DIV/0!</v>
      </c>
      <c r="AQ923" s="46" t="e">
        <f t="shared" si="1283"/>
        <v>#DIV/0!</v>
      </c>
      <c r="AR923" s="46" t="e">
        <f t="shared" si="1284"/>
        <v>#DIV/0!</v>
      </c>
      <c r="AS923" s="46" t="e">
        <f t="shared" si="1285"/>
        <v>#DIV/0!</v>
      </c>
      <c r="AT923" s="46" t="e">
        <f t="shared" si="1286"/>
        <v>#DIV/0!</v>
      </c>
      <c r="AU923" s="46">
        <f t="shared" si="1287"/>
        <v>3856.74</v>
      </c>
      <c r="AV923" s="46" t="e">
        <f t="shared" si="1288"/>
        <v>#DIV/0!</v>
      </c>
      <c r="AW923" s="46" t="e">
        <f t="shared" si="1289"/>
        <v>#DIV/0!</v>
      </c>
      <c r="AX923" s="46" t="e">
        <f t="shared" si="1290"/>
        <v>#DIV/0!</v>
      </c>
      <c r="AY923" s="52">
        <f t="shared" si="1291"/>
        <v>0</v>
      </c>
      <c r="AZ923" s="46">
        <v>823.21</v>
      </c>
      <c r="BA923" s="46">
        <v>2105.13</v>
      </c>
      <c r="BB923" s="46">
        <v>2608.0100000000002</v>
      </c>
      <c r="BC923" s="46">
        <v>902.03</v>
      </c>
      <c r="BD923" s="46">
        <v>1781.42</v>
      </c>
      <c r="BE923" s="46">
        <v>1188.47</v>
      </c>
      <c r="BF923" s="46">
        <v>2445034.0299999998</v>
      </c>
      <c r="BG923" s="46">
        <f t="shared" si="1292"/>
        <v>4866.91</v>
      </c>
      <c r="BH923" s="46">
        <v>1206.3800000000001</v>
      </c>
      <c r="BI923" s="46">
        <v>3444.44</v>
      </c>
      <c r="BJ923" s="46">
        <v>7006.73</v>
      </c>
      <c r="BK923" s="46">
        <f t="shared" si="1280"/>
        <v>1689105.94</v>
      </c>
      <c r="BL923" s="46" t="str">
        <f t="shared" si="1293"/>
        <v xml:space="preserve"> </v>
      </c>
      <c r="BM923" s="46" t="e">
        <f t="shared" si="1294"/>
        <v>#DIV/0!</v>
      </c>
      <c r="BN923" s="46" t="e">
        <f t="shared" si="1295"/>
        <v>#DIV/0!</v>
      </c>
      <c r="BO923" s="46" t="e">
        <f t="shared" si="1296"/>
        <v>#DIV/0!</v>
      </c>
      <c r="BP923" s="46" t="e">
        <f t="shared" si="1297"/>
        <v>#DIV/0!</v>
      </c>
      <c r="BQ923" s="46" t="e">
        <f t="shared" si="1298"/>
        <v>#DIV/0!</v>
      </c>
      <c r="BR923" s="46" t="e">
        <f t="shared" si="1299"/>
        <v>#DIV/0!</v>
      </c>
      <c r="BS923" s="46" t="str">
        <f t="shared" si="1300"/>
        <v xml:space="preserve"> </v>
      </c>
      <c r="BT923" s="46" t="e">
        <f t="shared" si="1301"/>
        <v>#DIV/0!</v>
      </c>
      <c r="BU923" s="46" t="e">
        <f t="shared" si="1302"/>
        <v>#DIV/0!</v>
      </c>
      <c r="BV923" s="46" t="e">
        <f t="shared" si="1303"/>
        <v>#DIV/0!</v>
      </c>
      <c r="BW923" s="46" t="str">
        <f t="shared" si="1304"/>
        <v xml:space="preserve"> </v>
      </c>
      <c r="BY923" s="52"/>
      <c r="BZ923" s="293"/>
      <c r="CA923" s="46">
        <f t="shared" si="1305"/>
        <v>4038.4712142857143</v>
      </c>
      <c r="CB923" s="46">
        <f t="shared" si="1306"/>
        <v>5085.92</v>
      </c>
      <c r="CC923" s="46">
        <f t="shared" si="1307"/>
        <v>-1047.4487857142858</v>
      </c>
    </row>
    <row r="924" spans="1:82" s="45" customFormat="1" ht="12" customHeight="1">
      <c r="A924" s="284">
        <v>238</v>
      </c>
      <c r="B924" s="64" t="s">
        <v>781</v>
      </c>
      <c r="C924" s="395"/>
      <c r="D924" s="395"/>
      <c r="E924" s="395"/>
      <c r="F924" s="395"/>
      <c r="G924" s="286">
        <f t="shared" si="1315"/>
        <v>1130771.94</v>
      </c>
      <c r="H924" s="280">
        <f t="shared" si="1316"/>
        <v>0</v>
      </c>
      <c r="I924" s="289">
        <v>0</v>
      </c>
      <c r="J924" s="289">
        <v>0</v>
      </c>
      <c r="K924" s="289">
        <v>0</v>
      </c>
      <c r="L924" s="289">
        <v>0</v>
      </c>
      <c r="M924" s="289">
        <v>0</v>
      </c>
      <c r="N924" s="280">
        <v>0</v>
      </c>
      <c r="O924" s="280">
        <v>0</v>
      </c>
      <c r="P924" s="280">
        <v>0</v>
      </c>
      <c r="Q924" s="280">
        <v>0</v>
      </c>
      <c r="R924" s="280">
        <v>0</v>
      </c>
      <c r="S924" s="280">
        <v>0</v>
      </c>
      <c r="T924" s="290">
        <v>0</v>
      </c>
      <c r="U924" s="280">
        <v>0</v>
      </c>
      <c r="V924" s="296" t="s">
        <v>106</v>
      </c>
      <c r="W924" s="57">
        <v>280</v>
      </c>
      <c r="X924" s="280">
        <f t="shared" si="1317"/>
        <v>1079887.2</v>
      </c>
      <c r="Y924" s="57">
        <v>0</v>
      </c>
      <c r="Z924" s="57">
        <v>0</v>
      </c>
      <c r="AA924" s="57">
        <v>0</v>
      </c>
      <c r="AB924" s="57">
        <v>0</v>
      </c>
      <c r="AC924" s="57">
        <v>0</v>
      </c>
      <c r="AD924" s="57">
        <v>0</v>
      </c>
      <c r="AE924" s="57">
        <v>0</v>
      </c>
      <c r="AF924" s="57">
        <v>0</v>
      </c>
      <c r="AG924" s="57">
        <v>0</v>
      </c>
      <c r="AH924" s="57">
        <v>0</v>
      </c>
      <c r="AI924" s="57">
        <v>0</v>
      </c>
      <c r="AJ924" s="57">
        <f t="shared" si="1318"/>
        <v>33923.160000000003</v>
      </c>
      <c r="AK924" s="57">
        <f t="shared" si="1319"/>
        <v>16961.580000000002</v>
      </c>
      <c r="AL924" s="57">
        <v>0</v>
      </c>
      <c r="AN924" s="46">
        <f>I924/'Приложение 1'!I922</f>
        <v>0</v>
      </c>
      <c r="AO924" s="46" t="e">
        <f t="shared" si="1281"/>
        <v>#DIV/0!</v>
      </c>
      <c r="AP924" s="46" t="e">
        <f t="shared" si="1282"/>
        <v>#DIV/0!</v>
      </c>
      <c r="AQ924" s="46" t="e">
        <f t="shared" si="1283"/>
        <v>#DIV/0!</v>
      </c>
      <c r="AR924" s="46" t="e">
        <f t="shared" si="1284"/>
        <v>#DIV/0!</v>
      </c>
      <c r="AS924" s="46" t="e">
        <f t="shared" si="1285"/>
        <v>#DIV/0!</v>
      </c>
      <c r="AT924" s="46" t="e">
        <f t="shared" si="1286"/>
        <v>#DIV/0!</v>
      </c>
      <c r="AU924" s="46">
        <f t="shared" si="1287"/>
        <v>3856.74</v>
      </c>
      <c r="AV924" s="46" t="e">
        <f t="shared" si="1288"/>
        <v>#DIV/0!</v>
      </c>
      <c r="AW924" s="46" t="e">
        <f t="shared" si="1289"/>
        <v>#DIV/0!</v>
      </c>
      <c r="AX924" s="46" t="e">
        <f t="shared" si="1290"/>
        <v>#DIV/0!</v>
      </c>
      <c r="AY924" s="52">
        <f t="shared" si="1291"/>
        <v>0</v>
      </c>
      <c r="AZ924" s="46">
        <v>823.21</v>
      </c>
      <c r="BA924" s="46">
        <v>2105.13</v>
      </c>
      <c r="BB924" s="46">
        <v>2608.0100000000002</v>
      </c>
      <c r="BC924" s="46">
        <v>902.03</v>
      </c>
      <c r="BD924" s="46">
        <v>1781.42</v>
      </c>
      <c r="BE924" s="46">
        <v>1188.47</v>
      </c>
      <c r="BF924" s="46">
        <v>2445034.0299999998</v>
      </c>
      <c r="BG924" s="46">
        <f t="shared" si="1292"/>
        <v>4866.91</v>
      </c>
      <c r="BH924" s="46">
        <v>1206.3800000000001</v>
      </c>
      <c r="BI924" s="46">
        <v>3444.44</v>
      </c>
      <c r="BJ924" s="46">
        <v>7006.73</v>
      </c>
      <c r="BK924" s="46">
        <f t="shared" si="1280"/>
        <v>1689105.94</v>
      </c>
      <c r="BL924" s="46" t="str">
        <f t="shared" si="1293"/>
        <v xml:space="preserve"> </v>
      </c>
      <c r="BM924" s="46" t="e">
        <f t="shared" si="1294"/>
        <v>#DIV/0!</v>
      </c>
      <c r="BN924" s="46" t="e">
        <f t="shared" si="1295"/>
        <v>#DIV/0!</v>
      </c>
      <c r="BO924" s="46" t="e">
        <f t="shared" si="1296"/>
        <v>#DIV/0!</v>
      </c>
      <c r="BP924" s="46" t="e">
        <f t="shared" si="1297"/>
        <v>#DIV/0!</v>
      </c>
      <c r="BQ924" s="46" t="e">
        <f t="shared" si="1298"/>
        <v>#DIV/0!</v>
      </c>
      <c r="BR924" s="46" t="e">
        <f t="shared" si="1299"/>
        <v>#DIV/0!</v>
      </c>
      <c r="BS924" s="46" t="str">
        <f t="shared" si="1300"/>
        <v xml:space="preserve"> </v>
      </c>
      <c r="BT924" s="46" t="e">
        <f t="shared" si="1301"/>
        <v>#DIV/0!</v>
      </c>
      <c r="BU924" s="46" t="e">
        <f t="shared" si="1302"/>
        <v>#DIV/0!</v>
      </c>
      <c r="BV924" s="46" t="e">
        <f t="shared" si="1303"/>
        <v>#DIV/0!</v>
      </c>
      <c r="BW924" s="46" t="str">
        <f t="shared" si="1304"/>
        <v xml:space="preserve"> </v>
      </c>
      <c r="BY924" s="52"/>
      <c r="BZ924" s="293"/>
      <c r="CA924" s="46">
        <f t="shared" si="1305"/>
        <v>4038.4712142857143</v>
      </c>
      <c r="CB924" s="46">
        <f t="shared" si="1306"/>
        <v>5085.92</v>
      </c>
      <c r="CC924" s="46">
        <f t="shared" si="1307"/>
        <v>-1047.4487857142858</v>
      </c>
    </row>
    <row r="925" spans="1:82" s="45" customFormat="1" ht="43.5" customHeight="1">
      <c r="A925" s="308" t="s">
        <v>979</v>
      </c>
      <c r="B925" s="308"/>
      <c r="C925" s="280" t="e">
        <f>SUM(#REF!)</f>
        <v>#REF!</v>
      </c>
      <c r="D925" s="356"/>
      <c r="E925" s="280"/>
      <c r="F925" s="280"/>
      <c r="G925" s="280">
        <f t="shared" ref="G925:U925" si="1320">SUM(G923:G924)</f>
        <v>2261543.88</v>
      </c>
      <c r="H925" s="280">
        <f t="shared" si="1320"/>
        <v>0</v>
      </c>
      <c r="I925" s="280">
        <f t="shared" si="1320"/>
        <v>0</v>
      </c>
      <c r="J925" s="280">
        <f t="shared" si="1320"/>
        <v>0</v>
      </c>
      <c r="K925" s="280">
        <f t="shared" si="1320"/>
        <v>0</v>
      </c>
      <c r="L925" s="280">
        <f t="shared" si="1320"/>
        <v>0</v>
      </c>
      <c r="M925" s="280">
        <f t="shared" si="1320"/>
        <v>0</v>
      </c>
      <c r="N925" s="280">
        <f t="shared" si="1320"/>
        <v>0</v>
      </c>
      <c r="O925" s="280">
        <f t="shared" si="1320"/>
        <v>0</v>
      </c>
      <c r="P925" s="280">
        <f t="shared" si="1320"/>
        <v>0</v>
      </c>
      <c r="Q925" s="280">
        <f t="shared" si="1320"/>
        <v>0</v>
      </c>
      <c r="R925" s="280">
        <f t="shared" si="1320"/>
        <v>0</v>
      </c>
      <c r="S925" s="280">
        <f t="shared" si="1320"/>
        <v>0</v>
      </c>
      <c r="T925" s="290">
        <f t="shared" si="1320"/>
        <v>0</v>
      </c>
      <c r="U925" s="280">
        <f t="shared" si="1320"/>
        <v>0</v>
      </c>
      <c r="V925" s="280" t="s">
        <v>66</v>
      </c>
      <c r="W925" s="280">
        <f t="shared" ref="W925:AL925" si="1321">SUM(W923:W924)</f>
        <v>560</v>
      </c>
      <c r="X925" s="280">
        <f t="shared" si="1321"/>
        <v>2159774.4</v>
      </c>
      <c r="Y925" s="280">
        <f t="shared" si="1321"/>
        <v>0</v>
      </c>
      <c r="Z925" s="280">
        <f t="shared" si="1321"/>
        <v>0</v>
      </c>
      <c r="AA925" s="280">
        <f t="shared" si="1321"/>
        <v>0</v>
      </c>
      <c r="AB925" s="280">
        <f t="shared" si="1321"/>
        <v>0</v>
      </c>
      <c r="AC925" s="280">
        <f t="shared" si="1321"/>
        <v>0</v>
      </c>
      <c r="AD925" s="280">
        <f t="shared" si="1321"/>
        <v>0</v>
      </c>
      <c r="AE925" s="280">
        <f t="shared" si="1321"/>
        <v>0</v>
      </c>
      <c r="AF925" s="280">
        <f t="shared" si="1321"/>
        <v>0</v>
      </c>
      <c r="AG925" s="280">
        <f t="shared" si="1321"/>
        <v>0</v>
      </c>
      <c r="AH925" s="280">
        <f t="shared" si="1321"/>
        <v>0</v>
      </c>
      <c r="AI925" s="280">
        <f t="shared" si="1321"/>
        <v>0</v>
      </c>
      <c r="AJ925" s="280">
        <f t="shared" si="1321"/>
        <v>67846.320000000007</v>
      </c>
      <c r="AK925" s="280">
        <f t="shared" si="1321"/>
        <v>33923.160000000003</v>
      </c>
      <c r="AL925" s="280">
        <f t="shared" si="1321"/>
        <v>0</v>
      </c>
      <c r="AN925" s="46" t="e">
        <f>I925/'Приложение 1'!I923</f>
        <v>#DIV/0!</v>
      </c>
      <c r="AO925" s="46" t="e">
        <f t="shared" si="1281"/>
        <v>#DIV/0!</v>
      </c>
      <c r="AP925" s="46" t="e">
        <f t="shared" si="1282"/>
        <v>#DIV/0!</v>
      </c>
      <c r="AQ925" s="46" t="e">
        <f t="shared" si="1283"/>
        <v>#DIV/0!</v>
      </c>
      <c r="AR925" s="46" t="e">
        <f t="shared" si="1284"/>
        <v>#DIV/0!</v>
      </c>
      <c r="AS925" s="46" t="e">
        <f t="shared" si="1285"/>
        <v>#DIV/0!</v>
      </c>
      <c r="AT925" s="46" t="e">
        <f t="shared" si="1286"/>
        <v>#DIV/0!</v>
      </c>
      <c r="AU925" s="46">
        <f t="shared" si="1287"/>
        <v>3856.74</v>
      </c>
      <c r="AV925" s="46" t="e">
        <f t="shared" si="1288"/>
        <v>#DIV/0!</v>
      </c>
      <c r="AW925" s="46" t="e">
        <f t="shared" si="1289"/>
        <v>#DIV/0!</v>
      </c>
      <c r="AX925" s="46" t="e">
        <f t="shared" si="1290"/>
        <v>#DIV/0!</v>
      </c>
      <c r="AY925" s="52">
        <f t="shared" si="1291"/>
        <v>0</v>
      </c>
      <c r="AZ925" s="46">
        <v>823.21</v>
      </c>
      <c r="BA925" s="46">
        <v>2105.13</v>
      </c>
      <c r="BB925" s="46">
        <v>2608.0100000000002</v>
      </c>
      <c r="BC925" s="46">
        <v>902.03</v>
      </c>
      <c r="BD925" s="46">
        <v>1781.42</v>
      </c>
      <c r="BE925" s="46">
        <v>1188.47</v>
      </c>
      <c r="BF925" s="46">
        <v>2445034.0299999998</v>
      </c>
      <c r="BG925" s="46">
        <f t="shared" si="1292"/>
        <v>4866.91</v>
      </c>
      <c r="BH925" s="46">
        <v>1206.3800000000001</v>
      </c>
      <c r="BI925" s="46">
        <v>3444.44</v>
      </c>
      <c r="BJ925" s="46">
        <v>7006.73</v>
      </c>
      <c r="BK925" s="46">
        <f t="shared" si="1280"/>
        <v>1689105.94</v>
      </c>
      <c r="BL925" s="46" t="e">
        <f t="shared" si="1293"/>
        <v>#DIV/0!</v>
      </c>
      <c r="BM925" s="46" t="e">
        <f t="shared" si="1294"/>
        <v>#DIV/0!</v>
      </c>
      <c r="BN925" s="46" t="e">
        <f t="shared" si="1295"/>
        <v>#DIV/0!</v>
      </c>
      <c r="BO925" s="46" t="e">
        <f t="shared" si="1296"/>
        <v>#DIV/0!</v>
      </c>
      <c r="BP925" s="46" t="e">
        <f t="shared" si="1297"/>
        <v>#DIV/0!</v>
      </c>
      <c r="BQ925" s="46" t="e">
        <f t="shared" si="1298"/>
        <v>#DIV/0!</v>
      </c>
      <c r="BR925" s="46" t="e">
        <f t="shared" si="1299"/>
        <v>#DIV/0!</v>
      </c>
      <c r="BS925" s="46" t="str">
        <f t="shared" si="1300"/>
        <v xml:space="preserve"> </v>
      </c>
      <c r="BT925" s="46" t="e">
        <f t="shared" si="1301"/>
        <v>#DIV/0!</v>
      </c>
      <c r="BU925" s="46" t="e">
        <f t="shared" si="1302"/>
        <v>#DIV/0!</v>
      </c>
      <c r="BV925" s="46" t="e">
        <f t="shared" si="1303"/>
        <v>#DIV/0!</v>
      </c>
      <c r="BW925" s="46" t="str">
        <f t="shared" si="1304"/>
        <v xml:space="preserve"> </v>
      </c>
      <c r="BY925" s="52">
        <f t="shared" si="1250"/>
        <v>3.0000001591832923</v>
      </c>
      <c r="BZ925" s="293">
        <f t="shared" si="1251"/>
        <v>1.5000000795916462</v>
      </c>
      <c r="CA925" s="46">
        <f t="shared" si="1305"/>
        <v>4038.4712142857143</v>
      </c>
      <c r="CB925" s="46">
        <f t="shared" si="1306"/>
        <v>5085.92</v>
      </c>
      <c r="CC925" s="46">
        <f t="shared" si="1307"/>
        <v>-1047.4487857142858</v>
      </c>
    </row>
    <row r="926" spans="1:82" s="45" customFormat="1" ht="12" customHeight="1">
      <c r="A926" s="282" t="s">
        <v>74</v>
      </c>
      <c r="B926" s="283"/>
      <c r="C926" s="283"/>
      <c r="D926" s="283"/>
      <c r="E926" s="283"/>
      <c r="F926" s="283"/>
      <c r="G926" s="283"/>
      <c r="H926" s="283"/>
      <c r="I926" s="283"/>
      <c r="J926" s="283"/>
      <c r="K926" s="283"/>
      <c r="L926" s="283"/>
      <c r="M926" s="283"/>
      <c r="N926" s="283"/>
      <c r="O926" s="283"/>
      <c r="P926" s="283"/>
      <c r="Q926" s="283"/>
      <c r="R926" s="283"/>
      <c r="S926" s="283"/>
      <c r="T926" s="283"/>
      <c r="U926" s="283"/>
      <c r="V926" s="283"/>
      <c r="W926" s="283"/>
      <c r="X926" s="283"/>
      <c r="Y926" s="283"/>
      <c r="Z926" s="283"/>
      <c r="AA926" s="283"/>
      <c r="AB926" s="283"/>
      <c r="AC926" s="283"/>
      <c r="AD926" s="283"/>
      <c r="AE926" s="283"/>
      <c r="AF926" s="283"/>
      <c r="AG926" s="283"/>
      <c r="AH926" s="283"/>
      <c r="AI926" s="283"/>
      <c r="AJ926" s="283"/>
      <c r="AK926" s="283"/>
      <c r="AL926" s="375"/>
      <c r="AN926" s="46">
        <f>I926/'Приложение 1'!I924</f>
        <v>0</v>
      </c>
      <c r="AO926" s="46" t="e">
        <f t="shared" si="1281"/>
        <v>#DIV/0!</v>
      </c>
      <c r="AP926" s="46" t="e">
        <f t="shared" si="1282"/>
        <v>#DIV/0!</v>
      </c>
      <c r="AQ926" s="46" t="e">
        <f t="shared" si="1283"/>
        <v>#DIV/0!</v>
      </c>
      <c r="AR926" s="46" t="e">
        <f t="shared" si="1284"/>
        <v>#DIV/0!</v>
      </c>
      <c r="AS926" s="46" t="e">
        <f t="shared" si="1285"/>
        <v>#DIV/0!</v>
      </c>
      <c r="AT926" s="46" t="e">
        <f t="shared" si="1286"/>
        <v>#DIV/0!</v>
      </c>
      <c r="AU926" s="46" t="e">
        <f t="shared" si="1287"/>
        <v>#DIV/0!</v>
      </c>
      <c r="AV926" s="46" t="e">
        <f t="shared" si="1288"/>
        <v>#DIV/0!</v>
      </c>
      <c r="AW926" s="46" t="e">
        <f t="shared" si="1289"/>
        <v>#DIV/0!</v>
      </c>
      <c r="AX926" s="46" t="e">
        <f t="shared" si="1290"/>
        <v>#DIV/0!</v>
      </c>
      <c r="AY926" s="52">
        <f t="shared" si="1291"/>
        <v>0</v>
      </c>
      <c r="AZ926" s="46">
        <v>823.21</v>
      </c>
      <c r="BA926" s="46">
        <v>2105.13</v>
      </c>
      <c r="BB926" s="46">
        <v>2608.0100000000002</v>
      </c>
      <c r="BC926" s="46">
        <v>902.03</v>
      </c>
      <c r="BD926" s="46">
        <v>1781.42</v>
      </c>
      <c r="BE926" s="46">
        <v>1188.47</v>
      </c>
      <c r="BF926" s="46">
        <v>2445034.0299999998</v>
      </c>
      <c r="BG926" s="46">
        <f t="shared" si="1292"/>
        <v>4866.91</v>
      </c>
      <c r="BH926" s="46">
        <v>1206.3800000000001</v>
      </c>
      <c r="BI926" s="46">
        <v>3444.44</v>
      </c>
      <c r="BJ926" s="46">
        <v>7006.73</v>
      </c>
      <c r="BK926" s="46">
        <f t="shared" si="1280"/>
        <v>1689105.94</v>
      </c>
      <c r="BL926" s="46" t="str">
        <f t="shared" si="1293"/>
        <v xml:space="preserve"> </v>
      </c>
      <c r="BM926" s="46" t="e">
        <f t="shared" si="1294"/>
        <v>#DIV/0!</v>
      </c>
      <c r="BN926" s="46" t="e">
        <f t="shared" si="1295"/>
        <v>#DIV/0!</v>
      </c>
      <c r="BO926" s="46" t="e">
        <f t="shared" si="1296"/>
        <v>#DIV/0!</v>
      </c>
      <c r="BP926" s="46" t="e">
        <f t="shared" si="1297"/>
        <v>#DIV/0!</v>
      </c>
      <c r="BQ926" s="46" t="e">
        <f t="shared" si="1298"/>
        <v>#DIV/0!</v>
      </c>
      <c r="BR926" s="46" t="e">
        <f t="shared" si="1299"/>
        <v>#DIV/0!</v>
      </c>
      <c r="BS926" s="46" t="e">
        <f t="shared" si="1300"/>
        <v>#DIV/0!</v>
      </c>
      <c r="BT926" s="46" t="e">
        <f t="shared" si="1301"/>
        <v>#DIV/0!</v>
      </c>
      <c r="BU926" s="46" t="e">
        <f t="shared" si="1302"/>
        <v>#DIV/0!</v>
      </c>
      <c r="BV926" s="46" t="e">
        <f t="shared" si="1303"/>
        <v>#DIV/0!</v>
      </c>
      <c r="BW926" s="46" t="str">
        <f t="shared" si="1304"/>
        <v xml:space="preserve"> </v>
      </c>
      <c r="BY926" s="52" t="e">
        <f t="shared" si="1250"/>
        <v>#DIV/0!</v>
      </c>
      <c r="BZ926" s="293" t="e">
        <f t="shared" si="1251"/>
        <v>#DIV/0!</v>
      </c>
      <c r="CA926" s="46" t="e">
        <f t="shared" si="1305"/>
        <v>#DIV/0!</v>
      </c>
      <c r="CB926" s="46">
        <f t="shared" si="1306"/>
        <v>5085.92</v>
      </c>
      <c r="CC926" s="46" t="e">
        <f t="shared" si="1307"/>
        <v>#DIV/0!</v>
      </c>
    </row>
    <row r="927" spans="1:82" s="45" customFormat="1" ht="12" customHeight="1">
      <c r="A927" s="284">
        <v>239</v>
      </c>
      <c r="B927" s="335" t="s">
        <v>791</v>
      </c>
      <c r="C927" s="280">
        <v>492</v>
      </c>
      <c r="D927" s="295"/>
      <c r="E927" s="280"/>
      <c r="F927" s="280"/>
      <c r="G927" s="286">
        <f t="shared" ref="G927:G933" si="1322">ROUND(H927+U927+X927+Z927+AB927+AD927+AF927+AH927+AI927+AJ927+AK927+AL927,2)</f>
        <v>2261543.88</v>
      </c>
      <c r="H927" s="280">
        <f t="shared" ref="H927:H933" si="1323">I927+K927+M927+O927+Q927+S927</f>
        <v>0</v>
      </c>
      <c r="I927" s="289">
        <v>0</v>
      </c>
      <c r="J927" s="289">
        <v>0</v>
      </c>
      <c r="K927" s="289">
        <v>0</v>
      </c>
      <c r="L927" s="289">
        <v>0</v>
      </c>
      <c r="M927" s="289">
        <v>0</v>
      </c>
      <c r="N927" s="280">
        <v>0</v>
      </c>
      <c r="O927" s="280">
        <v>0</v>
      </c>
      <c r="P927" s="280">
        <v>0</v>
      </c>
      <c r="Q927" s="280">
        <v>0</v>
      </c>
      <c r="R927" s="280">
        <v>0</v>
      </c>
      <c r="S927" s="280">
        <v>0</v>
      </c>
      <c r="T927" s="290">
        <v>0</v>
      </c>
      <c r="U927" s="280">
        <v>0</v>
      </c>
      <c r="V927" s="296" t="s">
        <v>106</v>
      </c>
      <c r="W927" s="57">
        <v>560</v>
      </c>
      <c r="X927" s="280">
        <f t="shared" ref="X927:X933" si="1324">ROUND(IF(V927="СК",3856.74,3886.86)*W927,2)</f>
        <v>2159774.4</v>
      </c>
      <c r="Y927" s="57">
        <v>0</v>
      </c>
      <c r="Z927" s="57">
        <v>0</v>
      </c>
      <c r="AA927" s="57">
        <v>0</v>
      </c>
      <c r="AB927" s="57">
        <v>0</v>
      </c>
      <c r="AC927" s="57">
        <v>0</v>
      </c>
      <c r="AD927" s="57">
        <v>0</v>
      </c>
      <c r="AE927" s="57">
        <v>0</v>
      </c>
      <c r="AF927" s="57">
        <v>0</v>
      </c>
      <c r="AG927" s="57">
        <v>0</v>
      </c>
      <c r="AH927" s="57">
        <v>0</v>
      </c>
      <c r="AI927" s="57">
        <v>0</v>
      </c>
      <c r="AJ927" s="57">
        <f t="shared" ref="AJ927:AJ933" si="1325">ROUND(X927/95.5*3,2)</f>
        <v>67846.320000000007</v>
      </c>
      <c r="AK927" s="57">
        <f t="shared" ref="AK927:AK933" si="1326">ROUND(X927/95.5*1.5,2)</f>
        <v>33923.160000000003</v>
      </c>
      <c r="AL927" s="57">
        <v>0</v>
      </c>
      <c r="AN927" s="46">
        <f>I927/'Приложение 1'!I925</f>
        <v>0</v>
      </c>
      <c r="AO927" s="46" t="e">
        <f t="shared" si="1281"/>
        <v>#DIV/0!</v>
      </c>
      <c r="AP927" s="46" t="e">
        <f t="shared" si="1282"/>
        <v>#DIV/0!</v>
      </c>
      <c r="AQ927" s="46" t="e">
        <f t="shared" si="1283"/>
        <v>#DIV/0!</v>
      </c>
      <c r="AR927" s="46" t="e">
        <f t="shared" si="1284"/>
        <v>#DIV/0!</v>
      </c>
      <c r="AS927" s="46" t="e">
        <f t="shared" si="1285"/>
        <v>#DIV/0!</v>
      </c>
      <c r="AT927" s="46" t="e">
        <f t="shared" si="1286"/>
        <v>#DIV/0!</v>
      </c>
      <c r="AU927" s="46">
        <f t="shared" si="1287"/>
        <v>3856.74</v>
      </c>
      <c r="AV927" s="46" t="e">
        <f t="shared" si="1288"/>
        <v>#DIV/0!</v>
      </c>
      <c r="AW927" s="46" t="e">
        <f t="shared" si="1289"/>
        <v>#DIV/0!</v>
      </c>
      <c r="AX927" s="46" t="e">
        <f t="shared" si="1290"/>
        <v>#DIV/0!</v>
      </c>
      <c r="AY927" s="52">
        <f t="shared" si="1291"/>
        <v>0</v>
      </c>
      <c r="AZ927" s="46">
        <v>823.21</v>
      </c>
      <c r="BA927" s="46">
        <v>2105.13</v>
      </c>
      <c r="BB927" s="46">
        <v>2608.0100000000002</v>
      </c>
      <c r="BC927" s="46">
        <v>902.03</v>
      </c>
      <c r="BD927" s="46">
        <v>1781.42</v>
      </c>
      <c r="BE927" s="46">
        <v>1188.47</v>
      </c>
      <c r="BF927" s="46">
        <v>2445034.0299999998</v>
      </c>
      <c r="BG927" s="46">
        <f t="shared" si="1292"/>
        <v>4866.91</v>
      </c>
      <c r="BH927" s="46">
        <v>1206.3800000000001</v>
      </c>
      <c r="BI927" s="46">
        <v>3444.44</v>
      </c>
      <c r="BJ927" s="46">
        <v>7006.73</v>
      </c>
      <c r="BK927" s="46">
        <f t="shared" si="1280"/>
        <v>1689105.94</v>
      </c>
      <c r="BL927" s="46" t="str">
        <f t="shared" si="1293"/>
        <v xml:space="preserve"> </v>
      </c>
      <c r="BM927" s="46" t="e">
        <f t="shared" si="1294"/>
        <v>#DIV/0!</v>
      </c>
      <c r="BN927" s="46" t="e">
        <f t="shared" si="1295"/>
        <v>#DIV/0!</v>
      </c>
      <c r="BO927" s="46" t="e">
        <f t="shared" si="1296"/>
        <v>#DIV/0!</v>
      </c>
      <c r="BP927" s="46" t="e">
        <f t="shared" si="1297"/>
        <v>#DIV/0!</v>
      </c>
      <c r="BQ927" s="46" t="e">
        <f t="shared" si="1298"/>
        <v>#DIV/0!</v>
      </c>
      <c r="BR927" s="46" t="e">
        <f t="shared" si="1299"/>
        <v>#DIV/0!</v>
      </c>
      <c r="BS927" s="46" t="str">
        <f t="shared" si="1300"/>
        <v xml:space="preserve"> </v>
      </c>
      <c r="BT927" s="46" t="e">
        <f t="shared" si="1301"/>
        <v>#DIV/0!</v>
      </c>
      <c r="BU927" s="46" t="e">
        <f t="shared" si="1302"/>
        <v>#DIV/0!</v>
      </c>
      <c r="BV927" s="46" t="e">
        <f t="shared" si="1303"/>
        <v>#DIV/0!</v>
      </c>
      <c r="BW927" s="46" t="str">
        <f t="shared" si="1304"/>
        <v xml:space="preserve"> </v>
      </c>
      <c r="BY927" s="52">
        <f t="shared" si="1250"/>
        <v>3.0000001591832923</v>
      </c>
      <c r="BZ927" s="293">
        <f t="shared" si="1251"/>
        <v>1.5000000795916462</v>
      </c>
      <c r="CA927" s="46">
        <f t="shared" si="1305"/>
        <v>4038.4712142857143</v>
      </c>
      <c r="CB927" s="46">
        <f t="shared" si="1306"/>
        <v>5085.92</v>
      </c>
      <c r="CC927" s="46">
        <f t="shared" si="1307"/>
        <v>-1047.4487857142858</v>
      </c>
      <c r="CD927" s="297">
        <f>CA927-CB927</f>
        <v>-1047.4487857142858</v>
      </c>
    </row>
    <row r="928" spans="1:82" s="45" customFormat="1" ht="12" customHeight="1">
      <c r="A928" s="284">
        <v>240</v>
      </c>
      <c r="B928" s="335" t="s">
        <v>792</v>
      </c>
      <c r="C928" s="280">
        <v>795.7</v>
      </c>
      <c r="D928" s="295"/>
      <c r="E928" s="280"/>
      <c r="F928" s="280"/>
      <c r="G928" s="286">
        <f t="shared" si="1322"/>
        <v>2261543.88</v>
      </c>
      <c r="H928" s="280">
        <f t="shared" si="1323"/>
        <v>0</v>
      </c>
      <c r="I928" s="289">
        <v>0</v>
      </c>
      <c r="J928" s="289">
        <v>0</v>
      </c>
      <c r="K928" s="289">
        <v>0</v>
      </c>
      <c r="L928" s="289">
        <v>0</v>
      </c>
      <c r="M928" s="289">
        <v>0</v>
      </c>
      <c r="N928" s="280">
        <v>0</v>
      </c>
      <c r="O928" s="280">
        <v>0</v>
      </c>
      <c r="P928" s="280">
        <v>0</v>
      </c>
      <c r="Q928" s="280">
        <v>0</v>
      </c>
      <c r="R928" s="280">
        <v>0</v>
      </c>
      <c r="S928" s="280">
        <v>0</v>
      </c>
      <c r="T928" s="290">
        <v>0</v>
      </c>
      <c r="U928" s="280">
        <v>0</v>
      </c>
      <c r="V928" s="296" t="s">
        <v>106</v>
      </c>
      <c r="W928" s="57">
        <v>560</v>
      </c>
      <c r="X928" s="280">
        <f t="shared" si="1324"/>
        <v>2159774.4</v>
      </c>
      <c r="Y928" s="57">
        <v>0</v>
      </c>
      <c r="Z928" s="57">
        <v>0</v>
      </c>
      <c r="AA928" s="57">
        <v>0</v>
      </c>
      <c r="AB928" s="57">
        <v>0</v>
      </c>
      <c r="AC928" s="57">
        <v>0</v>
      </c>
      <c r="AD928" s="57">
        <v>0</v>
      </c>
      <c r="AE928" s="57">
        <v>0</v>
      </c>
      <c r="AF928" s="57">
        <v>0</v>
      </c>
      <c r="AG928" s="57">
        <v>0</v>
      </c>
      <c r="AH928" s="57">
        <v>0</v>
      </c>
      <c r="AI928" s="57">
        <v>0</v>
      </c>
      <c r="AJ928" s="57">
        <f t="shared" si="1325"/>
        <v>67846.320000000007</v>
      </c>
      <c r="AK928" s="57">
        <f t="shared" si="1326"/>
        <v>33923.160000000003</v>
      </c>
      <c r="AL928" s="57">
        <v>0</v>
      </c>
      <c r="AN928" s="46">
        <f>I928/'Приложение 1'!I926</f>
        <v>0</v>
      </c>
      <c r="AO928" s="46" t="e">
        <f t="shared" si="1281"/>
        <v>#DIV/0!</v>
      </c>
      <c r="AP928" s="46" t="e">
        <f t="shared" si="1282"/>
        <v>#DIV/0!</v>
      </c>
      <c r="AQ928" s="46" t="e">
        <f t="shared" si="1283"/>
        <v>#DIV/0!</v>
      </c>
      <c r="AR928" s="46" t="e">
        <f t="shared" si="1284"/>
        <v>#DIV/0!</v>
      </c>
      <c r="AS928" s="46" t="e">
        <f t="shared" si="1285"/>
        <v>#DIV/0!</v>
      </c>
      <c r="AT928" s="46" t="e">
        <f t="shared" si="1286"/>
        <v>#DIV/0!</v>
      </c>
      <c r="AU928" s="46">
        <f t="shared" si="1287"/>
        <v>3856.74</v>
      </c>
      <c r="AV928" s="46" t="e">
        <f t="shared" si="1288"/>
        <v>#DIV/0!</v>
      </c>
      <c r="AW928" s="46" t="e">
        <f t="shared" si="1289"/>
        <v>#DIV/0!</v>
      </c>
      <c r="AX928" s="46" t="e">
        <f t="shared" si="1290"/>
        <v>#DIV/0!</v>
      </c>
      <c r="AY928" s="52">
        <f t="shared" si="1291"/>
        <v>0</v>
      </c>
      <c r="AZ928" s="46">
        <v>823.21</v>
      </c>
      <c r="BA928" s="46">
        <v>2105.13</v>
      </c>
      <c r="BB928" s="46">
        <v>2608.0100000000002</v>
      </c>
      <c r="BC928" s="46">
        <v>902.03</v>
      </c>
      <c r="BD928" s="46">
        <v>1781.42</v>
      </c>
      <c r="BE928" s="46">
        <v>1188.47</v>
      </c>
      <c r="BF928" s="46">
        <v>2445034.0299999998</v>
      </c>
      <c r="BG928" s="46">
        <f t="shared" si="1292"/>
        <v>4866.91</v>
      </c>
      <c r="BH928" s="46">
        <v>1206.3800000000001</v>
      </c>
      <c r="BI928" s="46">
        <v>3444.44</v>
      </c>
      <c r="BJ928" s="46">
        <v>7006.73</v>
      </c>
      <c r="BK928" s="46">
        <f t="shared" si="1280"/>
        <v>1689105.94</v>
      </c>
      <c r="BL928" s="46" t="str">
        <f t="shared" si="1293"/>
        <v xml:space="preserve"> </v>
      </c>
      <c r="BM928" s="46" t="e">
        <f t="shared" si="1294"/>
        <v>#DIV/0!</v>
      </c>
      <c r="BN928" s="46" t="e">
        <f t="shared" si="1295"/>
        <v>#DIV/0!</v>
      </c>
      <c r="BO928" s="46" t="e">
        <f t="shared" si="1296"/>
        <v>#DIV/0!</v>
      </c>
      <c r="BP928" s="46" t="e">
        <f t="shared" si="1297"/>
        <v>#DIV/0!</v>
      </c>
      <c r="BQ928" s="46" t="e">
        <f t="shared" si="1298"/>
        <v>#DIV/0!</v>
      </c>
      <c r="BR928" s="46" t="e">
        <f t="shared" si="1299"/>
        <v>#DIV/0!</v>
      </c>
      <c r="BS928" s="46" t="str">
        <f t="shared" si="1300"/>
        <v xml:space="preserve"> </v>
      </c>
      <c r="BT928" s="46" t="e">
        <f t="shared" si="1301"/>
        <v>#DIV/0!</v>
      </c>
      <c r="BU928" s="46" t="e">
        <f t="shared" si="1302"/>
        <v>#DIV/0!</v>
      </c>
      <c r="BV928" s="46" t="e">
        <f t="shared" si="1303"/>
        <v>#DIV/0!</v>
      </c>
      <c r="BW928" s="46" t="str">
        <f t="shared" si="1304"/>
        <v xml:space="preserve"> </v>
      </c>
      <c r="BY928" s="52">
        <f t="shared" si="1250"/>
        <v>3.0000001591832923</v>
      </c>
      <c r="BZ928" s="293">
        <f t="shared" si="1251"/>
        <v>1.5000000795916462</v>
      </c>
      <c r="CA928" s="46">
        <f t="shared" si="1305"/>
        <v>4038.4712142857143</v>
      </c>
      <c r="CB928" s="46">
        <f t="shared" si="1306"/>
        <v>5085.92</v>
      </c>
      <c r="CC928" s="46">
        <f t="shared" si="1307"/>
        <v>-1047.4487857142858</v>
      </c>
      <c r="CD928" s="297">
        <f>CA928-CB928</f>
        <v>-1047.4487857142858</v>
      </c>
    </row>
    <row r="929" spans="1:82" s="45" customFormat="1" ht="12" customHeight="1">
      <c r="A929" s="284">
        <v>241</v>
      </c>
      <c r="B929" s="335" t="s">
        <v>793</v>
      </c>
      <c r="C929" s="280"/>
      <c r="D929" s="295"/>
      <c r="E929" s="280"/>
      <c r="F929" s="280"/>
      <c r="G929" s="286">
        <f t="shared" si="1322"/>
        <v>2019235.6</v>
      </c>
      <c r="H929" s="280">
        <f t="shared" si="1323"/>
        <v>0</v>
      </c>
      <c r="I929" s="289">
        <v>0</v>
      </c>
      <c r="J929" s="289">
        <v>0</v>
      </c>
      <c r="K929" s="289">
        <v>0</v>
      </c>
      <c r="L929" s="289">
        <v>0</v>
      </c>
      <c r="M929" s="289">
        <v>0</v>
      </c>
      <c r="N929" s="280">
        <v>0</v>
      </c>
      <c r="O929" s="280">
        <v>0</v>
      </c>
      <c r="P929" s="280">
        <v>0</v>
      </c>
      <c r="Q929" s="280">
        <v>0</v>
      </c>
      <c r="R929" s="280">
        <v>0</v>
      </c>
      <c r="S929" s="280">
        <v>0</v>
      </c>
      <c r="T929" s="290">
        <v>0</v>
      </c>
      <c r="U929" s="280">
        <v>0</v>
      </c>
      <c r="V929" s="296" t="s">
        <v>106</v>
      </c>
      <c r="W929" s="57">
        <v>500</v>
      </c>
      <c r="X929" s="280">
        <f t="shared" si="1324"/>
        <v>1928370</v>
      </c>
      <c r="Y929" s="57">
        <v>0</v>
      </c>
      <c r="Z929" s="57">
        <v>0</v>
      </c>
      <c r="AA929" s="57">
        <v>0</v>
      </c>
      <c r="AB929" s="57">
        <v>0</v>
      </c>
      <c r="AC929" s="57">
        <v>0</v>
      </c>
      <c r="AD929" s="57">
        <v>0</v>
      </c>
      <c r="AE929" s="57">
        <v>0</v>
      </c>
      <c r="AF929" s="57">
        <v>0</v>
      </c>
      <c r="AG929" s="57">
        <v>0</v>
      </c>
      <c r="AH929" s="57">
        <v>0</v>
      </c>
      <c r="AI929" s="57">
        <v>0</v>
      </c>
      <c r="AJ929" s="57">
        <f t="shared" si="1325"/>
        <v>60577.07</v>
      </c>
      <c r="AK929" s="57">
        <f t="shared" si="1326"/>
        <v>30288.53</v>
      </c>
      <c r="AL929" s="57">
        <v>0</v>
      </c>
      <c r="AN929" s="46">
        <f>I929/'Приложение 1'!I927</f>
        <v>0</v>
      </c>
      <c r="AO929" s="46" t="e">
        <f t="shared" si="1281"/>
        <v>#DIV/0!</v>
      </c>
      <c r="AP929" s="46" t="e">
        <f t="shared" si="1282"/>
        <v>#DIV/0!</v>
      </c>
      <c r="AQ929" s="46" t="e">
        <f t="shared" si="1283"/>
        <v>#DIV/0!</v>
      </c>
      <c r="AR929" s="46" t="e">
        <f t="shared" si="1284"/>
        <v>#DIV/0!</v>
      </c>
      <c r="AS929" s="46" t="e">
        <f t="shared" si="1285"/>
        <v>#DIV/0!</v>
      </c>
      <c r="AT929" s="46" t="e">
        <f t="shared" si="1286"/>
        <v>#DIV/0!</v>
      </c>
      <c r="AU929" s="46">
        <f t="shared" si="1287"/>
        <v>3856.74</v>
      </c>
      <c r="AV929" s="46" t="e">
        <f t="shared" si="1288"/>
        <v>#DIV/0!</v>
      </c>
      <c r="AW929" s="46" t="e">
        <f t="shared" si="1289"/>
        <v>#DIV/0!</v>
      </c>
      <c r="AX929" s="46" t="e">
        <f t="shared" si="1290"/>
        <v>#DIV/0!</v>
      </c>
      <c r="AY929" s="52">
        <f t="shared" si="1291"/>
        <v>0</v>
      </c>
      <c r="AZ929" s="46">
        <v>823.21</v>
      </c>
      <c r="BA929" s="46">
        <v>2105.13</v>
      </c>
      <c r="BB929" s="46">
        <v>2608.0100000000002</v>
      </c>
      <c r="BC929" s="46">
        <v>902.03</v>
      </c>
      <c r="BD929" s="46">
        <v>1781.42</v>
      </c>
      <c r="BE929" s="46">
        <v>1188.47</v>
      </c>
      <c r="BF929" s="46">
        <v>2445034.0299999998</v>
      </c>
      <c r="BG929" s="46">
        <f t="shared" si="1292"/>
        <v>4866.91</v>
      </c>
      <c r="BH929" s="46">
        <v>1206.3800000000001</v>
      </c>
      <c r="BI929" s="46">
        <v>3444.44</v>
      </c>
      <c r="BJ929" s="46">
        <v>7006.73</v>
      </c>
      <c r="BK929" s="46">
        <f t="shared" si="1280"/>
        <v>1689105.94</v>
      </c>
      <c r="BL929" s="46" t="str">
        <f t="shared" si="1293"/>
        <v xml:space="preserve"> </v>
      </c>
      <c r="BM929" s="46" t="e">
        <f t="shared" si="1294"/>
        <v>#DIV/0!</v>
      </c>
      <c r="BN929" s="46" t="e">
        <f t="shared" si="1295"/>
        <v>#DIV/0!</v>
      </c>
      <c r="BO929" s="46" t="e">
        <f t="shared" si="1296"/>
        <v>#DIV/0!</v>
      </c>
      <c r="BP929" s="46" t="e">
        <f t="shared" si="1297"/>
        <v>#DIV/0!</v>
      </c>
      <c r="BQ929" s="46" t="e">
        <f t="shared" si="1298"/>
        <v>#DIV/0!</v>
      </c>
      <c r="BR929" s="46" t="e">
        <f t="shared" si="1299"/>
        <v>#DIV/0!</v>
      </c>
      <c r="BS929" s="46" t="str">
        <f t="shared" si="1300"/>
        <v xml:space="preserve"> </v>
      </c>
      <c r="BT929" s="46" t="e">
        <f t="shared" si="1301"/>
        <v>#DIV/0!</v>
      </c>
      <c r="BU929" s="46" t="e">
        <f t="shared" si="1302"/>
        <v>#DIV/0!</v>
      </c>
      <c r="BV929" s="46" t="e">
        <f t="shared" si="1303"/>
        <v>#DIV/0!</v>
      </c>
      <c r="BW929" s="46" t="str">
        <f t="shared" si="1304"/>
        <v xml:space="preserve"> </v>
      </c>
      <c r="BY929" s="52"/>
      <c r="BZ929" s="293"/>
      <c r="CA929" s="46">
        <f t="shared" si="1305"/>
        <v>4038.4712000000004</v>
      </c>
      <c r="CB929" s="46">
        <f t="shared" si="1306"/>
        <v>5085.92</v>
      </c>
      <c r="CC929" s="46">
        <f t="shared" si="1307"/>
        <v>-1047.4487999999997</v>
      </c>
      <c r="CD929" s="297"/>
    </row>
    <row r="930" spans="1:82" s="45" customFormat="1" ht="12" customHeight="1">
      <c r="A930" s="284">
        <v>242</v>
      </c>
      <c r="B930" s="335" t="s">
        <v>794</v>
      </c>
      <c r="C930" s="280"/>
      <c r="D930" s="295"/>
      <c r="E930" s="280"/>
      <c r="F930" s="280"/>
      <c r="G930" s="286">
        <f t="shared" si="1322"/>
        <v>2019235.6</v>
      </c>
      <c r="H930" s="280">
        <f t="shared" si="1323"/>
        <v>0</v>
      </c>
      <c r="I930" s="289">
        <v>0</v>
      </c>
      <c r="J930" s="289">
        <v>0</v>
      </c>
      <c r="K930" s="289">
        <v>0</v>
      </c>
      <c r="L930" s="289">
        <v>0</v>
      </c>
      <c r="M930" s="289">
        <v>0</v>
      </c>
      <c r="N930" s="280">
        <v>0</v>
      </c>
      <c r="O930" s="280">
        <v>0</v>
      </c>
      <c r="P930" s="280">
        <v>0</v>
      </c>
      <c r="Q930" s="280">
        <v>0</v>
      </c>
      <c r="R930" s="280">
        <v>0</v>
      </c>
      <c r="S930" s="280">
        <v>0</v>
      </c>
      <c r="T930" s="290">
        <v>0</v>
      </c>
      <c r="U930" s="280">
        <v>0</v>
      </c>
      <c r="V930" s="296" t="s">
        <v>106</v>
      </c>
      <c r="W930" s="57">
        <v>500</v>
      </c>
      <c r="X930" s="280">
        <f t="shared" si="1324"/>
        <v>1928370</v>
      </c>
      <c r="Y930" s="57">
        <v>0</v>
      </c>
      <c r="Z930" s="57">
        <v>0</v>
      </c>
      <c r="AA930" s="57">
        <v>0</v>
      </c>
      <c r="AB930" s="57">
        <v>0</v>
      </c>
      <c r="AC930" s="57">
        <v>0</v>
      </c>
      <c r="AD930" s="57">
        <v>0</v>
      </c>
      <c r="AE930" s="57">
        <v>0</v>
      </c>
      <c r="AF930" s="57">
        <v>0</v>
      </c>
      <c r="AG930" s="57">
        <v>0</v>
      </c>
      <c r="AH930" s="57">
        <v>0</v>
      </c>
      <c r="AI930" s="57">
        <v>0</v>
      </c>
      <c r="AJ930" s="57">
        <f t="shared" si="1325"/>
        <v>60577.07</v>
      </c>
      <c r="AK930" s="57">
        <f t="shared" si="1326"/>
        <v>30288.53</v>
      </c>
      <c r="AL930" s="57">
        <v>0</v>
      </c>
      <c r="AN930" s="46">
        <f>I930/'Приложение 1'!I928</f>
        <v>0</v>
      </c>
      <c r="AO930" s="46" t="e">
        <f t="shared" si="1281"/>
        <v>#DIV/0!</v>
      </c>
      <c r="AP930" s="46" t="e">
        <f t="shared" si="1282"/>
        <v>#DIV/0!</v>
      </c>
      <c r="AQ930" s="46" t="e">
        <f t="shared" si="1283"/>
        <v>#DIV/0!</v>
      </c>
      <c r="AR930" s="46" t="e">
        <f t="shared" si="1284"/>
        <v>#DIV/0!</v>
      </c>
      <c r="AS930" s="46" t="e">
        <f t="shared" si="1285"/>
        <v>#DIV/0!</v>
      </c>
      <c r="AT930" s="46" t="e">
        <f t="shared" si="1286"/>
        <v>#DIV/0!</v>
      </c>
      <c r="AU930" s="46">
        <f t="shared" si="1287"/>
        <v>3856.74</v>
      </c>
      <c r="AV930" s="46" t="e">
        <f t="shared" si="1288"/>
        <v>#DIV/0!</v>
      </c>
      <c r="AW930" s="46" t="e">
        <f t="shared" si="1289"/>
        <v>#DIV/0!</v>
      </c>
      <c r="AX930" s="46" t="e">
        <f t="shared" si="1290"/>
        <v>#DIV/0!</v>
      </c>
      <c r="AY930" s="52">
        <f t="shared" si="1291"/>
        <v>0</v>
      </c>
      <c r="AZ930" s="46">
        <v>823.21</v>
      </c>
      <c r="BA930" s="46">
        <v>2105.13</v>
      </c>
      <c r="BB930" s="46">
        <v>2608.0100000000002</v>
      </c>
      <c r="BC930" s="46">
        <v>902.03</v>
      </c>
      <c r="BD930" s="46">
        <v>1781.42</v>
      </c>
      <c r="BE930" s="46">
        <v>1188.47</v>
      </c>
      <c r="BF930" s="46">
        <v>2445034.0299999998</v>
      </c>
      <c r="BG930" s="46">
        <f t="shared" si="1292"/>
        <v>4866.91</v>
      </c>
      <c r="BH930" s="46">
        <v>1206.3800000000001</v>
      </c>
      <c r="BI930" s="46">
        <v>3444.44</v>
      </c>
      <c r="BJ930" s="46">
        <v>7006.73</v>
      </c>
      <c r="BK930" s="46">
        <f t="shared" si="1280"/>
        <v>1689105.94</v>
      </c>
      <c r="BL930" s="46" t="str">
        <f t="shared" si="1293"/>
        <v xml:space="preserve"> </v>
      </c>
      <c r="BM930" s="46" t="e">
        <f t="shared" si="1294"/>
        <v>#DIV/0!</v>
      </c>
      <c r="BN930" s="46" t="e">
        <f t="shared" si="1295"/>
        <v>#DIV/0!</v>
      </c>
      <c r="BO930" s="46" t="e">
        <f t="shared" si="1296"/>
        <v>#DIV/0!</v>
      </c>
      <c r="BP930" s="46" t="e">
        <f t="shared" si="1297"/>
        <v>#DIV/0!</v>
      </c>
      <c r="BQ930" s="46" t="e">
        <f t="shared" si="1298"/>
        <v>#DIV/0!</v>
      </c>
      <c r="BR930" s="46" t="e">
        <f t="shared" si="1299"/>
        <v>#DIV/0!</v>
      </c>
      <c r="BS930" s="46" t="str">
        <f t="shared" si="1300"/>
        <v xml:space="preserve"> </v>
      </c>
      <c r="BT930" s="46" t="e">
        <f t="shared" si="1301"/>
        <v>#DIV/0!</v>
      </c>
      <c r="BU930" s="46" t="e">
        <f t="shared" si="1302"/>
        <v>#DIV/0!</v>
      </c>
      <c r="BV930" s="46" t="e">
        <f t="shared" si="1303"/>
        <v>#DIV/0!</v>
      </c>
      <c r="BW930" s="46" t="str">
        <f t="shared" si="1304"/>
        <v xml:space="preserve"> </v>
      </c>
      <c r="BY930" s="52"/>
      <c r="BZ930" s="293"/>
      <c r="CA930" s="46">
        <f t="shared" si="1305"/>
        <v>4038.4712000000004</v>
      </c>
      <c r="CB930" s="46">
        <f t="shared" si="1306"/>
        <v>5085.92</v>
      </c>
      <c r="CC930" s="46">
        <f t="shared" si="1307"/>
        <v>-1047.4487999999997</v>
      </c>
      <c r="CD930" s="297"/>
    </row>
    <row r="931" spans="1:82" s="45" customFormat="1" ht="12" customHeight="1">
      <c r="A931" s="284">
        <v>243</v>
      </c>
      <c r="B931" s="335" t="s">
        <v>795</v>
      </c>
      <c r="C931" s="280"/>
      <c r="D931" s="295"/>
      <c r="E931" s="280"/>
      <c r="F931" s="280"/>
      <c r="G931" s="286">
        <f t="shared" si="1322"/>
        <v>1709404.4</v>
      </c>
      <c r="H931" s="280">
        <f t="shared" si="1323"/>
        <v>0</v>
      </c>
      <c r="I931" s="289">
        <v>0</v>
      </c>
      <c r="J931" s="289">
        <v>0</v>
      </c>
      <c r="K931" s="289">
        <v>0</v>
      </c>
      <c r="L931" s="289">
        <v>0</v>
      </c>
      <c r="M931" s="289">
        <v>0</v>
      </c>
      <c r="N931" s="280">
        <v>0</v>
      </c>
      <c r="O931" s="280">
        <v>0</v>
      </c>
      <c r="P931" s="280">
        <v>0</v>
      </c>
      <c r="Q931" s="280">
        <v>0</v>
      </c>
      <c r="R931" s="280">
        <v>0</v>
      </c>
      <c r="S931" s="280">
        <v>0</v>
      </c>
      <c r="T931" s="290">
        <v>0</v>
      </c>
      <c r="U931" s="280">
        <v>0</v>
      </c>
      <c r="V931" s="296" t="s">
        <v>105</v>
      </c>
      <c r="W931" s="57">
        <v>420</v>
      </c>
      <c r="X931" s="280">
        <f t="shared" si="1324"/>
        <v>1632481.2</v>
      </c>
      <c r="Y931" s="57">
        <v>0</v>
      </c>
      <c r="Z931" s="57">
        <v>0</v>
      </c>
      <c r="AA931" s="57">
        <v>0</v>
      </c>
      <c r="AB931" s="57">
        <v>0</v>
      </c>
      <c r="AC931" s="57">
        <v>0</v>
      </c>
      <c r="AD931" s="57">
        <v>0</v>
      </c>
      <c r="AE931" s="57">
        <v>0</v>
      </c>
      <c r="AF931" s="57">
        <v>0</v>
      </c>
      <c r="AG931" s="57">
        <v>0</v>
      </c>
      <c r="AH931" s="57">
        <v>0</v>
      </c>
      <c r="AI931" s="57">
        <v>0</v>
      </c>
      <c r="AJ931" s="57">
        <f t="shared" si="1325"/>
        <v>51282.13</v>
      </c>
      <c r="AK931" s="57">
        <f t="shared" si="1326"/>
        <v>25641.07</v>
      </c>
      <c r="AL931" s="57">
        <v>0</v>
      </c>
      <c r="AN931" s="46">
        <f>I931/'Приложение 1'!I929</f>
        <v>0</v>
      </c>
      <c r="AO931" s="46" t="e">
        <f t="shared" si="1281"/>
        <v>#DIV/0!</v>
      </c>
      <c r="AP931" s="46" t="e">
        <f t="shared" si="1282"/>
        <v>#DIV/0!</v>
      </c>
      <c r="AQ931" s="46" t="e">
        <f t="shared" si="1283"/>
        <v>#DIV/0!</v>
      </c>
      <c r="AR931" s="46" t="e">
        <f t="shared" si="1284"/>
        <v>#DIV/0!</v>
      </c>
      <c r="AS931" s="46" t="e">
        <f t="shared" si="1285"/>
        <v>#DIV/0!</v>
      </c>
      <c r="AT931" s="46" t="e">
        <f t="shared" si="1286"/>
        <v>#DIV/0!</v>
      </c>
      <c r="AU931" s="46">
        <f t="shared" si="1287"/>
        <v>3886.8599999999997</v>
      </c>
      <c r="AV931" s="46" t="e">
        <f t="shared" si="1288"/>
        <v>#DIV/0!</v>
      </c>
      <c r="AW931" s="46" t="e">
        <f t="shared" si="1289"/>
        <v>#DIV/0!</v>
      </c>
      <c r="AX931" s="46" t="e">
        <f t="shared" si="1290"/>
        <v>#DIV/0!</v>
      </c>
      <c r="AY931" s="52">
        <f t="shared" si="1291"/>
        <v>0</v>
      </c>
      <c r="AZ931" s="46">
        <v>823.21</v>
      </c>
      <c r="BA931" s="46">
        <v>2105.13</v>
      </c>
      <c r="BB931" s="46">
        <v>2608.0100000000002</v>
      </c>
      <c r="BC931" s="46">
        <v>902.03</v>
      </c>
      <c r="BD931" s="46">
        <v>1781.42</v>
      </c>
      <c r="BE931" s="46">
        <v>1188.47</v>
      </c>
      <c r="BF931" s="46">
        <v>2445034.0299999998</v>
      </c>
      <c r="BG931" s="46">
        <f t="shared" si="1292"/>
        <v>5070.2</v>
      </c>
      <c r="BH931" s="46">
        <v>1206.3800000000001</v>
      </c>
      <c r="BI931" s="46">
        <v>3444.44</v>
      </c>
      <c r="BJ931" s="46">
        <v>7006.73</v>
      </c>
      <c r="BK931" s="46">
        <f t="shared" si="1280"/>
        <v>1689105.94</v>
      </c>
      <c r="BL931" s="46" t="str">
        <f t="shared" si="1293"/>
        <v xml:space="preserve"> </v>
      </c>
      <c r="BM931" s="46" t="e">
        <f t="shared" si="1294"/>
        <v>#DIV/0!</v>
      </c>
      <c r="BN931" s="46" t="e">
        <f t="shared" si="1295"/>
        <v>#DIV/0!</v>
      </c>
      <c r="BO931" s="46" t="e">
        <f t="shared" si="1296"/>
        <v>#DIV/0!</v>
      </c>
      <c r="BP931" s="46" t="e">
        <f t="shared" si="1297"/>
        <v>#DIV/0!</v>
      </c>
      <c r="BQ931" s="46" t="e">
        <f t="shared" si="1298"/>
        <v>#DIV/0!</v>
      </c>
      <c r="BR931" s="46" t="e">
        <f t="shared" si="1299"/>
        <v>#DIV/0!</v>
      </c>
      <c r="BS931" s="46" t="str">
        <f t="shared" si="1300"/>
        <v xml:space="preserve"> </v>
      </c>
      <c r="BT931" s="46" t="e">
        <f t="shared" si="1301"/>
        <v>#DIV/0!</v>
      </c>
      <c r="BU931" s="46" t="e">
        <f t="shared" si="1302"/>
        <v>#DIV/0!</v>
      </c>
      <c r="BV931" s="46" t="e">
        <f t="shared" si="1303"/>
        <v>#DIV/0!</v>
      </c>
      <c r="BW931" s="46" t="str">
        <f t="shared" si="1304"/>
        <v xml:space="preserve"> </v>
      </c>
      <c r="BY931" s="52"/>
      <c r="BZ931" s="293"/>
      <c r="CA931" s="46">
        <f t="shared" si="1305"/>
        <v>4070.0104761904759</v>
      </c>
      <c r="CB931" s="46">
        <f t="shared" si="1306"/>
        <v>5298.36</v>
      </c>
      <c r="CC931" s="46">
        <f t="shared" si="1307"/>
        <v>-1228.3495238095238</v>
      </c>
      <c r="CD931" s="297"/>
    </row>
    <row r="932" spans="1:82" s="45" customFormat="1" ht="12" customHeight="1">
      <c r="A932" s="284">
        <v>244</v>
      </c>
      <c r="B932" s="335" t="s">
        <v>802</v>
      </c>
      <c r="C932" s="280"/>
      <c r="D932" s="295"/>
      <c r="E932" s="280"/>
      <c r="F932" s="280"/>
      <c r="G932" s="286">
        <f>ROUND(H932+U932+X932+Z932+AB932+AD932+AF932+AH932+AI932+AJ932+AK932+AL932,2)</f>
        <v>1020521.68</v>
      </c>
      <c r="H932" s="280">
        <f>I932+K932+M932+O932+Q932+S932</f>
        <v>0</v>
      </c>
      <c r="I932" s="289">
        <v>0</v>
      </c>
      <c r="J932" s="289">
        <v>0</v>
      </c>
      <c r="K932" s="289">
        <v>0</v>
      </c>
      <c r="L932" s="289">
        <v>0</v>
      </c>
      <c r="M932" s="289">
        <v>0</v>
      </c>
      <c r="N932" s="280">
        <v>0</v>
      </c>
      <c r="O932" s="280">
        <v>0</v>
      </c>
      <c r="P932" s="280">
        <v>0</v>
      </c>
      <c r="Q932" s="280">
        <v>0</v>
      </c>
      <c r="R932" s="280">
        <v>0</v>
      </c>
      <c r="S932" s="280">
        <v>0</v>
      </c>
      <c r="T932" s="290">
        <v>0</v>
      </c>
      <c r="U932" s="280">
        <v>0</v>
      </c>
      <c r="V932" s="280" t="s">
        <v>106</v>
      </c>
      <c r="W932" s="280">
        <v>252.7</v>
      </c>
      <c r="X932" s="280">
        <f>ROUND(IF(V932="СК",3856.74,3886.86)*W932,2)</f>
        <v>974598.2</v>
      </c>
      <c r="Y932" s="57">
        <v>0</v>
      </c>
      <c r="Z932" s="57">
        <v>0</v>
      </c>
      <c r="AA932" s="57">
        <v>0</v>
      </c>
      <c r="AB932" s="57">
        <v>0</v>
      </c>
      <c r="AC932" s="57">
        <v>0</v>
      </c>
      <c r="AD932" s="57">
        <v>0</v>
      </c>
      <c r="AE932" s="57">
        <v>0</v>
      </c>
      <c r="AF932" s="57">
        <v>0</v>
      </c>
      <c r="AG932" s="57">
        <v>0</v>
      </c>
      <c r="AH932" s="57">
        <v>0</v>
      </c>
      <c r="AI932" s="57">
        <v>0</v>
      </c>
      <c r="AJ932" s="57">
        <f>ROUND(X932/95.5*3,2)</f>
        <v>30615.65</v>
      </c>
      <c r="AK932" s="57">
        <f>ROUND(X932/95.5*1.5,2)</f>
        <v>15307.83</v>
      </c>
      <c r="AL932" s="57">
        <v>0</v>
      </c>
      <c r="AN932" s="46">
        <f>I932/'Приложение 1'!I930</f>
        <v>0</v>
      </c>
      <c r="AO932" s="46" t="e">
        <f t="shared" si="1281"/>
        <v>#DIV/0!</v>
      </c>
      <c r="AP932" s="46" t="e">
        <f t="shared" si="1282"/>
        <v>#DIV/0!</v>
      </c>
      <c r="AQ932" s="46" t="e">
        <f t="shared" si="1283"/>
        <v>#DIV/0!</v>
      </c>
      <c r="AR932" s="46" t="e">
        <f t="shared" si="1284"/>
        <v>#DIV/0!</v>
      </c>
      <c r="AS932" s="46" t="e">
        <f t="shared" si="1285"/>
        <v>#DIV/0!</v>
      </c>
      <c r="AT932" s="46" t="e">
        <f t="shared" si="1286"/>
        <v>#DIV/0!</v>
      </c>
      <c r="AU932" s="46">
        <f t="shared" si="1287"/>
        <v>3856.7400079145232</v>
      </c>
      <c r="AV932" s="46" t="e">
        <f t="shared" si="1288"/>
        <v>#DIV/0!</v>
      </c>
      <c r="AW932" s="46" t="e">
        <f t="shared" si="1289"/>
        <v>#DIV/0!</v>
      </c>
      <c r="AX932" s="46" t="e">
        <f t="shared" si="1290"/>
        <v>#DIV/0!</v>
      </c>
      <c r="AY932" s="52">
        <f t="shared" si="1291"/>
        <v>0</v>
      </c>
      <c r="AZ932" s="46">
        <v>823.21</v>
      </c>
      <c r="BA932" s="46">
        <v>2105.13</v>
      </c>
      <c r="BB932" s="46">
        <v>2608.0100000000002</v>
      </c>
      <c r="BC932" s="46">
        <v>902.03</v>
      </c>
      <c r="BD932" s="46">
        <v>1781.42</v>
      </c>
      <c r="BE932" s="46">
        <v>1188.47</v>
      </c>
      <c r="BF932" s="46">
        <v>2445034.0299999998</v>
      </c>
      <c r="BG932" s="46">
        <f t="shared" si="1292"/>
        <v>4866.91</v>
      </c>
      <c r="BH932" s="46">
        <v>1206.3800000000001</v>
      </c>
      <c r="BI932" s="46">
        <v>3444.44</v>
      </c>
      <c r="BJ932" s="46">
        <v>7006.73</v>
      </c>
      <c r="BK932" s="46">
        <f t="shared" si="1280"/>
        <v>1689105.94</v>
      </c>
      <c r="BL932" s="46" t="str">
        <f t="shared" si="1293"/>
        <v xml:space="preserve"> </v>
      </c>
      <c r="BM932" s="46" t="e">
        <f t="shared" si="1294"/>
        <v>#DIV/0!</v>
      </c>
      <c r="BN932" s="46" t="e">
        <f t="shared" si="1295"/>
        <v>#DIV/0!</v>
      </c>
      <c r="BO932" s="46" t="e">
        <f t="shared" si="1296"/>
        <v>#DIV/0!</v>
      </c>
      <c r="BP932" s="46" t="e">
        <f t="shared" si="1297"/>
        <v>#DIV/0!</v>
      </c>
      <c r="BQ932" s="46" t="e">
        <f t="shared" si="1298"/>
        <v>#DIV/0!</v>
      </c>
      <c r="BR932" s="46" t="e">
        <f t="shared" si="1299"/>
        <v>#DIV/0!</v>
      </c>
      <c r="BS932" s="46" t="str">
        <f t="shared" si="1300"/>
        <v xml:space="preserve"> </v>
      </c>
      <c r="BT932" s="46" t="e">
        <f t="shared" si="1301"/>
        <v>#DIV/0!</v>
      </c>
      <c r="BU932" s="46" t="e">
        <f t="shared" si="1302"/>
        <v>#DIV/0!</v>
      </c>
      <c r="BV932" s="46" t="e">
        <f t="shared" si="1303"/>
        <v>#DIV/0!</v>
      </c>
      <c r="BW932" s="46" t="str">
        <f t="shared" si="1304"/>
        <v xml:space="preserve"> </v>
      </c>
      <c r="BY932" s="52"/>
      <c r="BZ932" s="293"/>
      <c r="CA932" s="46">
        <f t="shared" si="1305"/>
        <v>4038.47123070835</v>
      </c>
      <c r="CB932" s="46">
        <f t="shared" si="1306"/>
        <v>5085.92</v>
      </c>
      <c r="CC932" s="46">
        <f t="shared" si="1307"/>
        <v>-1047.44876929165</v>
      </c>
    </row>
    <row r="933" spans="1:82" s="45" customFormat="1" ht="12" customHeight="1">
      <c r="A933" s="284">
        <v>245</v>
      </c>
      <c r="B933" s="335" t="s">
        <v>800</v>
      </c>
      <c r="C933" s="280"/>
      <c r="D933" s="295"/>
      <c r="E933" s="280"/>
      <c r="F933" s="280"/>
      <c r="G933" s="286">
        <f t="shared" si="1322"/>
        <v>3158488.32</v>
      </c>
      <c r="H933" s="280">
        <f t="shared" si="1323"/>
        <v>0</v>
      </c>
      <c r="I933" s="289">
        <v>0</v>
      </c>
      <c r="J933" s="289">
        <v>0</v>
      </c>
      <c r="K933" s="289">
        <v>0</v>
      </c>
      <c r="L933" s="289">
        <v>0</v>
      </c>
      <c r="M933" s="289">
        <v>0</v>
      </c>
      <c r="N933" s="280">
        <v>0</v>
      </c>
      <c r="O933" s="280">
        <v>0</v>
      </c>
      <c r="P933" s="280">
        <v>0</v>
      </c>
      <c r="Q933" s="280">
        <v>0</v>
      </c>
      <c r="R933" s="280">
        <v>0</v>
      </c>
      <c r="S933" s="280">
        <v>0</v>
      </c>
      <c r="T933" s="290">
        <v>0</v>
      </c>
      <c r="U933" s="280">
        <v>0</v>
      </c>
      <c r="V933" s="296" t="s">
        <v>106</v>
      </c>
      <c r="W933" s="57">
        <v>782.1</v>
      </c>
      <c r="X933" s="280">
        <f t="shared" si="1324"/>
        <v>3016356.35</v>
      </c>
      <c r="Y933" s="57">
        <v>0</v>
      </c>
      <c r="Z933" s="57">
        <v>0</v>
      </c>
      <c r="AA933" s="57">
        <v>0</v>
      </c>
      <c r="AB933" s="57">
        <v>0</v>
      </c>
      <c r="AC933" s="57">
        <v>0</v>
      </c>
      <c r="AD933" s="57">
        <v>0</v>
      </c>
      <c r="AE933" s="57">
        <v>0</v>
      </c>
      <c r="AF933" s="57">
        <v>0</v>
      </c>
      <c r="AG933" s="57">
        <v>0</v>
      </c>
      <c r="AH933" s="57">
        <v>0</v>
      </c>
      <c r="AI933" s="57">
        <v>0</v>
      </c>
      <c r="AJ933" s="57">
        <f t="shared" si="1325"/>
        <v>94754.65</v>
      </c>
      <c r="AK933" s="57">
        <f t="shared" si="1326"/>
        <v>47377.32</v>
      </c>
      <c r="AL933" s="57">
        <v>0</v>
      </c>
      <c r="AN933" s="46">
        <f>I933/'Приложение 1'!I931</f>
        <v>0</v>
      </c>
      <c r="AO933" s="46" t="e">
        <f t="shared" si="1281"/>
        <v>#DIV/0!</v>
      </c>
      <c r="AP933" s="46" t="e">
        <f t="shared" si="1282"/>
        <v>#DIV/0!</v>
      </c>
      <c r="AQ933" s="46" t="e">
        <f t="shared" si="1283"/>
        <v>#DIV/0!</v>
      </c>
      <c r="AR933" s="46" t="e">
        <f t="shared" si="1284"/>
        <v>#DIV/0!</v>
      </c>
      <c r="AS933" s="46" t="e">
        <f t="shared" si="1285"/>
        <v>#DIV/0!</v>
      </c>
      <c r="AT933" s="46" t="e">
        <f t="shared" si="1286"/>
        <v>#DIV/0!</v>
      </c>
      <c r="AU933" s="46">
        <f t="shared" si="1287"/>
        <v>3856.7399948855646</v>
      </c>
      <c r="AV933" s="46" t="e">
        <f t="shared" si="1288"/>
        <v>#DIV/0!</v>
      </c>
      <c r="AW933" s="46" t="e">
        <f t="shared" si="1289"/>
        <v>#DIV/0!</v>
      </c>
      <c r="AX933" s="46" t="e">
        <f t="shared" si="1290"/>
        <v>#DIV/0!</v>
      </c>
      <c r="AY933" s="52">
        <f t="shared" si="1291"/>
        <v>0</v>
      </c>
      <c r="AZ933" s="46">
        <v>823.21</v>
      </c>
      <c r="BA933" s="46">
        <v>2105.13</v>
      </c>
      <c r="BB933" s="46">
        <v>2608.0100000000002</v>
      </c>
      <c r="BC933" s="46">
        <v>902.03</v>
      </c>
      <c r="BD933" s="46">
        <v>1781.42</v>
      </c>
      <c r="BE933" s="46">
        <v>1188.47</v>
      </c>
      <c r="BF933" s="46">
        <v>2445034.0299999998</v>
      </c>
      <c r="BG933" s="46">
        <f t="shared" si="1292"/>
        <v>4866.91</v>
      </c>
      <c r="BH933" s="46">
        <v>1206.3800000000001</v>
      </c>
      <c r="BI933" s="46">
        <v>3444.44</v>
      </c>
      <c r="BJ933" s="46">
        <v>7006.73</v>
      </c>
      <c r="BK933" s="46">
        <f t="shared" si="1280"/>
        <v>1689105.94</v>
      </c>
      <c r="BL933" s="46" t="str">
        <f t="shared" si="1293"/>
        <v xml:space="preserve"> </v>
      </c>
      <c r="BM933" s="46" t="e">
        <f t="shared" si="1294"/>
        <v>#DIV/0!</v>
      </c>
      <c r="BN933" s="46" t="e">
        <f t="shared" si="1295"/>
        <v>#DIV/0!</v>
      </c>
      <c r="BO933" s="46" t="e">
        <f t="shared" si="1296"/>
        <v>#DIV/0!</v>
      </c>
      <c r="BP933" s="46" t="e">
        <f t="shared" si="1297"/>
        <v>#DIV/0!</v>
      </c>
      <c r="BQ933" s="46" t="e">
        <f t="shared" si="1298"/>
        <v>#DIV/0!</v>
      </c>
      <c r="BR933" s="46" t="e">
        <f t="shared" si="1299"/>
        <v>#DIV/0!</v>
      </c>
      <c r="BS933" s="46" t="str">
        <f t="shared" si="1300"/>
        <v xml:space="preserve"> </v>
      </c>
      <c r="BT933" s="46" t="e">
        <f t="shared" si="1301"/>
        <v>#DIV/0!</v>
      </c>
      <c r="BU933" s="46" t="e">
        <f t="shared" si="1302"/>
        <v>#DIV/0!</v>
      </c>
      <c r="BV933" s="46" t="e">
        <f t="shared" si="1303"/>
        <v>#DIV/0!</v>
      </c>
      <c r="BW933" s="46" t="str">
        <f t="shared" si="1304"/>
        <v xml:space="preserve"> </v>
      </c>
      <c r="BY933" s="52"/>
      <c r="BZ933" s="293"/>
      <c r="CA933" s="46">
        <f t="shared" si="1305"/>
        <v>4038.4711929420787</v>
      </c>
      <c r="CB933" s="46">
        <f t="shared" si="1306"/>
        <v>5085.92</v>
      </c>
      <c r="CC933" s="46">
        <f t="shared" si="1307"/>
        <v>-1047.4488070579214</v>
      </c>
      <c r="CD933" s="297"/>
    </row>
    <row r="934" spans="1:82" s="45" customFormat="1" ht="31.5" customHeight="1">
      <c r="A934" s="308" t="s">
        <v>75</v>
      </c>
      <c r="B934" s="308"/>
      <c r="C934" s="280">
        <f>SUM(C927:C933)</f>
        <v>1287.7</v>
      </c>
      <c r="D934" s="356"/>
      <c r="E934" s="294"/>
      <c r="F934" s="294"/>
      <c r="G934" s="280">
        <f t="shared" ref="G934:U934" si="1327">SUM(G927:G933)</f>
        <v>14449973.359999999</v>
      </c>
      <c r="H934" s="280">
        <f t="shared" si="1327"/>
        <v>0</v>
      </c>
      <c r="I934" s="280">
        <f t="shared" si="1327"/>
        <v>0</v>
      </c>
      <c r="J934" s="280">
        <f t="shared" si="1327"/>
        <v>0</v>
      </c>
      <c r="K934" s="280">
        <f t="shared" si="1327"/>
        <v>0</v>
      </c>
      <c r="L934" s="280">
        <f t="shared" si="1327"/>
        <v>0</v>
      </c>
      <c r="M934" s="280">
        <f t="shared" si="1327"/>
        <v>0</v>
      </c>
      <c r="N934" s="280">
        <f t="shared" si="1327"/>
        <v>0</v>
      </c>
      <c r="O934" s="280">
        <f t="shared" si="1327"/>
        <v>0</v>
      </c>
      <c r="P934" s="280">
        <f t="shared" si="1327"/>
        <v>0</v>
      </c>
      <c r="Q934" s="280">
        <f t="shared" si="1327"/>
        <v>0</v>
      </c>
      <c r="R934" s="280">
        <f t="shared" si="1327"/>
        <v>0</v>
      </c>
      <c r="S934" s="280">
        <f t="shared" si="1327"/>
        <v>0</v>
      </c>
      <c r="T934" s="290">
        <f t="shared" si="1327"/>
        <v>0</v>
      </c>
      <c r="U934" s="280">
        <f t="shared" si="1327"/>
        <v>0</v>
      </c>
      <c r="V934" s="280" t="s">
        <v>66</v>
      </c>
      <c r="W934" s="280">
        <f t="shared" ref="W934:AL934" si="1328">SUM(W927:W933)</f>
        <v>3574.7999999999997</v>
      </c>
      <c r="X934" s="280">
        <f t="shared" si="1328"/>
        <v>13799724.549999999</v>
      </c>
      <c r="Y934" s="280">
        <f t="shared" si="1328"/>
        <v>0</v>
      </c>
      <c r="Z934" s="280">
        <f t="shared" si="1328"/>
        <v>0</v>
      </c>
      <c r="AA934" s="280">
        <f t="shared" si="1328"/>
        <v>0</v>
      </c>
      <c r="AB934" s="280">
        <f t="shared" si="1328"/>
        <v>0</v>
      </c>
      <c r="AC934" s="280">
        <f t="shared" si="1328"/>
        <v>0</v>
      </c>
      <c r="AD934" s="280">
        <f t="shared" si="1328"/>
        <v>0</v>
      </c>
      <c r="AE934" s="280">
        <f t="shared" si="1328"/>
        <v>0</v>
      </c>
      <c r="AF934" s="280">
        <f t="shared" si="1328"/>
        <v>0</v>
      </c>
      <c r="AG934" s="280">
        <f t="shared" si="1328"/>
        <v>0</v>
      </c>
      <c r="AH934" s="280">
        <f t="shared" si="1328"/>
        <v>0</v>
      </c>
      <c r="AI934" s="280">
        <f t="shared" si="1328"/>
        <v>0</v>
      </c>
      <c r="AJ934" s="280">
        <f t="shared" si="1328"/>
        <v>433499.21000000008</v>
      </c>
      <c r="AK934" s="280">
        <f t="shared" si="1328"/>
        <v>216749.6</v>
      </c>
      <c r="AL934" s="280">
        <f t="shared" si="1328"/>
        <v>0</v>
      </c>
      <c r="AN934" s="46" t="e">
        <f>I934/'Приложение 1'!I932</f>
        <v>#DIV/0!</v>
      </c>
      <c r="AO934" s="46" t="e">
        <f t="shared" si="1281"/>
        <v>#DIV/0!</v>
      </c>
      <c r="AP934" s="46" t="e">
        <f t="shared" si="1282"/>
        <v>#DIV/0!</v>
      </c>
      <c r="AQ934" s="46" t="e">
        <f t="shared" si="1283"/>
        <v>#DIV/0!</v>
      </c>
      <c r="AR934" s="46" t="e">
        <f t="shared" si="1284"/>
        <v>#DIV/0!</v>
      </c>
      <c r="AS934" s="46" t="e">
        <f t="shared" si="1285"/>
        <v>#DIV/0!</v>
      </c>
      <c r="AT934" s="46" t="e">
        <f t="shared" si="1286"/>
        <v>#DIV/0!</v>
      </c>
      <c r="AU934" s="46">
        <f t="shared" si="1287"/>
        <v>3860.2787708403266</v>
      </c>
      <c r="AV934" s="46" t="e">
        <f t="shared" si="1288"/>
        <v>#DIV/0!</v>
      </c>
      <c r="AW934" s="46" t="e">
        <f t="shared" si="1289"/>
        <v>#DIV/0!</v>
      </c>
      <c r="AX934" s="46" t="e">
        <f t="shared" si="1290"/>
        <v>#DIV/0!</v>
      </c>
      <c r="AY934" s="52">
        <f t="shared" si="1291"/>
        <v>0</v>
      </c>
      <c r="AZ934" s="46">
        <v>823.21</v>
      </c>
      <c r="BA934" s="46">
        <v>2105.13</v>
      </c>
      <c r="BB934" s="46">
        <v>2608.0100000000002</v>
      </c>
      <c r="BC934" s="46">
        <v>902.03</v>
      </c>
      <c r="BD934" s="46">
        <v>1781.42</v>
      </c>
      <c r="BE934" s="46">
        <v>1188.47</v>
      </c>
      <c r="BF934" s="46">
        <v>2445034.0299999998</v>
      </c>
      <c r="BG934" s="46">
        <f t="shared" si="1292"/>
        <v>4866.91</v>
      </c>
      <c r="BH934" s="46">
        <v>1206.3800000000001</v>
      </c>
      <c r="BI934" s="46">
        <v>3444.44</v>
      </c>
      <c r="BJ934" s="46">
        <v>7006.73</v>
      </c>
      <c r="BK934" s="46">
        <f t="shared" si="1280"/>
        <v>1689105.94</v>
      </c>
      <c r="BL934" s="46" t="e">
        <f t="shared" si="1293"/>
        <v>#DIV/0!</v>
      </c>
      <c r="BM934" s="46" t="e">
        <f t="shared" si="1294"/>
        <v>#DIV/0!</v>
      </c>
      <c r="BN934" s="46" t="e">
        <f t="shared" si="1295"/>
        <v>#DIV/0!</v>
      </c>
      <c r="BO934" s="46" t="e">
        <f t="shared" si="1296"/>
        <v>#DIV/0!</v>
      </c>
      <c r="BP934" s="46" t="e">
        <f t="shared" si="1297"/>
        <v>#DIV/0!</v>
      </c>
      <c r="BQ934" s="46" t="e">
        <f t="shared" si="1298"/>
        <v>#DIV/0!</v>
      </c>
      <c r="BR934" s="46" t="e">
        <f t="shared" si="1299"/>
        <v>#DIV/0!</v>
      </c>
      <c r="BS934" s="46" t="str">
        <f t="shared" si="1300"/>
        <v xml:space="preserve"> </v>
      </c>
      <c r="BT934" s="46" t="e">
        <f t="shared" si="1301"/>
        <v>#DIV/0!</v>
      </c>
      <c r="BU934" s="46" t="e">
        <f t="shared" si="1302"/>
        <v>#DIV/0!</v>
      </c>
      <c r="BV934" s="46" t="e">
        <f t="shared" si="1303"/>
        <v>#DIV/0!</v>
      </c>
      <c r="BW934" s="46" t="str">
        <f t="shared" si="1304"/>
        <v xml:space="preserve"> </v>
      </c>
      <c r="BY934" s="52">
        <f t="shared" si="1250"/>
        <v>3.000000063667938</v>
      </c>
      <c r="BZ934" s="293">
        <f t="shared" si="1251"/>
        <v>1.4999999972318288</v>
      </c>
      <c r="CA934" s="46">
        <f t="shared" si="1305"/>
        <v>4042.1767259706839</v>
      </c>
      <c r="CB934" s="46">
        <f t="shared" si="1306"/>
        <v>5085.92</v>
      </c>
      <c r="CC934" s="46">
        <f t="shared" si="1307"/>
        <v>-1043.7432740293161</v>
      </c>
    </row>
    <row r="935" spans="1:82" s="45" customFormat="1" ht="12" customHeight="1">
      <c r="A935" s="309" t="s">
        <v>57</v>
      </c>
      <c r="B935" s="309"/>
      <c r="C935" s="309"/>
      <c r="D935" s="309"/>
      <c r="E935" s="309"/>
      <c r="F935" s="309"/>
      <c r="G935" s="309"/>
      <c r="H935" s="309"/>
      <c r="I935" s="309"/>
      <c r="J935" s="309"/>
      <c r="K935" s="309"/>
      <c r="L935" s="309"/>
      <c r="M935" s="309"/>
      <c r="N935" s="309"/>
      <c r="O935" s="309"/>
      <c r="P935" s="309"/>
      <c r="Q935" s="309"/>
      <c r="R935" s="309"/>
      <c r="S935" s="309"/>
      <c r="T935" s="309"/>
      <c r="U935" s="309"/>
      <c r="V935" s="309"/>
      <c r="W935" s="309"/>
      <c r="X935" s="309"/>
      <c r="Y935" s="309"/>
      <c r="Z935" s="309"/>
      <c r="AA935" s="309"/>
      <c r="AB935" s="309"/>
      <c r="AC935" s="309"/>
      <c r="AD935" s="309"/>
      <c r="AE935" s="309"/>
      <c r="AF935" s="309"/>
      <c r="AG935" s="309"/>
      <c r="AH935" s="309"/>
      <c r="AI935" s="309"/>
      <c r="AJ935" s="309"/>
      <c r="AK935" s="309"/>
      <c r="AL935" s="309"/>
      <c r="AN935" s="46">
        <f>I935/'Приложение 1'!I933</f>
        <v>0</v>
      </c>
      <c r="AO935" s="46" t="e">
        <f t="shared" si="1281"/>
        <v>#DIV/0!</v>
      </c>
      <c r="AP935" s="46" t="e">
        <f t="shared" si="1282"/>
        <v>#DIV/0!</v>
      </c>
      <c r="AQ935" s="46" t="e">
        <f t="shared" si="1283"/>
        <v>#DIV/0!</v>
      </c>
      <c r="AR935" s="46" t="e">
        <f t="shared" si="1284"/>
        <v>#DIV/0!</v>
      </c>
      <c r="AS935" s="46" t="e">
        <f t="shared" si="1285"/>
        <v>#DIV/0!</v>
      </c>
      <c r="AT935" s="46" t="e">
        <f t="shared" si="1286"/>
        <v>#DIV/0!</v>
      </c>
      <c r="AU935" s="46" t="e">
        <f t="shared" si="1287"/>
        <v>#DIV/0!</v>
      </c>
      <c r="AV935" s="46" t="e">
        <f t="shared" si="1288"/>
        <v>#DIV/0!</v>
      </c>
      <c r="AW935" s="46" t="e">
        <f t="shared" si="1289"/>
        <v>#DIV/0!</v>
      </c>
      <c r="AX935" s="46" t="e">
        <f t="shared" si="1290"/>
        <v>#DIV/0!</v>
      </c>
      <c r="AY935" s="52">
        <f t="shared" si="1291"/>
        <v>0</v>
      </c>
      <c r="AZ935" s="46">
        <v>823.21</v>
      </c>
      <c r="BA935" s="46">
        <v>2105.13</v>
      </c>
      <c r="BB935" s="46">
        <v>2608.0100000000002</v>
      </c>
      <c r="BC935" s="46">
        <v>902.03</v>
      </c>
      <c r="BD935" s="46">
        <v>1781.42</v>
      </c>
      <c r="BE935" s="46">
        <v>1188.47</v>
      </c>
      <c r="BF935" s="46">
        <v>2445034.0299999998</v>
      </c>
      <c r="BG935" s="46">
        <f t="shared" si="1292"/>
        <v>4866.91</v>
      </c>
      <c r="BH935" s="46">
        <v>1206.3800000000001</v>
      </c>
      <c r="BI935" s="46">
        <v>3444.44</v>
      </c>
      <c r="BJ935" s="46">
        <v>7006.73</v>
      </c>
      <c r="BK935" s="46">
        <f t="shared" si="1280"/>
        <v>1689105.94</v>
      </c>
      <c r="BL935" s="46" t="str">
        <f t="shared" si="1293"/>
        <v xml:space="preserve"> </v>
      </c>
      <c r="BM935" s="46" t="e">
        <f t="shared" si="1294"/>
        <v>#DIV/0!</v>
      </c>
      <c r="BN935" s="46" t="e">
        <f t="shared" si="1295"/>
        <v>#DIV/0!</v>
      </c>
      <c r="BO935" s="46" t="e">
        <f t="shared" si="1296"/>
        <v>#DIV/0!</v>
      </c>
      <c r="BP935" s="46" t="e">
        <f t="shared" si="1297"/>
        <v>#DIV/0!</v>
      </c>
      <c r="BQ935" s="46" t="e">
        <f t="shared" si="1298"/>
        <v>#DIV/0!</v>
      </c>
      <c r="BR935" s="46" t="e">
        <f t="shared" si="1299"/>
        <v>#DIV/0!</v>
      </c>
      <c r="BS935" s="46" t="e">
        <f t="shared" si="1300"/>
        <v>#DIV/0!</v>
      </c>
      <c r="BT935" s="46" t="e">
        <f t="shared" si="1301"/>
        <v>#DIV/0!</v>
      </c>
      <c r="BU935" s="46" t="e">
        <f t="shared" si="1302"/>
        <v>#DIV/0!</v>
      </c>
      <c r="BV935" s="46" t="e">
        <f t="shared" si="1303"/>
        <v>#DIV/0!</v>
      </c>
      <c r="BW935" s="46" t="str">
        <f t="shared" si="1304"/>
        <v xml:space="preserve"> </v>
      </c>
      <c r="BY935" s="52" t="e">
        <f t="shared" si="1250"/>
        <v>#DIV/0!</v>
      </c>
      <c r="BZ935" s="293" t="e">
        <f t="shared" si="1251"/>
        <v>#DIV/0!</v>
      </c>
      <c r="CA935" s="46" t="e">
        <f t="shared" si="1305"/>
        <v>#DIV/0!</v>
      </c>
      <c r="CB935" s="46">
        <f t="shared" si="1306"/>
        <v>5085.92</v>
      </c>
      <c r="CC935" s="46" t="e">
        <f t="shared" si="1307"/>
        <v>#DIV/0!</v>
      </c>
    </row>
    <row r="936" spans="1:82" s="45" customFormat="1" ht="12" customHeight="1">
      <c r="A936" s="284">
        <v>246</v>
      </c>
      <c r="B936" s="335" t="s">
        <v>230</v>
      </c>
      <c r="C936" s="280">
        <v>878.5</v>
      </c>
      <c r="D936" s="295"/>
      <c r="E936" s="280"/>
      <c r="F936" s="280"/>
      <c r="G936" s="286">
        <f t="shared" ref="G936:G938" si="1329">ROUND(H936+U936+X936+Z936+AB936+AD936+AF936+AH936+AI936+AJ936+AK936+AL936,2)</f>
        <v>3531118.06</v>
      </c>
      <c r="H936" s="280">
        <f t="shared" ref="H936:H938" si="1330">I936+K936+M936+O936+Q936+S936</f>
        <v>0</v>
      </c>
      <c r="I936" s="289">
        <v>0</v>
      </c>
      <c r="J936" s="289">
        <v>0</v>
      </c>
      <c r="K936" s="289">
        <v>0</v>
      </c>
      <c r="L936" s="289">
        <v>0</v>
      </c>
      <c r="M936" s="289">
        <v>0</v>
      </c>
      <c r="N936" s="280">
        <v>0</v>
      </c>
      <c r="O936" s="280">
        <v>0</v>
      </c>
      <c r="P936" s="280">
        <v>0</v>
      </c>
      <c r="Q936" s="280">
        <v>0</v>
      </c>
      <c r="R936" s="280">
        <v>0</v>
      </c>
      <c r="S936" s="280">
        <v>0</v>
      </c>
      <c r="T936" s="290">
        <v>0</v>
      </c>
      <c r="U936" s="280">
        <v>0</v>
      </c>
      <c r="V936" s="296" t="s">
        <v>106</v>
      </c>
      <c r="W936" s="57">
        <v>874.37</v>
      </c>
      <c r="X936" s="280">
        <f t="shared" ref="X936:X938" si="1331">ROUND(IF(V936="СК",3856.74,3886.86)*W936,2)</f>
        <v>3372217.75</v>
      </c>
      <c r="Y936" s="57">
        <v>0</v>
      </c>
      <c r="Z936" s="57">
        <v>0</v>
      </c>
      <c r="AA936" s="57">
        <v>0</v>
      </c>
      <c r="AB936" s="57">
        <v>0</v>
      </c>
      <c r="AC936" s="57">
        <v>0</v>
      </c>
      <c r="AD936" s="57">
        <v>0</v>
      </c>
      <c r="AE936" s="57">
        <v>0</v>
      </c>
      <c r="AF936" s="57">
        <v>0</v>
      </c>
      <c r="AG936" s="57">
        <v>0</v>
      </c>
      <c r="AH936" s="57">
        <v>0</v>
      </c>
      <c r="AI936" s="57">
        <v>0</v>
      </c>
      <c r="AJ936" s="57">
        <f t="shared" ref="AJ936:AJ938" si="1332">ROUND(X936/95.5*3,2)</f>
        <v>105933.54</v>
      </c>
      <c r="AK936" s="57">
        <f t="shared" ref="AK936:AK938" si="1333">ROUND(X936/95.5*1.5,2)</f>
        <v>52966.77</v>
      </c>
      <c r="AL936" s="57">
        <v>0</v>
      </c>
      <c r="AN936" s="46">
        <f>I936/'Приложение 1'!I934</f>
        <v>0</v>
      </c>
      <c r="AO936" s="46" t="e">
        <f t="shared" si="1281"/>
        <v>#DIV/0!</v>
      </c>
      <c r="AP936" s="46" t="e">
        <f t="shared" si="1282"/>
        <v>#DIV/0!</v>
      </c>
      <c r="AQ936" s="46" t="e">
        <f t="shared" si="1283"/>
        <v>#DIV/0!</v>
      </c>
      <c r="AR936" s="46" t="e">
        <f t="shared" si="1284"/>
        <v>#DIV/0!</v>
      </c>
      <c r="AS936" s="46" t="e">
        <f t="shared" si="1285"/>
        <v>#DIV/0!</v>
      </c>
      <c r="AT936" s="46" t="e">
        <f t="shared" si="1286"/>
        <v>#DIV/0!</v>
      </c>
      <c r="AU936" s="46">
        <f t="shared" si="1287"/>
        <v>3856.7399956540139</v>
      </c>
      <c r="AV936" s="46" t="e">
        <f t="shared" si="1288"/>
        <v>#DIV/0!</v>
      </c>
      <c r="AW936" s="46" t="e">
        <f t="shared" si="1289"/>
        <v>#DIV/0!</v>
      </c>
      <c r="AX936" s="46" t="e">
        <f t="shared" si="1290"/>
        <v>#DIV/0!</v>
      </c>
      <c r="AY936" s="52">
        <f t="shared" si="1291"/>
        <v>0</v>
      </c>
      <c r="AZ936" s="46">
        <v>823.21</v>
      </c>
      <c r="BA936" s="46">
        <v>2105.13</v>
      </c>
      <c r="BB936" s="46">
        <v>2608.0100000000002</v>
      </c>
      <c r="BC936" s="46">
        <v>902.03</v>
      </c>
      <c r="BD936" s="46">
        <v>1781.42</v>
      </c>
      <c r="BE936" s="46">
        <v>1188.47</v>
      </c>
      <c r="BF936" s="46">
        <v>2445034.0299999998</v>
      </c>
      <c r="BG936" s="46">
        <f t="shared" si="1292"/>
        <v>4866.91</v>
      </c>
      <c r="BH936" s="46">
        <v>1206.3800000000001</v>
      </c>
      <c r="BI936" s="46">
        <v>3444.44</v>
      </c>
      <c r="BJ936" s="46">
        <v>7006.73</v>
      </c>
      <c r="BK936" s="46">
        <f t="shared" si="1280"/>
        <v>1689105.94</v>
      </c>
      <c r="BL936" s="46" t="str">
        <f t="shared" si="1293"/>
        <v xml:space="preserve"> </v>
      </c>
      <c r="BM936" s="46" t="e">
        <f t="shared" si="1294"/>
        <v>#DIV/0!</v>
      </c>
      <c r="BN936" s="46" t="e">
        <f t="shared" si="1295"/>
        <v>#DIV/0!</v>
      </c>
      <c r="BO936" s="46" t="e">
        <f t="shared" si="1296"/>
        <v>#DIV/0!</v>
      </c>
      <c r="BP936" s="46" t="e">
        <f t="shared" si="1297"/>
        <v>#DIV/0!</v>
      </c>
      <c r="BQ936" s="46" t="e">
        <f t="shared" si="1298"/>
        <v>#DIV/0!</v>
      </c>
      <c r="BR936" s="46" t="e">
        <f t="shared" si="1299"/>
        <v>#DIV/0!</v>
      </c>
      <c r="BS936" s="46" t="str">
        <f t="shared" si="1300"/>
        <v xml:space="preserve"> </v>
      </c>
      <c r="BT936" s="46" t="e">
        <f t="shared" si="1301"/>
        <v>#DIV/0!</v>
      </c>
      <c r="BU936" s="46" t="e">
        <f t="shared" si="1302"/>
        <v>#DIV/0!</v>
      </c>
      <c r="BV936" s="46" t="e">
        <f t="shared" si="1303"/>
        <v>#DIV/0!</v>
      </c>
      <c r="BW936" s="46" t="str">
        <f t="shared" si="1304"/>
        <v xml:space="preserve"> </v>
      </c>
      <c r="BY936" s="52">
        <f t="shared" si="1250"/>
        <v>2.9999999490246436</v>
      </c>
      <c r="BZ936" s="293">
        <f t="shared" si="1251"/>
        <v>1.4999999745123218</v>
      </c>
      <c r="CA936" s="46">
        <f t="shared" si="1305"/>
        <v>4038.4711964042681</v>
      </c>
      <c r="CB936" s="46">
        <f t="shared" si="1306"/>
        <v>5085.92</v>
      </c>
      <c r="CC936" s="46">
        <f t="shared" si="1307"/>
        <v>-1047.448803595732</v>
      </c>
      <c r="CD936" s="297">
        <f>CA936-CB936</f>
        <v>-1047.448803595732</v>
      </c>
    </row>
    <row r="937" spans="1:82" s="45" customFormat="1" ht="12" customHeight="1">
      <c r="A937" s="284">
        <v>247</v>
      </c>
      <c r="B937" s="335" t="s">
        <v>292</v>
      </c>
      <c r="C937" s="280"/>
      <c r="D937" s="295"/>
      <c r="E937" s="280"/>
      <c r="F937" s="280"/>
      <c r="G937" s="286">
        <f t="shared" si="1329"/>
        <v>1619023.11</v>
      </c>
      <c r="H937" s="280">
        <f t="shared" si="1330"/>
        <v>0</v>
      </c>
      <c r="I937" s="289">
        <v>0</v>
      </c>
      <c r="J937" s="289">
        <v>0</v>
      </c>
      <c r="K937" s="289">
        <v>0</v>
      </c>
      <c r="L937" s="289">
        <v>0</v>
      </c>
      <c r="M937" s="289">
        <v>0</v>
      </c>
      <c r="N937" s="280">
        <v>0</v>
      </c>
      <c r="O937" s="280">
        <v>0</v>
      </c>
      <c r="P937" s="280">
        <v>0</v>
      </c>
      <c r="Q937" s="280">
        <v>0</v>
      </c>
      <c r="R937" s="280">
        <v>0</v>
      </c>
      <c r="S937" s="280">
        <v>0</v>
      </c>
      <c r="T937" s="290">
        <v>0</v>
      </c>
      <c r="U937" s="280">
        <v>0</v>
      </c>
      <c r="V937" s="296" t="s">
        <v>106</v>
      </c>
      <c r="W937" s="57">
        <v>400.9</v>
      </c>
      <c r="X937" s="280">
        <f t="shared" si="1331"/>
        <v>1546167.07</v>
      </c>
      <c r="Y937" s="57">
        <v>0</v>
      </c>
      <c r="Z937" s="57">
        <v>0</v>
      </c>
      <c r="AA937" s="57">
        <v>0</v>
      </c>
      <c r="AB937" s="57">
        <v>0</v>
      </c>
      <c r="AC937" s="57">
        <v>0</v>
      </c>
      <c r="AD937" s="57">
        <v>0</v>
      </c>
      <c r="AE937" s="57">
        <v>0</v>
      </c>
      <c r="AF937" s="57">
        <v>0</v>
      </c>
      <c r="AG937" s="57">
        <v>0</v>
      </c>
      <c r="AH937" s="57">
        <v>0</v>
      </c>
      <c r="AI937" s="57">
        <v>0</v>
      </c>
      <c r="AJ937" s="57">
        <f t="shared" si="1332"/>
        <v>48570.69</v>
      </c>
      <c r="AK937" s="57">
        <f t="shared" si="1333"/>
        <v>24285.35</v>
      </c>
      <c r="AL937" s="57">
        <v>0</v>
      </c>
      <c r="AN937" s="46">
        <f>I937/'Приложение 1'!I935</f>
        <v>0</v>
      </c>
      <c r="AO937" s="46" t="e">
        <f t="shared" si="1281"/>
        <v>#DIV/0!</v>
      </c>
      <c r="AP937" s="46" t="e">
        <f t="shared" si="1282"/>
        <v>#DIV/0!</v>
      </c>
      <c r="AQ937" s="46" t="e">
        <f t="shared" si="1283"/>
        <v>#DIV/0!</v>
      </c>
      <c r="AR937" s="46" t="e">
        <f t="shared" si="1284"/>
        <v>#DIV/0!</v>
      </c>
      <c r="AS937" s="46" t="e">
        <f t="shared" si="1285"/>
        <v>#DIV/0!</v>
      </c>
      <c r="AT937" s="46" t="e">
        <f t="shared" si="1286"/>
        <v>#DIV/0!</v>
      </c>
      <c r="AU937" s="46">
        <f t="shared" si="1287"/>
        <v>3856.7400099775509</v>
      </c>
      <c r="AV937" s="46" t="e">
        <f t="shared" si="1288"/>
        <v>#DIV/0!</v>
      </c>
      <c r="AW937" s="46" t="e">
        <f t="shared" si="1289"/>
        <v>#DIV/0!</v>
      </c>
      <c r="AX937" s="46" t="e">
        <f t="shared" si="1290"/>
        <v>#DIV/0!</v>
      </c>
      <c r="AY937" s="52">
        <f t="shared" si="1291"/>
        <v>0</v>
      </c>
      <c r="AZ937" s="46">
        <v>823.21</v>
      </c>
      <c r="BA937" s="46">
        <v>2105.13</v>
      </c>
      <c r="BB937" s="46">
        <v>2608.0100000000002</v>
      </c>
      <c r="BC937" s="46">
        <v>902.03</v>
      </c>
      <c r="BD937" s="46">
        <v>1781.42</v>
      </c>
      <c r="BE937" s="46">
        <v>1188.47</v>
      </c>
      <c r="BF937" s="46">
        <v>2445034.0299999998</v>
      </c>
      <c r="BG937" s="46">
        <f t="shared" si="1292"/>
        <v>4866.91</v>
      </c>
      <c r="BH937" s="46">
        <v>1206.3800000000001</v>
      </c>
      <c r="BI937" s="46">
        <v>3444.44</v>
      </c>
      <c r="BJ937" s="46">
        <v>7006.73</v>
      </c>
      <c r="BK937" s="46">
        <f t="shared" si="1280"/>
        <v>1689105.94</v>
      </c>
      <c r="BL937" s="46" t="str">
        <f t="shared" si="1293"/>
        <v xml:space="preserve"> </v>
      </c>
      <c r="BM937" s="46" t="e">
        <f t="shared" si="1294"/>
        <v>#DIV/0!</v>
      </c>
      <c r="BN937" s="46" t="e">
        <f t="shared" si="1295"/>
        <v>#DIV/0!</v>
      </c>
      <c r="BO937" s="46" t="e">
        <f t="shared" si="1296"/>
        <v>#DIV/0!</v>
      </c>
      <c r="BP937" s="46" t="e">
        <f t="shared" si="1297"/>
        <v>#DIV/0!</v>
      </c>
      <c r="BQ937" s="46" t="e">
        <f t="shared" si="1298"/>
        <v>#DIV/0!</v>
      </c>
      <c r="BR937" s="46" t="e">
        <f t="shared" si="1299"/>
        <v>#DIV/0!</v>
      </c>
      <c r="BS937" s="46" t="str">
        <f t="shared" si="1300"/>
        <v xml:space="preserve"> </v>
      </c>
      <c r="BT937" s="46" t="e">
        <f t="shared" si="1301"/>
        <v>#DIV/0!</v>
      </c>
      <c r="BU937" s="46" t="e">
        <f t="shared" si="1302"/>
        <v>#DIV/0!</v>
      </c>
      <c r="BV937" s="46" t="e">
        <f t="shared" si="1303"/>
        <v>#DIV/0!</v>
      </c>
      <c r="BW937" s="46" t="str">
        <f t="shared" si="1304"/>
        <v xml:space="preserve"> </v>
      </c>
      <c r="BY937" s="52"/>
      <c r="BZ937" s="293"/>
      <c r="CA937" s="46">
        <f t="shared" si="1305"/>
        <v>4038.4712147667751</v>
      </c>
      <c r="CB937" s="46">
        <f t="shared" si="1306"/>
        <v>5085.92</v>
      </c>
      <c r="CC937" s="46">
        <f t="shared" si="1307"/>
        <v>-1047.448785233225</v>
      </c>
      <c r="CD937" s="297"/>
    </row>
    <row r="938" spans="1:82" s="45" customFormat="1" ht="12" customHeight="1">
      <c r="A938" s="284">
        <v>248</v>
      </c>
      <c r="B938" s="335" t="s">
        <v>811</v>
      </c>
      <c r="C938" s="280">
        <v>942.74</v>
      </c>
      <c r="D938" s="295"/>
      <c r="E938" s="280"/>
      <c r="F938" s="280"/>
      <c r="G938" s="286">
        <f t="shared" si="1329"/>
        <v>3684418.43</v>
      </c>
      <c r="H938" s="280">
        <f t="shared" si="1330"/>
        <v>0</v>
      </c>
      <c r="I938" s="289">
        <v>0</v>
      </c>
      <c r="J938" s="289">
        <v>0</v>
      </c>
      <c r="K938" s="289">
        <v>0</v>
      </c>
      <c r="L938" s="289">
        <v>0</v>
      </c>
      <c r="M938" s="289">
        <v>0</v>
      </c>
      <c r="N938" s="280">
        <v>0</v>
      </c>
      <c r="O938" s="280">
        <v>0</v>
      </c>
      <c r="P938" s="280">
        <v>0</v>
      </c>
      <c r="Q938" s="280">
        <v>0</v>
      </c>
      <c r="R938" s="280">
        <v>0</v>
      </c>
      <c r="S938" s="280">
        <v>0</v>
      </c>
      <c r="T938" s="290">
        <v>0</v>
      </c>
      <c r="U938" s="280">
        <v>0</v>
      </c>
      <c r="V938" s="296" t="s">
        <v>106</v>
      </c>
      <c r="W938" s="57">
        <v>912.33</v>
      </c>
      <c r="X938" s="280">
        <f t="shared" si="1331"/>
        <v>3518619.6</v>
      </c>
      <c r="Y938" s="57">
        <v>0</v>
      </c>
      <c r="Z938" s="57">
        <v>0</v>
      </c>
      <c r="AA938" s="57">
        <v>0</v>
      </c>
      <c r="AB938" s="57">
        <v>0</v>
      </c>
      <c r="AC938" s="57">
        <v>0</v>
      </c>
      <c r="AD938" s="57">
        <v>0</v>
      </c>
      <c r="AE938" s="57">
        <v>0</v>
      </c>
      <c r="AF938" s="57">
        <v>0</v>
      </c>
      <c r="AG938" s="57">
        <v>0</v>
      </c>
      <c r="AH938" s="57">
        <v>0</v>
      </c>
      <c r="AI938" s="57">
        <v>0</v>
      </c>
      <c r="AJ938" s="57">
        <f t="shared" si="1332"/>
        <v>110532.55</v>
      </c>
      <c r="AK938" s="57">
        <f t="shared" si="1333"/>
        <v>55266.28</v>
      </c>
      <c r="AL938" s="57">
        <v>0</v>
      </c>
      <c r="AN938" s="46">
        <f>I938/'Приложение 1'!I936</f>
        <v>0</v>
      </c>
      <c r="AO938" s="46" t="e">
        <f t="shared" si="1281"/>
        <v>#DIV/0!</v>
      </c>
      <c r="AP938" s="46" t="e">
        <f t="shared" si="1282"/>
        <v>#DIV/0!</v>
      </c>
      <c r="AQ938" s="46" t="e">
        <f t="shared" si="1283"/>
        <v>#DIV/0!</v>
      </c>
      <c r="AR938" s="46" t="e">
        <f t="shared" si="1284"/>
        <v>#DIV/0!</v>
      </c>
      <c r="AS938" s="46" t="e">
        <f t="shared" si="1285"/>
        <v>#DIV/0!</v>
      </c>
      <c r="AT938" s="46" t="e">
        <f t="shared" si="1286"/>
        <v>#DIV/0!</v>
      </c>
      <c r="AU938" s="46">
        <f t="shared" si="1287"/>
        <v>3856.7399953964027</v>
      </c>
      <c r="AV938" s="46" t="e">
        <f t="shared" si="1288"/>
        <v>#DIV/0!</v>
      </c>
      <c r="AW938" s="46" t="e">
        <f t="shared" si="1289"/>
        <v>#DIV/0!</v>
      </c>
      <c r="AX938" s="46" t="e">
        <f t="shared" si="1290"/>
        <v>#DIV/0!</v>
      </c>
      <c r="AY938" s="52">
        <f t="shared" si="1291"/>
        <v>0</v>
      </c>
      <c r="AZ938" s="46">
        <v>823.21</v>
      </c>
      <c r="BA938" s="46">
        <v>2105.13</v>
      </c>
      <c r="BB938" s="46">
        <v>2608.0100000000002</v>
      </c>
      <c r="BC938" s="46">
        <v>902.03</v>
      </c>
      <c r="BD938" s="46">
        <v>1781.42</v>
      </c>
      <c r="BE938" s="46">
        <v>1188.47</v>
      </c>
      <c r="BF938" s="46">
        <v>2445034.0299999998</v>
      </c>
      <c r="BG938" s="46">
        <f t="shared" si="1292"/>
        <v>4866.91</v>
      </c>
      <c r="BH938" s="46">
        <v>1206.3800000000001</v>
      </c>
      <c r="BI938" s="46">
        <v>3444.44</v>
      </c>
      <c r="BJ938" s="46">
        <v>7006.73</v>
      </c>
      <c r="BK938" s="46">
        <f t="shared" si="1280"/>
        <v>1689105.94</v>
      </c>
      <c r="BL938" s="46" t="str">
        <f t="shared" si="1293"/>
        <v xml:space="preserve"> </v>
      </c>
      <c r="BM938" s="46" t="e">
        <f t="shared" si="1294"/>
        <v>#DIV/0!</v>
      </c>
      <c r="BN938" s="46" t="e">
        <f t="shared" si="1295"/>
        <v>#DIV/0!</v>
      </c>
      <c r="BO938" s="46" t="e">
        <f t="shared" si="1296"/>
        <v>#DIV/0!</v>
      </c>
      <c r="BP938" s="46" t="e">
        <f t="shared" si="1297"/>
        <v>#DIV/0!</v>
      </c>
      <c r="BQ938" s="46" t="e">
        <f t="shared" si="1298"/>
        <v>#DIV/0!</v>
      </c>
      <c r="BR938" s="46" t="e">
        <f t="shared" si="1299"/>
        <v>#DIV/0!</v>
      </c>
      <c r="BS938" s="46" t="str">
        <f t="shared" si="1300"/>
        <v xml:space="preserve"> </v>
      </c>
      <c r="BT938" s="46" t="e">
        <f t="shared" si="1301"/>
        <v>#DIV/0!</v>
      </c>
      <c r="BU938" s="46" t="e">
        <f t="shared" si="1302"/>
        <v>#DIV/0!</v>
      </c>
      <c r="BV938" s="46" t="e">
        <f t="shared" si="1303"/>
        <v>#DIV/0!</v>
      </c>
      <c r="BW938" s="46" t="str">
        <f t="shared" si="1304"/>
        <v xml:space="preserve"> </v>
      </c>
      <c r="BY938" s="52">
        <f t="shared" si="1250"/>
        <v>2.999999921290156</v>
      </c>
      <c r="BZ938" s="293">
        <f t="shared" si="1251"/>
        <v>1.5000000963517055</v>
      </c>
      <c r="CA938" s="46">
        <f t="shared" si="1305"/>
        <v>4038.4712001139937</v>
      </c>
      <c r="CB938" s="46">
        <f t="shared" si="1306"/>
        <v>5085.92</v>
      </c>
      <c r="CC938" s="46">
        <f t="shared" si="1307"/>
        <v>-1047.4487998860063</v>
      </c>
    </row>
    <row r="939" spans="1:82" s="45" customFormat="1" ht="43.5" customHeight="1">
      <c r="A939" s="308" t="s">
        <v>104</v>
      </c>
      <c r="B939" s="308"/>
      <c r="C939" s="280">
        <f>SUM(C936:C938)</f>
        <v>1821.24</v>
      </c>
      <c r="D939" s="356"/>
      <c r="E939" s="294"/>
      <c r="F939" s="294"/>
      <c r="G939" s="280">
        <f>SUM(G936:G938)</f>
        <v>8834559.5999999996</v>
      </c>
      <c r="H939" s="280">
        <f t="shared" ref="H939:S939" si="1334">SUM(H936:H938)</f>
        <v>0</v>
      </c>
      <c r="I939" s="280">
        <f t="shared" si="1334"/>
        <v>0</v>
      </c>
      <c r="J939" s="280">
        <f t="shared" si="1334"/>
        <v>0</v>
      </c>
      <c r="K939" s="280">
        <f t="shared" si="1334"/>
        <v>0</v>
      </c>
      <c r="L939" s="280">
        <f t="shared" si="1334"/>
        <v>0</v>
      </c>
      <c r="M939" s="280">
        <f t="shared" si="1334"/>
        <v>0</v>
      </c>
      <c r="N939" s="280">
        <f t="shared" si="1334"/>
        <v>0</v>
      </c>
      <c r="O939" s="280">
        <f t="shared" si="1334"/>
        <v>0</v>
      </c>
      <c r="P939" s="280">
        <f t="shared" si="1334"/>
        <v>0</v>
      </c>
      <c r="Q939" s="280">
        <f t="shared" si="1334"/>
        <v>0</v>
      </c>
      <c r="R939" s="280">
        <f t="shared" si="1334"/>
        <v>0</v>
      </c>
      <c r="S939" s="280">
        <f t="shared" si="1334"/>
        <v>0</v>
      </c>
      <c r="T939" s="290">
        <f t="shared" ref="T939:U939" si="1335">SUM(T936:T938)</f>
        <v>0</v>
      </c>
      <c r="U939" s="280">
        <f t="shared" si="1335"/>
        <v>0</v>
      </c>
      <c r="V939" s="294" t="s">
        <v>66</v>
      </c>
      <c r="W939" s="280">
        <f>SUM(W936:W938)</f>
        <v>2187.6</v>
      </c>
      <c r="X939" s="280">
        <f t="shared" ref="X939:AK939" si="1336">SUM(X936:X938)</f>
        <v>8437004.4199999999</v>
      </c>
      <c r="Y939" s="280">
        <f t="shared" si="1336"/>
        <v>0</v>
      </c>
      <c r="Z939" s="280">
        <f t="shared" si="1336"/>
        <v>0</v>
      </c>
      <c r="AA939" s="280">
        <f t="shared" si="1336"/>
        <v>0</v>
      </c>
      <c r="AB939" s="280">
        <f t="shared" si="1336"/>
        <v>0</v>
      </c>
      <c r="AC939" s="280">
        <f t="shared" si="1336"/>
        <v>0</v>
      </c>
      <c r="AD939" s="280">
        <f t="shared" si="1336"/>
        <v>0</v>
      </c>
      <c r="AE939" s="280">
        <f t="shared" si="1336"/>
        <v>0</v>
      </c>
      <c r="AF939" s="280">
        <f t="shared" si="1336"/>
        <v>0</v>
      </c>
      <c r="AG939" s="280">
        <f t="shared" si="1336"/>
        <v>0</v>
      </c>
      <c r="AH939" s="280">
        <f t="shared" si="1336"/>
        <v>0</v>
      </c>
      <c r="AI939" s="280">
        <f t="shared" si="1336"/>
        <v>0</v>
      </c>
      <c r="AJ939" s="280">
        <f t="shared" si="1336"/>
        <v>265036.77999999997</v>
      </c>
      <c r="AK939" s="280">
        <f t="shared" si="1336"/>
        <v>132518.39999999999</v>
      </c>
      <c r="AL939" s="280">
        <f t="shared" ref="AL939" si="1337">SUM(AL936:AL938)</f>
        <v>0</v>
      </c>
      <c r="AN939" s="46" t="e">
        <f>I939/'Приложение 1'!I937</f>
        <v>#DIV/0!</v>
      </c>
      <c r="AO939" s="46" t="e">
        <f t="shared" si="1281"/>
        <v>#DIV/0!</v>
      </c>
      <c r="AP939" s="46" t="e">
        <f t="shared" si="1282"/>
        <v>#DIV/0!</v>
      </c>
      <c r="AQ939" s="46" t="e">
        <f t="shared" si="1283"/>
        <v>#DIV/0!</v>
      </c>
      <c r="AR939" s="46" t="e">
        <f t="shared" si="1284"/>
        <v>#DIV/0!</v>
      </c>
      <c r="AS939" s="46" t="e">
        <f t="shared" si="1285"/>
        <v>#DIV/0!</v>
      </c>
      <c r="AT939" s="46" t="e">
        <f t="shared" si="1286"/>
        <v>#DIV/0!</v>
      </c>
      <c r="AU939" s="46">
        <f t="shared" si="1287"/>
        <v>3856.7399981715121</v>
      </c>
      <c r="AV939" s="46" t="e">
        <f t="shared" si="1288"/>
        <v>#DIV/0!</v>
      </c>
      <c r="AW939" s="46" t="e">
        <f t="shared" si="1289"/>
        <v>#DIV/0!</v>
      </c>
      <c r="AX939" s="46" t="e">
        <f t="shared" si="1290"/>
        <v>#DIV/0!</v>
      </c>
      <c r="AY939" s="52">
        <f t="shared" si="1291"/>
        <v>0</v>
      </c>
      <c r="AZ939" s="46">
        <v>823.21</v>
      </c>
      <c r="BA939" s="46">
        <v>2105.13</v>
      </c>
      <c r="BB939" s="46">
        <v>2608.0100000000002</v>
      </c>
      <c r="BC939" s="46">
        <v>902.03</v>
      </c>
      <c r="BD939" s="46">
        <v>1781.42</v>
      </c>
      <c r="BE939" s="46">
        <v>1188.47</v>
      </c>
      <c r="BF939" s="46">
        <v>2445034.0299999998</v>
      </c>
      <c r="BG939" s="46">
        <f t="shared" si="1292"/>
        <v>4866.91</v>
      </c>
      <c r="BH939" s="46">
        <v>1206.3800000000001</v>
      </c>
      <c r="BI939" s="46">
        <v>3444.44</v>
      </c>
      <c r="BJ939" s="46">
        <v>7006.73</v>
      </c>
      <c r="BK939" s="46">
        <f t="shared" si="1280"/>
        <v>1689105.94</v>
      </c>
      <c r="BL939" s="46" t="e">
        <f t="shared" si="1293"/>
        <v>#DIV/0!</v>
      </c>
      <c r="BM939" s="46" t="e">
        <f t="shared" si="1294"/>
        <v>#DIV/0!</v>
      </c>
      <c r="BN939" s="46" t="e">
        <f t="shared" si="1295"/>
        <v>#DIV/0!</v>
      </c>
      <c r="BO939" s="46" t="e">
        <f t="shared" si="1296"/>
        <v>#DIV/0!</v>
      </c>
      <c r="BP939" s="46" t="e">
        <f t="shared" si="1297"/>
        <v>#DIV/0!</v>
      </c>
      <c r="BQ939" s="46" t="e">
        <f t="shared" si="1298"/>
        <v>#DIV/0!</v>
      </c>
      <c r="BR939" s="46" t="e">
        <f t="shared" si="1299"/>
        <v>#DIV/0!</v>
      </c>
      <c r="BS939" s="46" t="str">
        <f t="shared" si="1300"/>
        <v xml:space="preserve"> </v>
      </c>
      <c r="BT939" s="46" t="e">
        <f t="shared" si="1301"/>
        <v>#DIV/0!</v>
      </c>
      <c r="BU939" s="46" t="e">
        <f t="shared" si="1302"/>
        <v>#DIV/0!</v>
      </c>
      <c r="BV939" s="46" t="e">
        <f t="shared" si="1303"/>
        <v>#DIV/0!</v>
      </c>
      <c r="BW939" s="46" t="str">
        <f t="shared" si="1304"/>
        <v xml:space="preserve"> </v>
      </c>
      <c r="BY939" s="52">
        <f t="shared" si="1250"/>
        <v>2.9999999094465331</v>
      </c>
      <c r="BZ939" s="293">
        <f t="shared" si="1251"/>
        <v>1.5000000679151002</v>
      </c>
      <c r="CA939" s="46">
        <f t="shared" si="1305"/>
        <v>4038.4712013165113</v>
      </c>
      <c r="CB939" s="46">
        <f t="shared" si="1306"/>
        <v>5085.92</v>
      </c>
      <c r="CC939" s="46">
        <f t="shared" si="1307"/>
        <v>-1047.4487986834888</v>
      </c>
    </row>
    <row r="940" spans="1:82" s="45" customFormat="1" ht="12" customHeight="1">
      <c r="A940" s="282" t="s">
        <v>72</v>
      </c>
      <c r="B940" s="283"/>
      <c r="C940" s="283"/>
      <c r="D940" s="283"/>
      <c r="E940" s="283"/>
      <c r="F940" s="283"/>
      <c r="G940" s="283"/>
      <c r="H940" s="283"/>
      <c r="I940" s="283"/>
      <c r="J940" s="283"/>
      <c r="K940" s="283"/>
      <c r="L940" s="283"/>
      <c r="M940" s="283"/>
      <c r="N940" s="283"/>
      <c r="O940" s="283"/>
      <c r="P940" s="283"/>
      <c r="Q940" s="283"/>
      <c r="R940" s="283"/>
      <c r="S940" s="283"/>
      <c r="T940" s="283"/>
      <c r="U940" s="283"/>
      <c r="V940" s="283"/>
      <c r="W940" s="283"/>
      <c r="X940" s="283"/>
      <c r="Y940" s="283"/>
      <c r="Z940" s="283"/>
      <c r="AA940" s="283"/>
      <c r="AB940" s="283"/>
      <c r="AC940" s="283"/>
      <c r="AD940" s="283"/>
      <c r="AE940" s="283"/>
      <c r="AF940" s="283"/>
      <c r="AG940" s="283"/>
      <c r="AH940" s="283"/>
      <c r="AI940" s="283"/>
      <c r="AJ940" s="283"/>
      <c r="AK940" s="283"/>
      <c r="AL940" s="375"/>
      <c r="AN940" s="46">
        <f>I940/'Приложение 1'!I938</f>
        <v>0</v>
      </c>
      <c r="AO940" s="46" t="e">
        <f t="shared" si="1281"/>
        <v>#DIV/0!</v>
      </c>
      <c r="AP940" s="46" t="e">
        <f t="shared" si="1282"/>
        <v>#DIV/0!</v>
      </c>
      <c r="AQ940" s="46" t="e">
        <f t="shared" si="1283"/>
        <v>#DIV/0!</v>
      </c>
      <c r="AR940" s="46" t="e">
        <f t="shared" si="1284"/>
        <v>#DIV/0!</v>
      </c>
      <c r="AS940" s="46" t="e">
        <f t="shared" si="1285"/>
        <v>#DIV/0!</v>
      </c>
      <c r="AT940" s="46" t="e">
        <f t="shared" si="1286"/>
        <v>#DIV/0!</v>
      </c>
      <c r="AU940" s="46" t="e">
        <f t="shared" si="1287"/>
        <v>#DIV/0!</v>
      </c>
      <c r="AV940" s="46" t="e">
        <f t="shared" si="1288"/>
        <v>#DIV/0!</v>
      </c>
      <c r="AW940" s="46" t="e">
        <f t="shared" si="1289"/>
        <v>#DIV/0!</v>
      </c>
      <c r="AX940" s="46" t="e">
        <f t="shared" si="1290"/>
        <v>#DIV/0!</v>
      </c>
      <c r="AY940" s="52">
        <f t="shared" si="1291"/>
        <v>0</v>
      </c>
      <c r="AZ940" s="46">
        <v>823.21</v>
      </c>
      <c r="BA940" s="46">
        <v>2105.13</v>
      </c>
      <c r="BB940" s="46">
        <v>2608.0100000000002</v>
      </c>
      <c r="BC940" s="46">
        <v>902.03</v>
      </c>
      <c r="BD940" s="46">
        <v>1781.42</v>
      </c>
      <c r="BE940" s="46">
        <v>1188.47</v>
      </c>
      <c r="BF940" s="46">
        <v>2445034.0299999998</v>
      </c>
      <c r="BG940" s="46">
        <f t="shared" si="1292"/>
        <v>4866.91</v>
      </c>
      <c r="BH940" s="46">
        <v>1206.3800000000001</v>
      </c>
      <c r="BI940" s="46">
        <v>3444.44</v>
      </c>
      <c r="BJ940" s="46">
        <v>7006.73</v>
      </c>
      <c r="BK940" s="46">
        <f t="shared" si="1280"/>
        <v>1689105.94</v>
      </c>
      <c r="BL940" s="46" t="str">
        <f t="shared" si="1293"/>
        <v xml:space="preserve"> </v>
      </c>
      <c r="BM940" s="46" t="e">
        <f t="shared" si="1294"/>
        <v>#DIV/0!</v>
      </c>
      <c r="BN940" s="46" t="e">
        <f t="shared" si="1295"/>
        <v>#DIV/0!</v>
      </c>
      <c r="BO940" s="46" t="e">
        <f t="shared" si="1296"/>
        <v>#DIV/0!</v>
      </c>
      <c r="BP940" s="46" t="e">
        <f t="shared" si="1297"/>
        <v>#DIV/0!</v>
      </c>
      <c r="BQ940" s="46" t="e">
        <f t="shared" si="1298"/>
        <v>#DIV/0!</v>
      </c>
      <c r="BR940" s="46" t="e">
        <f t="shared" si="1299"/>
        <v>#DIV/0!</v>
      </c>
      <c r="BS940" s="46" t="e">
        <f t="shared" si="1300"/>
        <v>#DIV/0!</v>
      </c>
      <c r="BT940" s="46" t="e">
        <f t="shared" si="1301"/>
        <v>#DIV/0!</v>
      </c>
      <c r="BU940" s="46" t="e">
        <f t="shared" si="1302"/>
        <v>#DIV/0!</v>
      </c>
      <c r="BV940" s="46" t="e">
        <f t="shared" si="1303"/>
        <v>#DIV/0!</v>
      </c>
      <c r="BW940" s="46" t="str">
        <f t="shared" si="1304"/>
        <v xml:space="preserve"> </v>
      </c>
      <c r="BY940" s="52" t="e">
        <f t="shared" si="1250"/>
        <v>#DIV/0!</v>
      </c>
      <c r="BZ940" s="293" t="e">
        <f t="shared" si="1251"/>
        <v>#DIV/0!</v>
      </c>
      <c r="CA940" s="46" t="e">
        <f t="shared" si="1305"/>
        <v>#DIV/0!</v>
      </c>
      <c r="CB940" s="46">
        <f t="shared" si="1306"/>
        <v>5085.92</v>
      </c>
      <c r="CC940" s="46" t="e">
        <f t="shared" si="1307"/>
        <v>#DIV/0!</v>
      </c>
    </row>
    <row r="941" spans="1:82" s="45" customFormat="1" ht="12" customHeight="1">
      <c r="A941" s="284">
        <v>249</v>
      </c>
      <c r="B941" s="335" t="s">
        <v>815</v>
      </c>
      <c r="C941" s="280">
        <v>567.1</v>
      </c>
      <c r="D941" s="295"/>
      <c r="E941" s="280"/>
      <c r="F941" s="280"/>
      <c r="G941" s="286">
        <f t="shared" ref="G941" si="1338">ROUND(H941+U941+X941+Z941+AB941+AD941+AF941+AH941+AI941+AJ941+AK941+AL941,2)</f>
        <v>3166565.27</v>
      </c>
      <c r="H941" s="280">
        <f t="shared" ref="H941" si="1339">I941+K941+M941+O941+Q941+S941</f>
        <v>0</v>
      </c>
      <c r="I941" s="289">
        <v>0</v>
      </c>
      <c r="J941" s="289">
        <v>0</v>
      </c>
      <c r="K941" s="289">
        <v>0</v>
      </c>
      <c r="L941" s="289">
        <v>0</v>
      </c>
      <c r="M941" s="289">
        <v>0</v>
      </c>
      <c r="N941" s="280">
        <v>0</v>
      </c>
      <c r="O941" s="280">
        <v>0</v>
      </c>
      <c r="P941" s="280">
        <v>0</v>
      </c>
      <c r="Q941" s="280">
        <v>0</v>
      </c>
      <c r="R941" s="280">
        <v>0</v>
      </c>
      <c r="S941" s="280">
        <v>0</v>
      </c>
      <c r="T941" s="290">
        <v>0</v>
      </c>
      <c r="U941" s="280">
        <v>0</v>
      </c>
      <c r="V941" s="296" t="s">
        <v>106</v>
      </c>
      <c r="W941" s="57">
        <v>784.1</v>
      </c>
      <c r="X941" s="280">
        <f t="shared" ref="X941" si="1340">ROUND(IF(V941="СК",3856.74,3886.86)*W941,2)</f>
        <v>3024069.83</v>
      </c>
      <c r="Y941" s="57">
        <v>0</v>
      </c>
      <c r="Z941" s="57">
        <v>0</v>
      </c>
      <c r="AA941" s="57">
        <v>0</v>
      </c>
      <c r="AB941" s="57">
        <v>0</v>
      </c>
      <c r="AC941" s="57">
        <v>0</v>
      </c>
      <c r="AD941" s="57">
        <v>0</v>
      </c>
      <c r="AE941" s="57">
        <v>0</v>
      </c>
      <c r="AF941" s="57">
        <v>0</v>
      </c>
      <c r="AG941" s="57">
        <v>0</v>
      </c>
      <c r="AH941" s="57">
        <v>0</v>
      </c>
      <c r="AI941" s="57">
        <v>0</v>
      </c>
      <c r="AJ941" s="57">
        <f t="shared" ref="AJ941" si="1341">ROUND(X941/95.5*3,2)</f>
        <v>94996.96</v>
      </c>
      <c r="AK941" s="57">
        <f t="shared" ref="AK941" si="1342">ROUND(X941/95.5*1.5,2)</f>
        <v>47498.48</v>
      </c>
      <c r="AL941" s="57">
        <v>0</v>
      </c>
      <c r="AN941" s="46">
        <f>I941/'Приложение 1'!I939</f>
        <v>0</v>
      </c>
      <c r="AO941" s="46" t="e">
        <f t="shared" si="1281"/>
        <v>#DIV/0!</v>
      </c>
      <c r="AP941" s="46" t="e">
        <f t="shared" si="1282"/>
        <v>#DIV/0!</v>
      </c>
      <c r="AQ941" s="46" t="e">
        <f t="shared" si="1283"/>
        <v>#DIV/0!</v>
      </c>
      <c r="AR941" s="46" t="e">
        <f t="shared" si="1284"/>
        <v>#DIV/0!</v>
      </c>
      <c r="AS941" s="46" t="e">
        <f t="shared" si="1285"/>
        <v>#DIV/0!</v>
      </c>
      <c r="AT941" s="46" t="e">
        <f t="shared" si="1286"/>
        <v>#DIV/0!</v>
      </c>
      <c r="AU941" s="46">
        <f t="shared" si="1287"/>
        <v>3856.7399948986099</v>
      </c>
      <c r="AV941" s="46" t="e">
        <f t="shared" si="1288"/>
        <v>#DIV/0!</v>
      </c>
      <c r="AW941" s="46" t="e">
        <f t="shared" si="1289"/>
        <v>#DIV/0!</v>
      </c>
      <c r="AX941" s="46" t="e">
        <f t="shared" si="1290"/>
        <v>#DIV/0!</v>
      </c>
      <c r="AY941" s="52">
        <f t="shared" si="1291"/>
        <v>0</v>
      </c>
      <c r="AZ941" s="46">
        <v>823.21</v>
      </c>
      <c r="BA941" s="46">
        <v>2105.13</v>
      </c>
      <c r="BB941" s="46">
        <v>2608.0100000000002</v>
      </c>
      <c r="BC941" s="46">
        <v>902.03</v>
      </c>
      <c r="BD941" s="46">
        <v>1781.42</v>
      </c>
      <c r="BE941" s="46">
        <v>1188.47</v>
      </c>
      <c r="BF941" s="46">
        <v>2445034.0299999998</v>
      </c>
      <c r="BG941" s="46">
        <f t="shared" si="1292"/>
        <v>4866.91</v>
      </c>
      <c r="BH941" s="46">
        <v>1206.3800000000001</v>
      </c>
      <c r="BI941" s="46">
        <v>3444.44</v>
      </c>
      <c r="BJ941" s="46">
        <v>7006.73</v>
      </c>
      <c r="BK941" s="46">
        <f t="shared" si="1280"/>
        <v>1689105.94</v>
      </c>
      <c r="BL941" s="46" t="str">
        <f t="shared" si="1293"/>
        <v xml:space="preserve"> </v>
      </c>
      <c r="BM941" s="46" t="e">
        <f t="shared" si="1294"/>
        <v>#DIV/0!</v>
      </c>
      <c r="BN941" s="46" t="e">
        <f t="shared" si="1295"/>
        <v>#DIV/0!</v>
      </c>
      <c r="BO941" s="46" t="e">
        <f t="shared" si="1296"/>
        <v>#DIV/0!</v>
      </c>
      <c r="BP941" s="46" t="e">
        <f t="shared" si="1297"/>
        <v>#DIV/0!</v>
      </c>
      <c r="BQ941" s="46" t="e">
        <f t="shared" si="1298"/>
        <v>#DIV/0!</v>
      </c>
      <c r="BR941" s="46" t="e">
        <f t="shared" si="1299"/>
        <v>#DIV/0!</v>
      </c>
      <c r="BS941" s="46" t="str">
        <f t="shared" si="1300"/>
        <v xml:space="preserve"> </v>
      </c>
      <c r="BT941" s="46" t="e">
        <f t="shared" si="1301"/>
        <v>#DIV/0!</v>
      </c>
      <c r="BU941" s="46" t="e">
        <f t="shared" si="1302"/>
        <v>#DIV/0!</v>
      </c>
      <c r="BV941" s="46" t="e">
        <f t="shared" si="1303"/>
        <v>#DIV/0!</v>
      </c>
      <c r="BW941" s="46" t="str">
        <f t="shared" si="1304"/>
        <v xml:space="preserve"> </v>
      </c>
      <c r="BY941" s="52">
        <f t="shared" si="1250"/>
        <v>3.0000000600019212</v>
      </c>
      <c r="BZ941" s="293">
        <f t="shared" si="1251"/>
        <v>1.5000000300009606</v>
      </c>
      <c r="CA941" s="46">
        <f t="shared" si="1305"/>
        <v>4038.4712026527227</v>
      </c>
      <c r="CB941" s="46">
        <f t="shared" si="1306"/>
        <v>5085.92</v>
      </c>
      <c r="CC941" s="46">
        <f t="shared" si="1307"/>
        <v>-1047.4487973472774</v>
      </c>
    </row>
    <row r="942" spans="1:82" s="45" customFormat="1" ht="43.5" customHeight="1">
      <c r="A942" s="308" t="s">
        <v>71</v>
      </c>
      <c r="B942" s="308"/>
      <c r="C942" s="280">
        <f>SUM(C941)</f>
        <v>567.1</v>
      </c>
      <c r="D942" s="356"/>
      <c r="E942" s="294"/>
      <c r="F942" s="294"/>
      <c r="G942" s="280">
        <f t="shared" ref="G942:U942" si="1343">SUM(G941:G941)</f>
        <v>3166565.27</v>
      </c>
      <c r="H942" s="280">
        <f t="shared" si="1343"/>
        <v>0</v>
      </c>
      <c r="I942" s="280">
        <f t="shared" si="1343"/>
        <v>0</v>
      </c>
      <c r="J942" s="280">
        <f t="shared" si="1343"/>
        <v>0</v>
      </c>
      <c r="K942" s="280">
        <f t="shared" si="1343"/>
        <v>0</v>
      </c>
      <c r="L942" s="280">
        <f t="shared" si="1343"/>
        <v>0</v>
      </c>
      <c r="M942" s="280">
        <f t="shared" si="1343"/>
        <v>0</v>
      </c>
      <c r="N942" s="280">
        <f t="shared" si="1343"/>
        <v>0</v>
      </c>
      <c r="O942" s="280">
        <f t="shared" si="1343"/>
        <v>0</v>
      </c>
      <c r="P942" s="280">
        <f t="shared" si="1343"/>
        <v>0</v>
      </c>
      <c r="Q942" s="280">
        <f t="shared" si="1343"/>
        <v>0</v>
      </c>
      <c r="R942" s="280">
        <f t="shared" si="1343"/>
        <v>0</v>
      </c>
      <c r="S942" s="280">
        <f t="shared" si="1343"/>
        <v>0</v>
      </c>
      <c r="T942" s="290">
        <f t="shared" si="1343"/>
        <v>0</v>
      </c>
      <c r="U942" s="280">
        <f t="shared" si="1343"/>
        <v>0</v>
      </c>
      <c r="V942" s="294" t="s">
        <v>66</v>
      </c>
      <c r="W942" s="280">
        <f t="shared" ref="W942:AL942" si="1344">SUM(W941:W941)</f>
        <v>784.1</v>
      </c>
      <c r="X942" s="280">
        <f t="shared" si="1344"/>
        <v>3024069.83</v>
      </c>
      <c r="Y942" s="280">
        <f t="shared" si="1344"/>
        <v>0</v>
      </c>
      <c r="Z942" s="280">
        <f t="shared" si="1344"/>
        <v>0</v>
      </c>
      <c r="AA942" s="280">
        <f t="shared" si="1344"/>
        <v>0</v>
      </c>
      <c r="AB942" s="280">
        <f t="shared" si="1344"/>
        <v>0</v>
      </c>
      <c r="AC942" s="280">
        <f t="shared" si="1344"/>
        <v>0</v>
      </c>
      <c r="AD942" s="280">
        <f t="shared" si="1344"/>
        <v>0</v>
      </c>
      <c r="AE942" s="280">
        <f t="shared" si="1344"/>
        <v>0</v>
      </c>
      <c r="AF942" s="280">
        <f t="shared" si="1344"/>
        <v>0</v>
      </c>
      <c r="AG942" s="280">
        <f t="shared" si="1344"/>
        <v>0</v>
      </c>
      <c r="AH942" s="280">
        <f t="shared" si="1344"/>
        <v>0</v>
      </c>
      <c r="AI942" s="280">
        <f t="shared" si="1344"/>
        <v>0</v>
      </c>
      <c r="AJ942" s="280">
        <f t="shared" si="1344"/>
        <v>94996.96</v>
      </c>
      <c r="AK942" s="280">
        <f t="shared" si="1344"/>
        <v>47498.48</v>
      </c>
      <c r="AL942" s="280">
        <f t="shared" si="1344"/>
        <v>0</v>
      </c>
      <c r="AN942" s="46" t="e">
        <f>I942/'Приложение 1'!I940</f>
        <v>#DIV/0!</v>
      </c>
      <c r="AO942" s="46" t="e">
        <f t="shared" si="1281"/>
        <v>#DIV/0!</v>
      </c>
      <c r="AP942" s="46" t="e">
        <f t="shared" si="1282"/>
        <v>#DIV/0!</v>
      </c>
      <c r="AQ942" s="46" t="e">
        <f t="shared" si="1283"/>
        <v>#DIV/0!</v>
      </c>
      <c r="AR942" s="46" t="e">
        <f t="shared" si="1284"/>
        <v>#DIV/0!</v>
      </c>
      <c r="AS942" s="46" t="e">
        <f t="shared" si="1285"/>
        <v>#DIV/0!</v>
      </c>
      <c r="AT942" s="46" t="e">
        <f t="shared" si="1286"/>
        <v>#DIV/0!</v>
      </c>
      <c r="AU942" s="46">
        <f t="shared" si="1287"/>
        <v>3856.7399948986099</v>
      </c>
      <c r="AV942" s="46" t="e">
        <f t="shared" si="1288"/>
        <v>#DIV/0!</v>
      </c>
      <c r="AW942" s="46" t="e">
        <f t="shared" si="1289"/>
        <v>#DIV/0!</v>
      </c>
      <c r="AX942" s="46" t="e">
        <f t="shared" si="1290"/>
        <v>#DIV/0!</v>
      </c>
      <c r="AY942" s="52">
        <f t="shared" si="1291"/>
        <v>0</v>
      </c>
      <c r="AZ942" s="46">
        <v>823.21</v>
      </c>
      <c r="BA942" s="46">
        <v>2105.13</v>
      </c>
      <c r="BB942" s="46">
        <v>2608.0100000000002</v>
      </c>
      <c r="BC942" s="46">
        <v>902.03</v>
      </c>
      <c r="BD942" s="46">
        <v>1781.42</v>
      </c>
      <c r="BE942" s="46">
        <v>1188.47</v>
      </c>
      <c r="BF942" s="46">
        <v>2445034.0299999998</v>
      </c>
      <c r="BG942" s="46">
        <f t="shared" si="1292"/>
        <v>4866.91</v>
      </c>
      <c r="BH942" s="46">
        <v>1206.3800000000001</v>
      </c>
      <c r="BI942" s="46">
        <v>3444.44</v>
      </c>
      <c r="BJ942" s="46">
        <v>7006.73</v>
      </c>
      <c r="BK942" s="46">
        <f t="shared" si="1280"/>
        <v>1689105.94</v>
      </c>
      <c r="BL942" s="46" t="e">
        <f t="shared" si="1293"/>
        <v>#DIV/0!</v>
      </c>
      <c r="BM942" s="46" t="e">
        <f t="shared" si="1294"/>
        <v>#DIV/0!</v>
      </c>
      <c r="BN942" s="46" t="e">
        <f t="shared" si="1295"/>
        <v>#DIV/0!</v>
      </c>
      <c r="BO942" s="46" t="e">
        <f t="shared" si="1296"/>
        <v>#DIV/0!</v>
      </c>
      <c r="BP942" s="46" t="e">
        <f t="shared" si="1297"/>
        <v>#DIV/0!</v>
      </c>
      <c r="BQ942" s="46" t="e">
        <f t="shared" si="1298"/>
        <v>#DIV/0!</v>
      </c>
      <c r="BR942" s="46" t="e">
        <f t="shared" si="1299"/>
        <v>#DIV/0!</v>
      </c>
      <c r="BS942" s="46" t="str">
        <f t="shared" si="1300"/>
        <v xml:space="preserve"> </v>
      </c>
      <c r="BT942" s="46" t="e">
        <f t="shared" si="1301"/>
        <v>#DIV/0!</v>
      </c>
      <c r="BU942" s="46" t="e">
        <f t="shared" si="1302"/>
        <v>#DIV/0!</v>
      </c>
      <c r="BV942" s="46" t="e">
        <f t="shared" si="1303"/>
        <v>#DIV/0!</v>
      </c>
      <c r="BW942" s="46" t="str">
        <f t="shared" si="1304"/>
        <v xml:space="preserve"> </v>
      </c>
      <c r="BY942" s="52">
        <f t="shared" si="1250"/>
        <v>3.0000000600019212</v>
      </c>
      <c r="BZ942" s="293">
        <f t="shared" si="1251"/>
        <v>1.5000000300009606</v>
      </c>
      <c r="CA942" s="46">
        <f t="shared" si="1305"/>
        <v>4038.4712026527227</v>
      </c>
      <c r="CB942" s="46">
        <f t="shared" si="1306"/>
        <v>5085.92</v>
      </c>
      <c r="CC942" s="46">
        <f t="shared" si="1307"/>
        <v>-1047.4487973472774</v>
      </c>
    </row>
    <row r="943" spans="1:82" s="45" customFormat="1" ht="12" customHeight="1">
      <c r="A943" s="282" t="s">
        <v>59</v>
      </c>
      <c r="B943" s="283"/>
      <c r="C943" s="283"/>
      <c r="D943" s="283"/>
      <c r="E943" s="283"/>
      <c r="F943" s="283"/>
      <c r="G943" s="283"/>
      <c r="H943" s="283"/>
      <c r="I943" s="283"/>
      <c r="J943" s="283"/>
      <c r="K943" s="283"/>
      <c r="L943" s="283"/>
      <c r="M943" s="283"/>
      <c r="N943" s="283"/>
      <c r="O943" s="283"/>
      <c r="P943" s="283"/>
      <c r="Q943" s="283"/>
      <c r="R943" s="283"/>
      <c r="S943" s="283"/>
      <c r="T943" s="283"/>
      <c r="U943" s="283"/>
      <c r="V943" s="283"/>
      <c r="W943" s="283"/>
      <c r="X943" s="283"/>
      <c r="Y943" s="283"/>
      <c r="Z943" s="283"/>
      <c r="AA943" s="283"/>
      <c r="AB943" s="283"/>
      <c r="AC943" s="283"/>
      <c r="AD943" s="283"/>
      <c r="AE943" s="283"/>
      <c r="AF943" s="283"/>
      <c r="AG943" s="283"/>
      <c r="AH943" s="283"/>
      <c r="AI943" s="283"/>
      <c r="AJ943" s="283"/>
      <c r="AK943" s="283"/>
      <c r="AL943" s="375"/>
      <c r="AN943" s="46">
        <f>I943/'Приложение 1'!I941</f>
        <v>0</v>
      </c>
      <c r="AO943" s="46" t="e">
        <f t="shared" si="1281"/>
        <v>#DIV/0!</v>
      </c>
      <c r="AP943" s="46" t="e">
        <f t="shared" si="1282"/>
        <v>#DIV/0!</v>
      </c>
      <c r="AQ943" s="46" t="e">
        <f t="shared" si="1283"/>
        <v>#DIV/0!</v>
      </c>
      <c r="AR943" s="46" t="e">
        <f t="shared" si="1284"/>
        <v>#DIV/0!</v>
      </c>
      <c r="AS943" s="46" t="e">
        <f t="shared" si="1285"/>
        <v>#DIV/0!</v>
      </c>
      <c r="AT943" s="46" t="e">
        <f t="shared" si="1286"/>
        <v>#DIV/0!</v>
      </c>
      <c r="AU943" s="46" t="e">
        <f t="shared" si="1287"/>
        <v>#DIV/0!</v>
      </c>
      <c r="AV943" s="46" t="e">
        <f t="shared" si="1288"/>
        <v>#DIV/0!</v>
      </c>
      <c r="AW943" s="46" t="e">
        <f t="shared" si="1289"/>
        <v>#DIV/0!</v>
      </c>
      <c r="AX943" s="46" t="e">
        <f t="shared" si="1290"/>
        <v>#DIV/0!</v>
      </c>
      <c r="AY943" s="52">
        <f t="shared" si="1291"/>
        <v>0</v>
      </c>
      <c r="AZ943" s="46">
        <v>823.21</v>
      </c>
      <c r="BA943" s="46">
        <v>2105.13</v>
      </c>
      <c r="BB943" s="46">
        <v>2608.0100000000002</v>
      </c>
      <c r="BC943" s="46">
        <v>902.03</v>
      </c>
      <c r="BD943" s="46">
        <v>1781.42</v>
      </c>
      <c r="BE943" s="46">
        <v>1188.47</v>
      </c>
      <c r="BF943" s="46">
        <v>2445034.0299999998</v>
      </c>
      <c r="BG943" s="46">
        <f t="shared" si="1292"/>
        <v>4866.91</v>
      </c>
      <c r="BH943" s="46">
        <v>1206.3800000000001</v>
      </c>
      <c r="BI943" s="46">
        <v>3444.44</v>
      </c>
      <c r="BJ943" s="46">
        <v>7006.73</v>
      </c>
      <c r="BK943" s="46">
        <f t="shared" si="1280"/>
        <v>1689105.94</v>
      </c>
      <c r="BL943" s="46" t="str">
        <f t="shared" si="1293"/>
        <v xml:space="preserve"> </v>
      </c>
      <c r="BM943" s="46" t="e">
        <f t="shared" si="1294"/>
        <v>#DIV/0!</v>
      </c>
      <c r="BN943" s="46" t="e">
        <f t="shared" si="1295"/>
        <v>#DIV/0!</v>
      </c>
      <c r="BO943" s="46" t="e">
        <f t="shared" si="1296"/>
        <v>#DIV/0!</v>
      </c>
      <c r="BP943" s="46" t="e">
        <f t="shared" si="1297"/>
        <v>#DIV/0!</v>
      </c>
      <c r="BQ943" s="46" t="e">
        <f t="shared" si="1298"/>
        <v>#DIV/0!</v>
      </c>
      <c r="BR943" s="46" t="e">
        <f t="shared" si="1299"/>
        <v>#DIV/0!</v>
      </c>
      <c r="BS943" s="46" t="e">
        <f t="shared" si="1300"/>
        <v>#DIV/0!</v>
      </c>
      <c r="BT943" s="46" t="e">
        <f t="shared" si="1301"/>
        <v>#DIV/0!</v>
      </c>
      <c r="BU943" s="46" t="e">
        <f t="shared" si="1302"/>
        <v>#DIV/0!</v>
      </c>
      <c r="BV943" s="46" t="e">
        <f t="shared" si="1303"/>
        <v>#DIV/0!</v>
      </c>
      <c r="BW943" s="46" t="str">
        <f t="shared" si="1304"/>
        <v xml:space="preserve"> </v>
      </c>
      <c r="BY943" s="52" t="e">
        <f t="shared" si="1250"/>
        <v>#DIV/0!</v>
      </c>
      <c r="BZ943" s="293" t="e">
        <f t="shared" si="1251"/>
        <v>#DIV/0!</v>
      </c>
      <c r="CA943" s="46" t="e">
        <f t="shared" si="1305"/>
        <v>#DIV/0!</v>
      </c>
      <c r="CB943" s="46">
        <f t="shared" si="1306"/>
        <v>5085.92</v>
      </c>
      <c r="CC943" s="46" t="e">
        <f t="shared" si="1307"/>
        <v>#DIV/0!</v>
      </c>
    </row>
    <row r="944" spans="1:82" s="45" customFormat="1" ht="12" customHeight="1">
      <c r="A944" s="284">
        <v>250</v>
      </c>
      <c r="B944" s="64" t="s">
        <v>816</v>
      </c>
      <c r="C944" s="280">
        <v>265.62</v>
      </c>
      <c r="D944" s="295"/>
      <c r="E944" s="280"/>
      <c r="F944" s="280"/>
      <c r="G944" s="286">
        <f t="shared" ref="G944" si="1345">ROUND(H944+U944+X944+Z944+AB944+AD944+AF944+AH944+AI944+AJ944+AK944+AL944,2)</f>
        <v>4191933.11</v>
      </c>
      <c r="H944" s="280">
        <f t="shared" ref="H944" si="1346">I944+K944+M944+O944+Q944+S944</f>
        <v>0</v>
      </c>
      <c r="I944" s="289">
        <v>0</v>
      </c>
      <c r="J944" s="289">
        <v>0</v>
      </c>
      <c r="K944" s="289">
        <v>0</v>
      </c>
      <c r="L944" s="289">
        <v>0</v>
      </c>
      <c r="M944" s="289">
        <v>0</v>
      </c>
      <c r="N944" s="280">
        <v>0</v>
      </c>
      <c r="O944" s="280">
        <v>0</v>
      </c>
      <c r="P944" s="280">
        <v>0</v>
      </c>
      <c r="Q944" s="280">
        <v>0</v>
      </c>
      <c r="R944" s="280">
        <v>0</v>
      </c>
      <c r="S944" s="280">
        <v>0</v>
      </c>
      <c r="T944" s="290">
        <v>0</v>
      </c>
      <c r="U944" s="280">
        <v>0</v>
      </c>
      <c r="V944" s="296" t="s">
        <v>106</v>
      </c>
      <c r="W944" s="57">
        <v>1038</v>
      </c>
      <c r="X944" s="280">
        <f t="shared" ref="X944" si="1347">ROUND(IF(V944="СК",3856.74,3886.86)*W944,2)</f>
        <v>4003296.12</v>
      </c>
      <c r="Y944" s="57">
        <v>0</v>
      </c>
      <c r="Z944" s="57">
        <v>0</v>
      </c>
      <c r="AA944" s="57">
        <v>0</v>
      </c>
      <c r="AB944" s="57">
        <v>0</v>
      </c>
      <c r="AC944" s="57">
        <v>0</v>
      </c>
      <c r="AD944" s="57">
        <v>0</v>
      </c>
      <c r="AE944" s="57">
        <v>0</v>
      </c>
      <c r="AF944" s="57">
        <v>0</v>
      </c>
      <c r="AG944" s="57">
        <v>0</v>
      </c>
      <c r="AH944" s="57">
        <v>0</v>
      </c>
      <c r="AI944" s="57">
        <v>0</v>
      </c>
      <c r="AJ944" s="57">
        <f t="shared" ref="AJ944" si="1348">ROUND(X944/95.5*3,2)</f>
        <v>125757.99</v>
      </c>
      <c r="AK944" s="57">
        <f t="shared" ref="AK944" si="1349">ROUND(X944/95.5*1.5,2)</f>
        <v>62879</v>
      </c>
      <c r="AL944" s="57">
        <v>0</v>
      </c>
      <c r="AN944" s="46">
        <f>I944/'Приложение 1'!I942</f>
        <v>0</v>
      </c>
      <c r="AO944" s="46" t="e">
        <f t="shared" si="1281"/>
        <v>#DIV/0!</v>
      </c>
      <c r="AP944" s="46" t="e">
        <f t="shared" si="1282"/>
        <v>#DIV/0!</v>
      </c>
      <c r="AQ944" s="46" t="e">
        <f t="shared" si="1283"/>
        <v>#DIV/0!</v>
      </c>
      <c r="AR944" s="46" t="e">
        <f t="shared" si="1284"/>
        <v>#DIV/0!</v>
      </c>
      <c r="AS944" s="46" t="e">
        <f t="shared" si="1285"/>
        <v>#DIV/0!</v>
      </c>
      <c r="AT944" s="46" t="e">
        <f t="shared" si="1286"/>
        <v>#DIV/0!</v>
      </c>
      <c r="AU944" s="46">
        <f t="shared" si="1287"/>
        <v>3856.7400000000002</v>
      </c>
      <c r="AV944" s="46" t="e">
        <f t="shared" si="1288"/>
        <v>#DIV/0!</v>
      </c>
      <c r="AW944" s="46" t="e">
        <f t="shared" si="1289"/>
        <v>#DIV/0!</v>
      </c>
      <c r="AX944" s="46" t="e">
        <f t="shared" si="1290"/>
        <v>#DIV/0!</v>
      </c>
      <c r="AY944" s="52">
        <f t="shared" si="1291"/>
        <v>0</v>
      </c>
      <c r="AZ944" s="46">
        <v>823.21</v>
      </c>
      <c r="BA944" s="46">
        <v>2105.13</v>
      </c>
      <c r="BB944" s="46">
        <v>2608.0100000000002</v>
      </c>
      <c r="BC944" s="46">
        <v>902.03</v>
      </c>
      <c r="BD944" s="46">
        <v>1781.42</v>
      </c>
      <c r="BE944" s="46">
        <v>1188.47</v>
      </c>
      <c r="BF944" s="46">
        <v>2445034.0299999998</v>
      </c>
      <c r="BG944" s="46">
        <f t="shared" si="1292"/>
        <v>4866.91</v>
      </c>
      <c r="BH944" s="46">
        <v>1206.3800000000001</v>
      </c>
      <c r="BI944" s="46">
        <v>3444.44</v>
      </c>
      <c r="BJ944" s="46">
        <v>7006.73</v>
      </c>
      <c r="BK944" s="46">
        <f t="shared" si="1280"/>
        <v>1689105.94</v>
      </c>
      <c r="BL944" s="46" t="str">
        <f t="shared" si="1293"/>
        <v xml:space="preserve"> </v>
      </c>
      <c r="BM944" s="46" t="e">
        <f t="shared" si="1294"/>
        <v>#DIV/0!</v>
      </c>
      <c r="BN944" s="46" t="e">
        <f t="shared" si="1295"/>
        <v>#DIV/0!</v>
      </c>
      <c r="BO944" s="46" t="e">
        <f t="shared" si="1296"/>
        <v>#DIV/0!</v>
      </c>
      <c r="BP944" s="46" t="e">
        <f t="shared" si="1297"/>
        <v>#DIV/0!</v>
      </c>
      <c r="BQ944" s="46" t="e">
        <f t="shared" si="1298"/>
        <v>#DIV/0!</v>
      </c>
      <c r="BR944" s="46" t="e">
        <f t="shared" si="1299"/>
        <v>#DIV/0!</v>
      </c>
      <c r="BS944" s="46" t="str">
        <f t="shared" si="1300"/>
        <v xml:space="preserve"> </v>
      </c>
      <c r="BT944" s="46" t="e">
        <f t="shared" si="1301"/>
        <v>#DIV/0!</v>
      </c>
      <c r="BU944" s="46" t="e">
        <f t="shared" si="1302"/>
        <v>#DIV/0!</v>
      </c>
      <c r="BV944" s="46" t="e">
        <f t="shared" si="1303"/>
        <v>#DIV/0!</v>
      </c>
      <c r="BW944" s="46" t="str">
        <f t="shared" si="1304"/>
        <v xml:space="preserve"> </v>
      </c>
      <c r="BY944" s="52">
        <f t="shared" si="1250"/>
        <v>2.9999999212773703</v>
      </c>
      <c r="BZ944" s="293">
        <f t="shared" si="1251"/>
        <v>1.5000000799153974</v>
      </c>
      <c r="CA944" s="46">
        <f t="shared" si="1305"/>
        <v>4038.471204238921</v>
      </c>
      <c r="CB944" s="46">
        <f t="shared" si="1306"/>
        <v>5085.92</v>
      </c>
      <c r="CC944" s="46">
        <f t="shared" si="1307"/>
        <v>-1047.4487957610791</v>
      </c>
    </row>
    <row r="945" spans="1:81" s="45" customFormat="1" ht="43.5" customHeight="1">
      <c r="A945" s="308" t="s">
        <v>58</v>
      </c>
      <c r="B945" s="308"/>
      <c r="C945" s="280">
        <f>SUM(C944:C944)</f>
        <v>265.62</v>
      </c>
      <c r="D945" s="356"/>
      <c r="E945" s="294"/>
      <c r="F945" s="294"/>
      <c r="G945" s="280">
        <f t="shared" ref="G945:U945" si="1350">SUM(G944:G944)</f>
        <v>4191933.11</v>
      </c>
      <c r="H945" s="280">
        <f t="shared" si="1350"/>
        <v>0</v>
      </c>
      <c r="I945" s="280">
        <f t="shared" si="1350"/>
        <v>0</v>
      </c>
      <c r="J945" s="280">
        <f t="shared" si="1350"/>
        <v>0</v>
      </c>
      <c r="K945" s="280">
        <f t="shared" si="1350"/>
        <v>0</v>
      </c>
      <c r="L945" s="280">
        <f t="shared" si="1350"/>
        <v>0</v>
      </c>
      <c r="M945" s="280">
        <f t="shared" si="1350"/>
        <v>0</v>
      </c>
      <c r="N945" s="280">
        <f t="shared" si="1350"/>
        <v>0</v>
      </c>
      <c r="O945" s="280">
        <f t="shared" si="1350"/>
        <v>0</v>
      </c>
      <c r="P945" s="280">
        <f t="shared" si="1350"/>
        <v>0</v>
      </c>
      <c r="Q945" s="280">
        <f t="shared" si="1350"/>
        <v>0</v>
      </c>
      <c r="R945" s="280">
        <f t="shared" si="1350"/>
        <v>0</v>
      </c>
      <c r="S945" s="280">
        <f t="shared" si="1350"/>
        <v>0</v>
      </c>
      <c r="T945" s="290">
        <f t="shared" si="1350"/>
        <v>0</v>
      </c>
      <c r="U945" s="280">
        <f t="shared" si="1350"/>
        <v>0</v>
      </c>
      <c r="V945" s="294" t="s">
        <v>66</v>
      </c>
      <c r="W945" s="280">
        <f t="shared" ref="W945:AL945" si="1351">SUM(W944:W944)</f>
        <v>1038</v>
      </c>
      <c r="X945" s="280">
        <f t="shared" si="1351"/>
        <v>4003296.12</v>
      </c>
      <c r="Y945" s="280">
        <f t="shared" si="1351"/>
        <v>0</v>
      </c>
      <c r="Z945" s="280">
        <f t="shared" si="1351"/>
        <v>0</v>
      </c>
      <c r="AA945" s="280">
        <f t="shared" si="1351"/>
        <v>0</v>
      </c>
      <c r="AB945" s="280">
        <f t="shared" si="1351"/>
        <v>0</v>
      </c>
      <c r="AC945" s="280">
        <f t="shared" si="1351"/>
        <v>0</v>
      </c>
      <c r="AD945" s="280">
        <f t="shared" si="1351"/>
        <v>0</v>
      </c>
      <c r="AE945" s="280">
        <f t="shared" si="1351"/>
        <v>0</v>
      </c>
      <c r="AF945" s="280">
        <f t="shared" si="1351"/>
        <v>0</v>
      </c>
      <c r="AG945" s="280">
        <f t="shared" si="1351"/>
        <v>0</v>
      </c>
      <c r="AH945" s="280">
        <f t="shared" si="1351"/>
        <v>0</v>
      </c>
      <c r="AI945" s="280">
        <f t="shared" si="1351"/>
        <v>0</v>
      </c>
      <c r="AJ945" s="280">
        <f t="shared" si="1351"/>
        <v>125757.99</v>
      </c>
      <c r="AK945" s="280">
        <f t="shared" si="1351"/>
        <v>62879</v>
      </c>
      <c r="AL945" s="280">
        <f t="shared" si="1351"/>
        <v>0</v>
      </c>
      <c r="AN945" s="46" t="e">
        <f>I945/'Приложение 1'!I943</f>
        <v>#DIV/0!</v>
      </c>
      <c r="AO945" s="46" t="e">
        <f t="shared" si="1281"/>
        <v>#DIV/0!</v>
      </c>
      <c r="AP945" s="46" t="e">
        <f t="shared" si="1282"/>
        <v>#DIV/0!</v>
      </c>
      <c r="AQ945" s="46" t="e">
        <f t="shared" si="1283"/>
        <v>#DIV/0!</v>
      </c>
      <c r="AR945" s="46" t="e">
        <f t="shared" si="1284"/>
        <v>#DIV/0!</v>
      </c>
      <c r="AS945" s="46" t="e">
        <f t="shared" si="1285"/>
        <v>#DIV/0!</v>
      </c>
      <c r="AT945" s="46" t="e">
        <f t="shared" si="1286"/>
        <v>#DIV/0!</v>
      </c>
      <c r="AU945" s="46">
        <f t="shared" si="1287"/>
        <v>3856.7400000000002</v>
      </c>
      <c r="AV945" s="46" t="e">
        <f t="shared" si="1288"/>
        <v>#DIV/0!</v>
      </c>
      <c r="AW945" s="46" t="e">
        <f t="shared" si="1289"/>
        <v>#DIV/0!</v>
      </c>
      <c r="AX945" s="46" t="e">
        <f t="shared" si="1290"/>
        <v>#DIV/0!</v>
      </c>
      <c r="AY945" s="52">
        <f t="shared" si="1291"/>
        <v>0</v>
      </c>
      <c r="AZ945" s="46">
        <v>823.21</v>
      </c>
      <c r="BA945" s="46">
        <v>2105.13</v>
      </c>
      <c r="BB945" s="46">
        <v>2608.0100000000002</v>
      </c>
      <c r="BC945" s="46">
        <v>902.03</v>
      </c>
      <c r="BD945" s="46">
        <v>1781.42</v>
      </c>
      <c r="BE945" s="46">
        <v>1188.47</v>
      </c>
      <c r="BF945" s="46">
        <v>2445034.0299999998</v>
      </c>
      <c r="BG945" s="46">
        <f t="shared" si="1292"/>
        <v>4866.91</v>
      </c>
      <c r="BH945" s="46">
        <v>1206.3800000000001</v>
      </c>
      <c r="BI945" s="46">
        <v>3444.44</v>
      </c>
      <c r="BJ945" s="46">
        <v>7006.73</v>
      </c>
      <c r="BK945" s="46">
        <f t="shared" si="1280"/>
        <v>1689105.94</v>
      </c>
      <c r="BL945" s="46" t="e">
        <f t="shared" si="1293"/>
        <v>#DIV/0!</v>
      </c>
      <c r="BM945" s="46" t="e">
        <f t="shared" si="1294"/>
        <v>#DIV/0!</v>
      </c>
      <c r="BN945" s="46" t="e">
        <f t="shared" si="1295"/>
        <v>#DIV/0!</v>
      </c>
      <c r="BO945" s="46" t="e">
        <f t="shared" si="1296"/>
        <v>#DIV/0!</v>
      </c>
      <c r="BP945" s="46" t="e">
        <f t="shared" si="1297"/>
        <v>#DIV/0!</v>
      </c>
      <c r="BQ945" s="46" t="e">
        <f t="shared" si="1298"/>
        <v>#DIV/0!</v>
      </c>
      <c r="BR945" s="46" t="e">
        <f t="shared" si="1299"/>
        <v>#DIV/0!</v>
      </c>
      <c r="BS945" s="46" t="str">
        <f t="shared" si="1300"/>
        <v xml:space="preserve"> </v>
      </c>
      <c r="BT945" s="46" t="e">
        <f t="shared" si="1301"/>
        <v>#DIV/0!</v>
      </c>
      <c r="BU945" s="46" t="e">
        <f t="shared" si="1302"/>
        <v>#DIV/0!</v>
      </c>
      <c r="BV945" s="46" t="e">
        <f t="shared" si="1303"/>
        <v>#DIV/0!</v>
      </c>
      <c r="BW945" s="46" t="str">
        <f t="shared" si="1304"/>
        <v xml:space="preserve"> </v>
      </c>
      <c r="BY945" s="52">
        <f t="shared" si="1250"/>
        <v>2.9999999212773703</v>
      </c>
      <c r="BZ945" s="293">
        <f t="shared" si="1251"/>
        <v>1.5000000799153974</v>
      </c>
      <c r="CA945" s="46">
        <f t="shared" si="1305"/>
        <v>4038.471204238921</v>
      </c>
      <c r="CB945" s="46">
        <f t="shared" si="1306"/>
        <v>5085.92</v>
      </c>
      <c r="CC945" s="46">
        <f t="shared" si="1307"/>
        <v>-1047.4487957610791</v>
      </c>
    </row>
    <row r="946" spans="1:81" s="45" customFormat="1" ht="12" customHeight="1">
      <c r="A946" s="282" t="s">
        <v>78</v>
      </c>
      <c r="B946" s="283"/>
      <c r="C946" s="283"/>
      <c r="D946" s="283"/>
      <c r="E946" s="283"/>
      <c r="F946" s="283"/>
      <c r="G946" s="283"/>
      <c r="H946" s="283"/>
      <c r="I946" s="283"/>
      <c r="J946" s="283"/>
      <c r="K946" s="283"/>
      <c r="L946" s="283"/>
      <c r="M946" s="283"/>
      <c r="N946" s="283"/>
      <c r="O946" s="283"/>
      <c r="P946" s="283"/>
      <c r="Q946" s="283"/>
      <c r="R946" s="283"/>
      <c r="S946" s="283"/>
      <c r="T946" s="283"/>
      <c r="U946" s="283"/>
      <c r="V946" s="283"/>
      <c r="W946" s="283"/>
      <c r="X946" s="283"/>
      <c r="Y946" s="283"/>
      <c r="Z946" s="283"/>
      <c r="AA946" s="283"/>
      <c r="AB946" s="283"/>
      <c r="AC946" s="283"/>
      <c r="AD946" s="283"/>
      <c r="AE946" s="283"/>
      <c r="AF946" s="283"/>
      <c r="AG946" s="283"/>
      <c r="AH946" s="283"/>
      <c r="AI946" s="283"/>
      <c r="AJ946" s="283"/>
      <c r="AK946" s="283"/>
      <c r="AL946" s="375"/>
      <c r="AN946" s="46">
        <f>I946/'Приложение 1'!I944</f>
        <v>0</v>
      </c>
      <c r="AO946" s="46" t="e">
        <f t="shared" si="1281"/>
        <v>#DIV/0!</v>
      </c>
      <c r="AP946" s="46" t="e">
        <f t="shared" si="1282"/>
        <v>#DIV/0!</v>
      </c>
      <c r="AQ946" s="46" t="e">
        <f t="shared" si="1283"/>
        <v>#DIV/0!</v>
      </c>
      <c r="AR946" s="46" t="e">
        <f t="shared" si="1284"/>
        <v>#DIV/0!</v>
      </c>
      <c r="AS946" s="46" t="e">
        <f t="shared" si="1285"/>
        <v>#DIV/0!</v>
      </c>
      <c r="AT946" s="46" t="e">
        <f t="shared" si="1286"/>
        <v>#DIV/0!</v>
      </c>
      <c r="AU946" s="46" t="e">
        <f t="shared" si="1287"/>
        <v>#DIV/0!</v>
      </c>
      <c r="AV946" s="46" t="e">
        <f t="shared" si="1288"/>
        <v>#DIV/0!</v>
      </c>
      <c r="AW946" s="46" t="e">
        <f t="shared" si="1289"/>
        <v>#DIV/0!</v>
      </c>
      <c r="AX946" s="46" t="e">
        <f t="shared" si="1290"/>
        <v>#DIV/0!</v>
      </c>
      <c r="AY946" s="52">
        <f t="shared" si="1291"/>
        <v>0</v>
      </c>
      <c r="AZ946" s="46">
        <v>823.21</v>
      </c>
      <c r="BA946" s="46">
        <v>2105.13</v>
      </c>
      <c r="BB946" s="46">
        <v>2608.0100000000002</v>
      </c>
      <c r="BC946" s="46">
        <v>902.03</v>
      </c>
      <c r="BD946" s="46">
        <v>1781.42</v>
      </c>
      <c r="BE946" s="46">
        <v>1188.47</v>
      </c>
      <c r="BF946" s="46">
        <v>2445034.0299999998</v>
      </c>
      <c r="BG946" s="46">
        <f t="shared" si="1292"/>
        <v>4866.91</v>
      </c>
      <c r="BH946" s="46">
        <v>1206.3800000000001</v>
      </c>
      <c r="BI946" s="46">
        <v>3444.44</v>
      </c>
      <c r="BJ946" s="46">
        <v>7006.73</v>
      </c>
      <c r="BK946" s="46">
        <f t="shared" si="1280"/>
        <v>1689105.94</v>
      </c>
      <c r="BL946" s="46" t="str">
        <f t="shared" si="1293"/>
        <v xml:space="preserve"> </v>
      </c>
      <c r="BM946" s="46" t="e">
        <f t="shared" si="1294"/>
        <v>#DIV/0!</v>
      </c>
      <c r="BN946" s="46" t="e">
        <f t="shared" si="1295"/>
        <v>#DIV/0!</v>
      </c>
      <c r="BO946" s="46" t="e">
        <f t="shared" si="1296"/>
        <v>#DIV/0!</v>
      </c>
      <c r="BP946" s="46" t="e">
        <f t="shared" si="1297"/>
        <v>#DIV/0!</v>
      </c>
      <c r="BQ946" s="46" t="e">
        <f t="shared" si="1298"/>
        <v>#DIV/0!</v>
      </c>
      <c r="BR946" s="46" t="e">
        <f t="shared" si="1299"/>
        <v>#DIV/0!</v>
      </c>
      <c r="BS946" s="46" t="e">
        <f t="shared" si="1300"/>
        <v>#DIV/0!</v>
      </c>
      <c r="BT946" s="46" t="e">
        <f t="shared" si="1301"/>
        <v>#DIV/0!</v>
      </c>
      <c r="BU946" s="46" t="e">
        <f t="shared" si="1302"/>
        <v>#DIV/0!</v>
      </c>
      <c r="BV946" s="46" t="e">
        <f t="shared" si="1303"/>
        <v>#DIV/0!</v>
      </c>
      <c r="BW946" s="46" t="str">
        <f t="shared" si="1304"/>
        <v xml:space="preserve"> </v>
      </c>
      <c r="BY946" s="52" t="e">
        <f t="shared" si="1250"/>
        <v>#DIV/0!</v>
      </c>
      <c r="BZ946" s="293" t="e">
        <f t="shared" si="1251"/>
        <v>#DIV/0!</v>
      </c>
      <c r="CA946" s="46" t="e">
        <f t="shared" si="1305"/>
        <v>#DIV/0!</v>
      </c>
      <c r="CB946" s="46">
        <f t="shared" si="1306"/>
        <v>5085.92</v>
      </c>
      <c r="CC946" s="46" t="e">
        <f t="shared" si="1307"/>
        <v>#DIV/0!</v>
      </c>
    </row>
    <row r="947" spans="1:81" s="45" customFormat="1" ht="12" customHeight="1">
      <c r="A947" s="376">
        <v>251</v>
      </c>
      <c r="B947" s="377" t="s">
        <v>821</v>
      </c>
      <c r="C947" s="378">
        <v>851.45</v>
      </c>
      <c r="D947" s="295"/>
      <c r="E947" s="378"/>
      <c r="F947" s="378"/>
      <c r="G947" s="286">
        <f t="shared" ref="G947:G949" si="1352">ROUND(H947+U947+X947+Z947+AB947+AD947+AF947+AH947+AI947+AJ947+AK947+AL947,2)</f>
        <v>110748.91</v>
      </c>
      <c r="H947" s="280">
        <f t="shared" ref="H947:H950" si="1353">I947+K947+M947+O947+Q947+S947</f>
        <v>105765.21</v>
      </c>
      <c r="I947" s="289">
        <v>0</v>
      </c>
      <c r="J947" s="289">
        <v>0</v>
      </c>
      <c r="K947" s="289">
        <v>0</v>
      </c>
      <c r="L947" s="289">
        <v>123.6</v>
      </c>
      <c r="M947" s="286">
        <f t="shared" ref="M947" si="1354">ROUND(L947*891.36*0.96,2)</f>
        <v>105765.21</v>
      </c>
      <c r="N947" s="280">
        <v>0</v>
      </c>
      <c r="O947" s="280">
        <v>0</v>
      </c>
      <c r="P947" s="280">
        <v>0</v>
      </c>
      <c r="Q947" s="280">
        <v>0</v>
      </c>
      <c r="R947" s="280">
        <v>0</v>
      </c>
      <c r="S947" s="280">
        <v>0</v>
      </c>
      <c r="T947" s="290">
        <v>0</v>
      </c>
      <c r="U947" s="280">
        <v>0</v>
      </c>
      <c r="V947" s="296"/>
      <c r="W947" s="57">
        <v>0</v>
      </c>
      <c r="X947" s="280">
        <f t="shared" ref="X947:X950" si="1355">ROUND(IF(V947="СК",3856.74,3886.86)*W947,2)</f>
        <v>0</v>
      </c>
      <c r="Y947" s="57">
        <v>0</v>
      </c>
      <c r="Z947" s="57">
        <v>0</v>
      </c>
      <c r="AA947" s="57">
        <v>0</v>
      </c>
      <c r="AB947" s="57">
        <v>0</v>
      </c>
      <c r="AC947" s="57">
        <v>0</v>
      </c>
      <c r="AD947" s="57">
        <v>0</v>
      </c>
      <c r="AE947" s="57">
        <v>0</v>
      </c>
      <c r="AF947" s="57">
        <v>0</v>
      </c>
      <c r="AG947" s="57">
        <v>0</v>
      </c>
      <c r="AH947" s="57">
        <v>0</v>
      </c>
      <c r="AI947" s="57">
        <v>0</v>
      </c>
      <c r="AJ947" s="57">
        <f>ROUND((X947+H947+AI947)/95.5*3,2)</f>
        <v>3322.47</v>
      </c>
      <c r="AK947" s="57">
        <f>ROUND((X947+H947+AI947)/95.5*1.5,2)</f>
        <v>1661.23</v>
      </c>
      <c r="AL947" s="57">
        <v>0</v>
      </c>
      <c r="AN947" s="46">
        <f>I947/'Приложение 1'!I945</f>
        <v>0</v>
      </c>
      <c r="AO947" s="46" t="e">
        <f t="shared" si="1281"/>
        <v>#DIV/0!</v>
      </c>
      <c r="AP947" s="46">
        <f t="shared" si="1282"/>
        <v>855.7055825242719</v>
      </c>
      <c r="AQ947" s="46" t="e">
        <f t="shared" si="1283"/>
        <v>#DIV/0!</v>
      </c>
      <c r="AR947" s="46" t="e">
        <f t="shared" si="1284"/>
        <v>#DIV/0!</v>
      </c>
      <c r="AS947" s="46" t="e">
        <f t="shared" si="1285"/>
        <v>#DIV/0!</v>
      </c>
      <c r="AT947" s="46" t="e">
        <f t="shared" si="1286"/>
        <v>#DIV/0!</v>
      </c>
      <c r="AU947" s="46" t="e">
        <f t="shared" si="1287"/>
        <v>#DIV/0!</v>
      </c>
      <c r="AV947" s="46" t="e">
        <f t="shared" si="1288"/>
        <v>#DIV/0!</v>
      </c>
      <c r="AW947" s="46" t="e">
        <f t="shared" si="1289"/>
        <v>#DIV/0!</v>
      </c>
      <c r="AX947" s="46" t="e">
        <f t="shared" si="1290"/>
        <v>#DIV/0!</v>
      </c>
      <c r="AY947" s="52">
        <f t="shared" si="1291"/>
        <v>0</v>
      </c>
      <c r="AZ947" s="46">
        <v>823.21</v>
      </c>
      <c r="BA947" s="46">
        <v>2105.13</v>
      </c>
      <c r="BB947" s="46">
        <v>2608.0100000000002</v>
      </c>
      <c r="BC947" s="46">
        <v>902.03</v>
      </c>
      <c r="BD947" s="46">
        <v>1781.42</v>
      </c>
      <c r="BE947" s="46">
        <v>1188.47</v>
      </c>
      <c r="BF947" s="46">
        <v>2445034.0299999998</v>
      </c>
      <c r="BG947" s="46">
        <f t="shared" si="1292"/>
        <v>4866.91</v>
      </c>
      <c r="BH947" s="46">
        <v>1206.3800000000001</v>
      </c>
      <c r="BI947" s="46">
        <v>3444.44</v>
      </c>
      <c r="BJ947" s="46">
        <v>7006.73</v>
      </c>
      <c r="BK947" s="46">
        <f t="shared" si="1280"/>
        <v>1689105.94</v>
      </c>
      <c r="BL947" s="46" t="str">
        <f t="shared" si="1293"/>
        <v xml:space="preserve"> </v>
      </c>
      <c r="BM947" s="46" t="e">
        <f t="shared" si="1294"/>
        <v>#DIV/0!</v>
      </c>
      <c r="BN947" s="46" t="str">
        <f t="shared" si="1295"/>
        <v xml:space="preserve"> </v>
      </c>
      <c r="BO947" s="46" t="e">
        <f t="shared" si="1296"/>
        <v>#DIV/0!</v>
      </c>
      <c r="BP947" s="46" t="e">
        <f t="shared" si="1297"/>
        <v>#DIV/0!</v>
      </c>
      <c r="BQ947" s="46" t="e">
        <f t="shared" si="1298"/>
        <v>#DIV/0!</v>
      </c>
      <c r="BR947" s="46" t="e">
        <f t="shared" si="1299"/>
        <v>#DIV/0!</v>
      </c>
      <c r="BS947" s="46" t="e">
        <f t="shared" si="1300"/>
        <v>#DIV/0!</v>
      </c>
      <c r="BT947" s="46" t="e">
        <f t="shared" si="1301"/>
        <v>#DIV/0!</v>
      </c>
      <c r="BU947" s="46" t="e">
        <f t="shared" si="1302"/>
        <v>#DIV/0!</v>
      </c>
      <c r="BV947" s="46" t="e">
        <f t="shared" si="1303"/>
        <v>#DIV/0!</v>
      </c>
      <c r="BW947" s="46" t="str">
        <f t="shared" si="1304"/>
        <v xml:space="preserve"> </v>
      </c>
      <c r="BY947" s="52">
        <f t="shared" si="1250"/>
        <v>3.0000024379472445</v>
      </c>
      <c r="BZ947" s="293">
        <f t="shared" si="1251"/>
        <v>1.4999967042565023</v>
      </c>
      <c r="CA947" s="46" t="e">
        <f t="shared" si="1305"/>
        <v>#DIV/0!</v>
      </c>
      <c r="CB947" s="46">
        <f t="shared" si="1306"/>
        <v>5085.92</v>
      </c>
      <c r="CC947" s="46" t="e">
        <f t="shared" si="1307"/>
        <v>#DIV/0!</v>
      </c>
    </row>
    <row r="948" spans="1:81" s="45" customFormat="1" ht="12" customHeight="1">
      <c r="A948" s="376">
        <v>252</v>
      </c>
      <c r="B948" s="377" t="s">
        <v>822</v>
      </c>
      <c r="C948" s="280">
        <f>4576.57+103.1</f>
        <v>4679.67</v>
      </c>
      <c r="D948" s="295"/>
      <c r="E948" s="280"/>
      <c r="F948" s="280"/>
      <c r="G948" s="286">
        <f>ROUND(H948+U948+X948+Z948+AB948+AD948+AF948+AH948+AI948+AJ948+AK948+AL948,2)</f>
        <v>142687.95000000001</v>
      </c>
      <c r="H948" s="280">
        <f>I948+K948+M948+O948+Q948+S948</f>
        <v>136266.99</v>
      </c>
      <c r="I948" s="286">
        <f>ROUND(242.99*'Приложение 1'!J945,2)</f>
        <v>65663.19</v>
      </c>
      <c r="J948" s="289">
        <v>60</v>
      </c>
      <c r="K948" s="289">
        <f>ROUND(J948*1176.73,2)</f>
        <v>70603.8</v>
      </c>
      <c r="L948" s="289">
        <v>0</v>
      </c>
      <c r="M948" s="289">
        <v>0</v>
      </c>
      <c r="N948" s="280">
        <v>0</v>
      </c>
      <c r="O948" s="280">
        <v>0</v>
      </c>
      <c r="P948" s="280">
        <v>0</v>
      </c>
      <c r="Q948" s="280">
        <v>0</v>
      </c>
      <c r="R948" s="280">
        <v>0</v>
      </c>
      <c r="S948" s="280">
        <v>0</v>
      </c>
      <c r="T948" s="290">
        <v>0</v>
      </c>
      <c r="U948" s="280">
        <v>0</v>
      </c>
      <c r="V948" s="280"/>
      <c r="W948" s="280">
        <v>0</v>
      </c>
      <c r="X948" s="280">
        <v>0</v>
      </c>
      <c r="Y948" s="57">
        <v>0</v>
      </c>
      <c r="Z948" s="57">
        <v>0</v>
      </c>
      <c r="AA948" s="57">
        <v>0</v>
      </c>
      <c r="AB948" s="57">
        <v>0</v>
      </c>
      <c r="AC948" s="57">
        <v>0</v>
      </c>
      <c r="AD948" s="57">
        <v>0</v>
      </c>
      <c r="AE948" s="57">
        <v>0</v>
      </c>
      <c r="AF948" s="57">
        <v>0</v>
      </c>
      <c r="AG948" s="57">
        <v>0</v>
      </c>
      <c r="AH948" s="57">
        <v>0</v>
      </c>
      <c r="AI948" s="280">
        <v>0</v>
      </c>
      <c r="AJ948" s="57">
        <f>ROUND((X948+H948+AI948)/95.5*3,2)</f>
        <v>4280.6400000000003</v>
      </c>
      <c r="AK948" s="57">
        <f>ROUND((X948+H948+AI948)/95.5*1.5,2)</f>
        <v>2140.3200000000002</v>
      </c>
      <c r="AL948" s="57">
        <v>0</v>
      </c>
      <c r="AN948" s="46">
        <f>I948/'Приложение 1'!I946</f>
        <v>73.81203911870503</v>
      </c>
      <c r="AO948" s="46">
        <f t="shared" si="1281"/>
        <v>1176.73</v>
      </c>
      <c r="AP948" s="46" t="e">
        <f t="shared" si="1282"/>
        <v>#DIV/0!</v>
      </c>
      <c r="AQ948" s="46" t="e">
        <f t="shared" si="1283"/>
        <v>#DIV/0!</v>
      </c>
      <c r="AR948" s="46" t="e">
        <f t="shared" si="1284"/>
        <v>#DIV/0!</v>
      </c>
      <c r="AS948" s="46" t="e">
        <f t="shared" si="1285"/>
        <v>#DIV/0!</v>
      </c>
      <c r="AT948" s="46" t="e">
        <f t="shared" si="1286"/>
        <v>#DIV/0!</v>
      </c>
      <c r="AU948" s="46" t="e">
        <f t="shared" si="1287"/>
        <v>#DIV/0!</v>
      </c>
      <c r="AV948" s="46" t="e">
        <f t="shared" si="1288"/>
        <v>#DIV/0!</v>
      </c>
      <c r="AW948" s="46" t="e">
        <f t="shared" si="1289"/>
        <v>#DIV/0!</v>
      </c>
      <c r="AX948" s="46" t="e">
        <f t="shared" si="1290"/>
        <v>#DIV/0!</v>
      </c>
      <c r="AY948" s="52">
        <f t="shared" si="1291"/>
        <v>0</v>
      </c>
      <c r="AZ948" s="46">
        <v>823.21</v>
      </c>
      <c r="BA948" s="46">
        <v>2105.13</v>
      </c>
      <c r="BB948" s="46">
        <v>2608.0100000000002</v>
      </c>
      <c r="BC948" s="46">
        <v>902.03</v>
      </c>
      <c r="BD948" s="46">
        <v>1781.42</v>
      </c>
      <c r="BE948" s="46">
        <v>1188.47</v>
      </c>
      <c r="BF948" s="46">
        <v>2445034.0299999998</v>
      </c>
      <c r="BG948" s="46">
        <f t="shared" si="1292"/>
        <v>4866.91</v>
      </c>
      <c r="BH948" s="46">
        <v>1206.3800000000001</v>
      </c>
      <c r="BI948" s="46">
        <v>3444.44</v>
      </c>
      <c r="BJ948" s="46">
        <v>7006.73</v>
      </c>
      <c r="BK948" s="46">
        <f t="shared" si="1280"/>
        <v>1689105.94</v>
      </c>
      <c r="BL948" s="46" t="str">
        <f t="shared" si="1293"/>
        <v xml:space="preserve"> </v>
      </c>
      <c r="BM948" s="46" t="str">
        <f t="shared" si="1294"/>
        <v xml:space="preserve"> </v>
      </c>
      <c r="BN948" s="46" t="e">
        <f t="shared" si="1295"/>
        <v>#DIV/0!</v>
      </c>
      <c r="BO948" s="46" t="e">
        <f t="shared" si="1296"/>
        <v>#DIV/0!</v>
      </c>
      <c r="BP948" s="46" t="e">
        <f t="shared" si="1297"/>
        <v>#DIV/0!</v>
      </c>
      <c r="BQ948" s="46" t="e">
        <f t="shared" si="1298"/>
        <v>#DIV/0!</v>
      </c>
      <c r="BR948" s="46" t="e">
        <f t="shared" si="1299"/>
        <v>#DIV/0!</v>
      </c>
      <c r="BS948" s="46" t="e">
        <f t="shared" si="1300"/>
        <v>#DIV/0!</v>
      </c>
      <c r="BT948" s="46" t="e">
        <f t="shared" si="1301"/>
        <v>#DIV/0!</v>
      </c>
      <c r="BU948" s="46" t="e">
        <f t="shared" si="1302"/>
        <v>#DIV/0!</v>
      </c>
      <c r="BV948" s="46" t="e">
        <f t="shared" si="1303"/>
        <v>#DIV/0!</v>
      </c>
      <c r="BW948" s="46" t="str">
        <f t="shared" si="1304"/>
        <v xml:space="preserve"> </v>
      </c>
      <c r="BY948" s="52">
        <f>AJ948/G948*100</f>
        <v>3.0000010512450421</v>
      </c>
      <c r="BZ948" s="293">
        <f>AK948/G948*100</f>
        <v>1.5000005256225211</v>
      </c>
      <c r="CA948" s="46" t="e">
        <f t="shared" si="1305"/>
        <v>#DIV/0!</v>
      </c>
      <c r="CB948" s="46">
        <f t="shared" si="1306"/>
        <v>5085.92</v>
      </c>
      <c r="CC948" s="46" t="e">
        <f t="shared" si="1307"/>
        <v>#DIV/0!</v>
      </c>
    </row>
    <row r="949" spans="1:81" s="45" customFormat="1" ht="12" customHeight="1">
      <c r="A949" s="376">
        <v>253</v>
      </c>
      <c r="B949" s="377" t="s">
        <v>824</v>
      </c>
      <c r="C949" s="378"/>
      <c r="D949" s="295"/>
      <c r="E949" s="378"/>
      <c r="F949" s="378"/>
      <c r="G949" s="286">
        <f t="shared" si="1352"/>
        <v>2239593.1800000002</v>
      </c>
      <c r="H949" s="280">
        <f t="shared" si="1353"/>
        <v>1619658.93</v>
      </c>
      <c r="I949" s="286">
        <f>ROUND(242.99*'Приложение 1'!J947,2)</f>
        <v>38878.400000000001</v>
      </c>
      <c r="J949" s="289">
        <v>988</v>
      </c>
      <c r="K949" s="289">
        <f>ROUND(J949*1176.73,2)</f>
        <v>1162609.24</v>
      </c>
      <c r="L949" s="289">
        <v>99.9</v>
      </c>
      <c r="M949" s="286">
        <f t="shared" ref="M949" si="1356">ROUND(L949*891.36*0.96,2)</f>
        <v>85484.99</v>
      </c>
      <c r="N949" s="280">
        <v>530</v>
      </c>
      <c r="O949" s="280">
        <f>ROUND(N949*627.71,2)</f>
        <v>332686.3</v>
      </c>
      <c r="P949" s="280">
        <v>0</v>
      </c>
      <c r="Q949" s="280">
        <v>0</v>
      </c>
      <c r="R949" s="280">
        <v>0</v>
      </c>
      <c r="S949" s="280">
        <v>0</v>
      </c>
      <c r="T949" s="290">
        <v>0</v>
      </c>
      <c r="U949" s="280">
        <v>0</v>
      </c>
      <c r="V949" s="296"/>
      <c r="W949" s="57">
        <v>0</v>
      </c>
      <c r="X949" s="280">
        <f t="shared" si="1355"/>
        <v>0</v>
      </c>
      <c r="Y949" s="57">
        <v>0</v>
      </c>
      <c r="Z949" s="57">
        <v>0</v>
      </c>
      <c r="AA949" s="57">
        <v>0</v>
      </c>
      <c r="AB949" s="57">
        <v>0</v>
      </c>
      <c r="AC949" s="57">
        <v>0</v>
      </c>
      <c r="AD949" s="57">
        <v>0</v>
      </c>
      <c r="AE949" s="57">
        <v>0</v>
      </c>
      <c r="AF949" s="57">
        <v>0</v>
      </c>
      <c r="AG949" s="57">
        <v>0</v>
      </c>
      <c r="AH949" s="57">
        <v>0</v>
      </c>
      <c r="AI949" s="280">
        <f>ROUND(429276+89876.55,2)</f>
        <v>519152.55</v>
      </c>
      <c r="AJ949" s="57">
        <f>ROUND((X949+H949+AI949)/95.5*3,2)</f>
        <v>67187.8</v>
      </c>
      <c r="AK949" s="57">
        <f>ROUND((X949+H949+AI949)/95.5*1.5,2)</f>
        <v>33593.9</v>
      </c>
      <c r="AL949" s="57">
        <v>0</v>
      </c>
      <c r="AN949" s="46">
        <f>I949/'Приложение 1'!I947</f>
        <v>232.26238126530859</v>
      </c>
      <c r="AO949" s="46">
        <f t="shared" si="1281"/>
        <v>1176.73</v>
      </c>
      <c r="AP949" s="46">
        <f t="shared" si="1282"/>
        <v>855.70560560560557</v>
      </c>
      <c r="AQ949" s="46">
        <f t="shared" si="1283"/>
        <v>627.70999999999992</v>
      </c>
      <c r="AR949" s="46" t="e">
        <f t="shared" si="1284"/>
        <v>#DIV/0!</v>
      </c>
      <c r="AS949" s="46" t="e">
        <f t="shared" si="1285"/>
        <v>#DIV/0!</v>
      </c>
      <c r="AT949" s="46" t="e">
        <f t="shared" si="1286"/>
        <v>#DIV/0!</v>
      </c>
      <c r="AU949" s="46" t="e">
        <f t="shared" si="1287"/>
        <v>#DIV/0!</v>
      </c>
      <c r="AV949" s="46" t="e">
        <f t="shared" si="1288"/>
        <v>#DIV/0!</v>
      </c>
      <c r="AW949" s="46" t="e">
        <f t="shared" si="1289"/>
        <v>#DIV/0!</v>
      </c>
      <c r="AX949" s="46" t="e">
        <f t="shared" si="1290"/>
        <v>#DIV/0!</v>
      </c>
      <c r="AY949" s="52">
        <f t="shared" si="1291"/>
        <v>519152.55</v>
      </c>
      <c r="AZ949" s="46">
        <v>823.21</v>
      </c>
      <c r="BA949" s="46">
        <v>2105.13</v>
      </c>
      <c r="BB949" s="46">
        <v>2608.0100000000002</v>
      </c>
      <c r="BC949" s="46">
        <v>902.03</v>
      </c>
      <c r="BD949" s="46">
        <v>1781.42</v>
      </c>
      <c r="BE949" s="46">
        <v>1188.47</v>
      </c>
      <c r="BF949" s="46">
        <v>2445034.0299999998</v>
      </c>
      <c r="BG949" s="46">
        <f t="shared" si="1292"/>
        <v>4866.91</v>
      </c>
      <c r="BH949" s="46">
        <v>1206.3800000000001</v>
      </c>
      <c r="BI949" s="46">
        <v>3444.44</v>
      </c>
      <c r="BJ949" s="46">
        <v>7006.73</v>
      </c>
      <c r="BK949" s="46">
        <f t="shared" si="1280"/>
        <v>1689105.94</v>
      </c>
      <c r="BL949" s="46" t="str">
        <f t="shared" si="1293"/>
        <v xml:space="preserve"> </v>
      </c>
      <c r="BM949" s="46" t="str">
        <f t="shared" si="1294"/>
        <v xml:space="preserve"> </v>
      </c>
      <c r="BN949" s="46" t="str">
        <f t="shared" si="1295"/>
        <v xml:space="preserve"> </v>
      </c>
      <c r="BO949" s="46" t="str">
        <f t="shared" si="1296"/>
        <v xml:space="preserve"> </v>
      </c>
      <c r="BP949" s="46" t="e">
        <f t="shared" si="1297"/>
        <v>#DIV/0!</v>
      </c>
      <c r="BQ949" s="46" t="e">
        <f t="shared" si="1298"/>
        <v>#DIV/0!</v>
      </c>
      <c r="BR949" s="46" t="e">
        <f t="shared" si="1299"/>
        <v>#DIV/0!</v>
      </c>
      <c r="BS949" s="46" t="e">
        <f t="shared" si="1300"/>
        <v>#DIV/0!</v>
      </c>
      <c r="BT949" s="46" t="e">
        <f t="shared" si="1301"/>
        <v>#DIV/0!</v>
      </c>
      <c r="BU949" s="46" t="e">
        <f t="shared" si="1302"/>
        <v>#DIV/0!</v>
      </c>
      <c r="BV949" s="46" t="e">
        <f t="shared" si="1303"/>
        <v>#DIV/0!</v>
      </c>
      <c r="BW949" s="46" t="str">
        <f t="shared" si="1304"/>
        <v xml:space="preserve"> </v>
      </c>
      <c r="BY949" s="52"/>
      <c r="BZ949" s="293"/>
      <c r="CA949" s="46" t="e">
        <f t="shared" si="1305"/>
        <v>#DIV/0!</v>
      </c>
      <c r="CB949" s="46">
        <f t="shared" si="1306"/>
        <v>5085.92</v>
      </c>
      <c r="CC949" s="46" t="e">
        <f t="shared" si="1307"/>
        <v>#DIV/0!</v>
      </c>
    </row>
    <row r="950" spans="1:81" s="45" customFormat="1" ht="12" customHeight="1">
      <c r="A950" s="376">
        <v>254</v>
      </c>
      <c r="B950" s="377" t="s">
        <v>825</v>
      </c>
      <c r="C950" s="378"/>
      <c r="D950" s="295"/>
      <c r="E950" s="378"/>
      <c r="F950" s="378"/>
      <c r="G950" s="286">
        <f t="shared" ref="G950" si="1357">ROUND(H950+U950+X950+Z950+AB950+AD950+AF950+AH950+AI950+AJ950+AK950+AL950,2)</f>
        <v>499589.99</v>
      </c>
      <c r="H950" s="280">
        <f t="shared" si="1353"/>
        <v>477108.44</v>
      </c>
      <c r="I950" s="286">
        <f>ROUND(242.99*'Приложение 1'!J948,2)</f>
        <v>477108.44</v>
      </c>
      <c r="J950" s="289">
        <v>0</v>
      </c>
      <c r="K950" s="289">
        <v>0</v>
      </c>
      <c r="L950" s="289">
        <v>0</v>
      </c>
      <c r="M950" s="289">
        <v>0</v>
      </c>
      <c r="N950" s="280">
        <v>0</v>
      </c>
      <c r="O950" s="280">
        <v>0</v>
      </c>
      <c r="P950" s="280">
        <v>0</v>
      </c>
      <c r="Q950" s="280">
        <v>0</v>
      </c>
      <c r="R950" s="280">
        <v>0</v>
      </c>
      <c r="S950" s="280">
        <v>0</v>
      </c>
      <c r="T950" s="290">
        <v>0</v>
      </c>
      <c r="U950" s="280">
        <v>0</v>
      </c>
      <c r="V950" s="296"/>
      <c r="W950" s="57">
        <v>0</v>
      </c>
      <c r="X950" s="280">
        <f t="shared" si="1355"/>
        <v>0</v>
      </c>
      <c r="Y950" s="57">
        <v>0</v>
      </c>
      <c r="Z950" s="57">
        <v>0</v>
      </c>
      <c r="AA950" s="57">
        <v>0</v>
      </c>
      <c r="AB950" s="57">
        <v>0</v>
      </c>
      <c r="AC950" s="57">
        <v>0</v>
      </c>
      <c r="AD950" s="57">
        <v>0</v>
      </c>
      <c r="AE950" s="57">
        <v>0</v>
      </c>
      <c r="AF950" s="57">
        <v>0</v>
      </c>
      <c r="AG950" s="57">
        <v>0</v>
      </c>
      <c r="AH950" s="57">
        <v>0</v>
      </c>
      <c r="AI950" s="280">
        <v>0</v>
      </c>
      <c r="AJ950" s="57">
        <f>ROUND((X950+H950+AI950)/95.5*3,2)</f>
        <v>14987.7</v>
      </c>
      <c r="AK950" s="57">
        <f>ROUND((X950+H950+AI950)/95.5*1.5,2)</f>
        <v>7493.85</v>
      </c>
      <c r="AL950" s="57">
        <v>0</v>
      </c>
      <c r="AN950" s="46">
        <f>I950/'Приложение 1'!I948</f>
        <v>160.20779970853508</v>
      </c>
      <c r="AO950" s="46" t="e">
        <f t="shared" si="1281"/>
        <v>#DIV/0!</v>
      </c>
      <c r="AP950" s="46" t="e">
        <f t="shared" si="1282"/>
        <v>#DIV/0!</v>
      </c>
      <c r="AQ950" s="46" t="e">
        <f t="shared" si="1283"/>
        <v>#DIV/0!</v>
      </c>
      <c r="AR950" s="46" t="e">
        <f t="shared" si="1284"/>
        <v>#DIV/0!</v>
      </c>
      <c r="AS950" s="46" t="e">
        <f t="shared" si="1285"/>
        <v>#DIV/0!</v>
      </c>
      <c r="AT950" s="46" t="e">
        <f t="shared" si="1286"/>
        <v>#DIV/0!</v>
      </c>
      <c r="AU950" s="46" t="e">
        <f t="shared" si="1287"/>
        <v>#DIV/0!</v>
      </c>
      <c r="AV950" s="46" t="e">
        <f t="shared" si="1288"/>
        <v>#DIV/0!</v>
      </c>
      <c r="AW950" s="46" t="e">
        <f t="shared" si="1289"/>
        <v>#DIV/0!</v>
      </c>
      <c r="AX950" s="46" t="e">
        <f t="shared" si="1290"/>
        <v>#DIV/0!</v>
      </c>
      <c r="AY950" s="52">
        <f t="shared" si="1291"/>
        <v>0</v>
      </c>
      <c r="AZ950" s="46">
        <v>823.21</v>
      </c>
      <c r="BA950" s="46">
        <v>2105.13</v>
      </c>
      <c r="BB950" s="46">
        <v>2608.0100000000002</v>
      </c>
      <c r="BC950" s="46">
        <v>902.03</v>
      </c>
      <c r="BD950" s="46">
        <v>1781.42</v>
      </c>
      <c r="BE950" s="46">
        <v>1188.47</v>
      </c>
      <c r="BF950" s="46">
        <v>2445034.0299999998</v>
      </c>
      <c r="BG950" s="46">
        <f t="shared" si="1292"/>
        <v>4866.91</v>
      </c>
      <c r="BH950" s="46">
        <v>1206.3800000000001</v>
      </c>
      <c r="BI950" s="46">
        <v>3444.44</v>
      </c>
      <c r="BJ950" s="46">
        <v>7006.73</v>
      </c>
      <c r="BK950" s="46">
        <f t="shared" si="1280"/>
        <v>1689105.94</v>
      </c>
      <c r="BL950" s="46" t="str">
        <f t="shared" si="1293"/>
        <v xml:space="preserve"> </v>
      </c>
      <c r="BM950" s="46" t="e">
        <f t="shared" si="1294"/>
        <v>#DIV/0!</v>
      </c>
      <c r="BN950" s="46" t="e">
        <f t="shared" si="1295"/>
        <v>#DIV/0!</v>
      </c>
      <c r="BO950" s="46" t="e">
        <f t="shared" si="1296"/>
        <v>#DIV/0!</v>
      </c>
      <c r="BP950" s="46" t="e">
        <f t="shared" si="1297"/>
        <v>#DIV/0!</v>
      </c>
      <c r="BQ950" s="46" t="e">
        <f t="shared" si="1298"/>
        <v>#DIV/0!</v>
      </c>
      <c r="BR950" s="46" t="e">
        <f t="shared" si="1299"/>
        <v>#DIV/0!</v>
      </c>
      <c r="BS950" s="46" t="e">
        <f t="shared" si="1300"/>
        <v>#DIV/0!</v>
      </c>
      <c r="BT950" s="46" t="e">
        <f t="shared" si="1301"/>
        <v>#DIV/0!</v>
      </c>
      <c r="BU950" s="46" t="e">
        <f t="shared" si="1302"/>
        <v>#DIV/0!</v>
      </c>
      <c r="BV950" s="46" t="e">
        <f t="shared" si="1303"/>
        <v>#DIV/0!</v>
      </c>
      <c r="BW950" s="46" t="str">
        <f t="shared" si="1304"/>
        <v xml:space="preserve"> </v>
      </c>
      <c r="BY950" s="52"/>
      <c r="BZ950" s="293"/>
      <c r="CA950" s="46" t="e">
        <f t="shared" si="1305"/>
        <v>#DIV/0!</v>
      </c>
      <c r="CB950" s="46">
        <f t="shared" si="1306"/>
        <v>5085.92</v>
      </c>
      <c r="CC950" s="46" t="e">
        <f t="shared" si="1307"/>
        <v>#DIV/0!</v>
      </c>
    </row>
    <row r="951" spans="1:81" s="45" customFormat="1" ht="43.5" customHeight="1">
      <c r="A951" s="361" t="s">
        <v>79</v>
      </c>
      <c r="B951" s="361"/>
      <c r="C951" s="336">
        <f>SUM(C947:C950)</f>
        <v>5531.12</v>
      </c>
      <c r="D951" s="362"/>
      <c r="E951" s="336"/>
      <c r="F951" s="336"/>
      <c r="G951" s="336">
        <f>SUM(G947:G950)</f>
        <v>2992620.0300000003</v>
      </c>
      <c r="H951" s="336">
        <f>ROUND(SUM(H947:H950),2)</f>
        <v>2338799.5699999998</v>
      </c>
      <c r="I951" s="336">
        <f t="shared" ref="I951:U951" si="1358">SUM(I947:I950)</f>
        <v>581650.03</v>
      </c>
      <c r="J951" s="336">
        <f t="shared" si="1358"/>
        <v>1048</v>
      </c>
      <c r="K951" s="336">
        <f t="shared" si="1358"/>
        <v>1233213.04</v>
      </c>
      <c r="L951" s="336">
        <f t="shared" si="1358"/>
        <v>223.5</v>
      </c>
      <c r="M951" s="336">
        <f t="shared" si="1358"/>
        <v>191250.2</v>
      </c>
      <c r="N951" s="336">
        <f t="shared" si="1358"/>
        <v>530</v>
      </c>
      <c r="O951" s="336">
        <f t="shared" si="1358"/>
        <v>332686.3</v>
      </c>
      <c r="P951" s="336">
        <f t="shared" si="1358"/>
        <v>0</v>
      </c>
      <c r="Q951" s="336">
        <f t="shared" si="1358"/>
        <v>0</v>
      </c>
      <c r="R951" s="336">
        <f t="shared" si="1358"/>
        <v>0</v>
      </c>
      <c r="S951" s="336">
        <f t="shared" si="1358"/>
        <v>0</v>
      </c>
      <c r="T951" s="367">
        <f t="shared" si="1358"/>
        <v>0</v>
      </c>
      <c r="U951" s="336">
        <f t="shared" si="1358"/>
        <v>0</v>
      </c>
      <c r="V951" s="336" t="s">
        <v>66</v>
      </c>
      <c r="W951" s="336">
        <f t="shared" ref="W951:AL951" si="1359">SUM(W947:W950)</f>
        <v>0</v>
      </c>
      <c r="X951" s="336">
        <f t="shared" si="1359"/>
        <v>0</v>
      </c>
      <c r="Y951" s="336">
        <f t="shared" si="1359"/>
        <v>0</v>
      </c>
      <c r="Z951" s="336">
        <f t="shared" si="1359"/>
        <v>0</v>
      </c>
      <c r="AA951" s="336">
        <f t="shared" si="1359"/>
        <v>0</v>
      </c>
      <c r="AB951" s="336">
        <f t="shared" si="1359"/>
        <v>0</v>
      </c>
      <c r="AC951" s="336">
        <f t="shared" si="1359"/>
        <v>0</v>
      </c>
      <c r="AD951" s="336">
        <f t="shared" si="1359"/>
        <v>0</v>
      </c>
      <c r="AE951" s="336">
        <f t="shared" si="1359"/>
        <v>0</v>
      </c>
      <c r="AF951" s="336">
        <f t="shared" si="1359"/>
        <v>0</v>
      </c>
      <c r="AG951" s="336">
        <f t="shared" si="1359"/>
        <v>0</v>
      </c>
      <c r="AH951" s="336">
        <f t="shared" si="1359"/>
        <v>0</v>
      </c>
      <c r="AI951" s="336">
        <f t="shared" si="1359"/>
        <v>519152.55</v>
      </c>
      <c r="AJ951" s="336">
        <f t="shared" si="1359"/>
        <v>89778.61</v>
      </c>
      <c r="AK951" s="336">
        <f t="shared" si="1359"/>
        <v>44889.3</v>
      </c>
      <c r="AL951" s="336">
        <f t="shared" si="1359"/>
        <v>0</v>
      </c>
      <c r="AN951" s="46" t="e">
        <f>I951/'Приложение 1'!I949</f>
        <v>#DIV/0!</v>
      </c>
      <c r="AO951" s="46">
        <f t="shared" si="1281"/>
        <v>1176.73</v>
      </c>
      <c r="AP951" s="46">
        <f t="shared" si="1282"/>
        <v>855.70559284116337</v>
      </c>
      <c r="AQ951" s="46">
        <f t="shared" si="1283"/>
        <v>627.70999999999992</v>
      </c>
      <c r="AR951" s="46" t="e">
        <f t="shared" si="1284"/>
        <v>#DIV/0!</v>
      </c>
      <c r="AS951" s="46" t="e">
        <f t="shared" si="1285"/>
        <v>#DIV/0!</v>
      </c>
      <c r="AT951" s="46" t="e">
        <f t="shared" si="1286"/>
        <v>#DIV/0!</v>
      </c>
      <c r="AU951" s="46" t="e">
        <f t="shared" si="1287"/>
        <v>#DIV/0!</v>
      </c>
      <c r="AV951" s="46" t="e">
        <f t="shared" si="1288"/>
        <v>#DIV/0!</v>
      </c>
      <c r="AW951" s="46" t="e">
        <f t="shared" si="1289"/>
        <v>#DIV/0!</v>
      </c>
      <c r="AX951" s="46" t="e">
        <f t="shared" si="1290"/>
        <v>#DIV/0!</v>
      </c>
      <c r="AY951" s="52">
        <f t="shared" si="1291"/>
        <v>519152.55</v>
      </c>
      <c r="AZ951" s="46">
        <v>823.21</v>
      </c>
      <c r="BA951" s="46">
        <v>2105.13</v>
      </c>
      <c r="BB951" s="46">
        <v>2608.0100000000002</v>
      </c>
      <c r="BC951" s="46">
        <v>902.03</v>
      </c>
      <c r="BD951" s="46">
        <v>1781.42</v>
      </c>
      <c r="BE951" s="46">
        <v>1188.47</v>
      </c>
      <c r="BF951" s="46">
        <v>2445034.0299999998</v>
      </c>
      <c r="BG951" s="46">
        <f t="shared" si="1292"/>
        <v>4866.91</v>
      </c>
      <c r="BH951" s="46">
        <v>1206.3800000000001</v>
      </c>
      <c r="BI951" s="46">
        <v>3444.44</v>
      </c>
      <c r="BJ951" s="46">
        <v>7006.73</v>
      </c>
      <c r="BK951" s="46">
        <f t="shared" si="1280"/>
        <v>1689105.94</v>
      </c>
      <c r="BL951" s="46" t="e">
        <f t="shared" si="1293"/>
        <v>#DIV/0!</v>
      </c>
      <c r="BM951" s="46" t="str">
        <f t="shared" si="1294"/>
        <v xml:space="preserve"> </v>
      </c>
      <c r="BN951" s="46" t="str">
        <f t="shared" si="1295"/>
        <v xml:space="preserve"> </v>
      </c>
      <c r="BO951" s="46" t="str">
        <f t="shared" si="1296"/>
        <v xml:space="preserve"> </v>
      </c>
      <c r="BP951" s="46" t="e">
        <f t="shared" si="1297"/>
        <v>#DIV/0!</v>
      </c>
      <c r="BQ951" s="46" t="e">
        <f t="shared" si="1298"/>
        <v>#DIV/0!</v>
      </c>
      <c r="BR951" s="46" t="e">
        <f t="shared" si="1299"/>
        <v>#DIV/0!</v>
      </c>
      <c r="BS951" s="46" t="e">
        <f t="shared" si="1300"/>
        <v>#DIV/0!</v>
      </c>
      <c r="BT951" s="46" t="e">
        <f t="shared" si="1301"/>
        <v>#DIV/0!</v>
      </c>
      <c r="BU951" s="46" t="e">
        <f t="shared" si="1302"/>
        <v>#DIV/0!</v>
      </c>
      <c r="BV951" s="46" t="e">
        <f t="shared" si="1303"/>
        <v>#DIV/0!</v>
      </c>
      <c r="BW951" s="46" t="str">
        <f t="shared" si="1304"/>
        <v xml:space="preserve"> </v>
      </c>
      <c r="BY951" s="52">
        <f t="shared" si="1250"/>
        <v>3.0000003040813703</v>
      </c>
      <c r="BZ951" s="293">
        <f t="shared" si="1251"/>
        <v>1.4999999849630092</v>
      </c>
      <c r="CA951" s="46" t="e">
        <f t="shared" si="1305"/>
        <v>#DIV/0!</v>
      </c>
      <c r="CB951" s="46">
        <f t="shared" si="1306"/>
        <v>5085.92</v>
      </c>
      <c r="CC951" s="46" t="e">
        <f t="shared" si="1307"/>
        <v>#DIV/0!</v>
      </c>
    </row>
    <row r="952" spans="1:81" s="45" customFormat="1" ht="12" customHeight="1">
      <c r="A952" s="282" t="s">
        <v>60</v>
      </c>
      <c r="B952" s="283"/>
      <c r="C952" s="283"/>
      <c r="D952" s="283"/>
      <c r="E952" s="283"/>
      <c r="F952" s="283"/>
      <c r="G952" s="283"/>
      <c r="H952" s="283"/>
      <c r="I952" s="283"/>
      <c r="J952" s="283"/>
      <c r="K952" s="283"/>
      <c r="L952" s="283"/>
      <c r="M952" s="283"/>
      <c r="N952" s="283"/>
      <c r="O952" s="283"/>
      <c r="P952" s="283"/>
      <c r="Q952" s="283"/>
      <c r="R952" s="283"/>
      <c r="S952" s="283"/>
      <c r="T952" s="283"/>
      <c r="U952" s="283"/>
      <c r="V952" s="283"/>
      <c r="W952" s="283"/>
      <c r="X952" s="283"/>
      <c r="Y952" s="283"/>
      <c r="Z952" s="283"/>
      <c r="AA952" s="283"/>
      <c r="AB952" s="283"/>
      <c r="AC952" s="283"/>
      <c r="AD952" s="283"/>
      <c r="AE952" s="283"/>
      <c r="AF952" s="283"/>
      <c r="AG952" s="283"/>
      <c r="AH952" s="283"/>
      <c r="AI952" s="283"/>
      <c r="AJ952" s="283"/>
      <c r="AK952" s="283"/>
      <c r="AL952" s="375"/>
      <c r="AN952" s="46">
        <f>I952/'Приложение 1'!I950</f>
        <v>0</v>
      </c>
      <c r="AO952" s="46" t="e">
        <f t="shared" si="1281"/>
        <v>#DIV/0!</v>
      </c>
      <c r="AP952" s="46" t="e">
        <f t="shared" si="1282"/>
        <v>#DIV/0!</v>
      </c>
      <c r="AQ952" s="46" t="e">
        <f t="shared" si="1283"/>
        <v>#DIV/0!</v>
      </c>
      <c r="AR952" s="46" t="e">
        <f t="shared" si="1284"/>
        <v>#DIV/0!</v>
      </c>
      <c r="AS952" s="46" t="e">
        <f t="shared" si="1285"/>
        <v>#DIV/0!</v>
      </c>
      <c r="AT952" s="46" t="e">
        <f t="shared" si="1286"/>
        <v>#DIV/0!</v>
      </c>
      <c r="AU952" s="46" t="e">
        <f t="shared" si="1287"/>
        <v>#DIV/0!</v>
      </c>
      <c r="AV952" s="46" t="e">
        <f t="shared" si="1288"/>
        <v>#DIV/0!</v>
      </c>
      <c r="AW952" s="46" t="e">
        <f t="shared" si="1289"/>
        <v>#DIV/0!</v>
      </c>
      <c r="AX952" s="46" t="e">
        <f t="shared" si="1290"/>
        <v>#DIV/0!</v>
      </c>
      <c r="AY952" s="52">
        <f t="shared" si="1291"/>
        <v>0</v>
      </c>
      <c r="AZ952" s="46">
        <v>823.21</v>
      </c>
      <c r="BA952" s="46">
        <v>2105.13</v>
      </c>
      <c r="BB952" s="46">
        <v>2608.0100000000002</v>
      </c>
      <c r="BC952" s="46">
        <v>902.03</v>
      </c>
      <c r="BD952" s="46">
        <v>1781.42</v>
      </c>
      <c r="BE952" s="46">
        <v>1188.47</v>
      </c>
      <c r="BF952" s="46">
        <v>2445034.0299999998</v>
      </c>
      <c r="BG952" s="46">
        <f t="shared" si="1292"/>
        <v>4866.91</v>
      </c>
      <c r="BH952" s="46">
        <v>1206.3800000000001</v>
      </c>
      <c r="BI952" s="46">
        <v>3444.44</v>
      </c>
      <c r="BJ952" s="46">
        <v>7006.73</v>
      </c>
      <c r="BK952" s="46">
        <f t="shared" si="1280"/>
        <v>1689105.94</v>
      </c>
      <c r="BL952" s="46" t="str">
        <f t="shared" si="1293"/>
        <v xml:space="preserve"> </v>
      </c>
      <c r="BM952" s="46" t="e">
        <f t="shared" si="1294"/>
        <v>#DIV/0!</v>
      </c>
      <c r="BN952" s="46" t="e">
        <f t="shared" si="1295"/>
        <v>#DIV/0!</v>
      </c>
      <c r="BO952" s="46" t="e">
        <f t="shared" si="1296"/>
        <v>#DIV/0!</v>
      </c>
      <c r="BP952" s="46" t="e">
        <f t="shared" si="1297"/>
        <v>#DIV/0!</v>
      </c>
      <c r="BQ952" s="46" t="e">
        <f t="shared" si="1298"/>
        <v>#DIV/0!</v>
      </c>
      <c r="BR952" s="46" t="e">
        <f t="shared" si="1299"/>
        <v>#DIV/0!</v>
      </c>
      <c r="BS952" s="46" t="e">
        <f t="shared" si="1300"/>
        <v>#DIV/0!</v>
      </c>
      <c r="BT952" s="46" t="e">
        <f t="shared" si="1301"/>
        <v>#DIV/0!</v>
      </c>
      <c r="BU952" s="46" t="e">
        <f t="shared" si="1302"/>
        <v>#DIV/0!</v>
      </c>
      <c r="BV952" s="46" t="e">
        <f t="shared" si="1303"/>
        <v>#DIV/0!</v>
      </c>
      <c r="BW952" s="46" t="str">
        <f t="shared" si="1304"/>
        <v xml:space="preserve"> </v>
      </c>
      <c r="BY952" s="52" t="e">
        <f t="shared" si="1250"/>
        <v>#DIV/0!</v>
      </c>
      <c r="BZ952" s="293" t="e">
        <f t="shared" si="1251"/>
        <v>#DIV/0!</v>
      </c>
      <c r="CA952" s="46" t="e">
        <f t="shared" si="1305"/>
        <v>#DIV/0!</v>
      </c>
      <c r="CB952" s="46">
        <f t="shared" si="1306"/>
        <v>5085.92</v>
      </c>
      <c r="CC952" s="46" t="e">
        <f t="shared" si="1307"/>
        <v>#DIV/0!</v>
      </c>
    </row>
    <row r="953" spans="1:81" s="45" customFormat="1" ht="12" customHeight="1">
      <c r="A953" s="284">
        <v>255</v>
      </c>
      <c r="B953" s="335" t="s">
        <v>841</v>
      </c>
      <c r="C953" s="280">
        <v>862.8</v>
      </c>
      <c r="D953" s="295"/>
      <c r="E953" s="280"/>
      <c r="F953" s="280"/>
      <c r="G953" s="286">
        <f>ROUND(H953+U953+X953+Z953+AB953+AD953+AF953+AH953+AI953+AJ953+AK953+AL953,2)</f>
        <v>4220600.8600000003</v>
      </c>
      <c r="H953" s="280">
        <f>I953+K953+M953+O953+Q953+S953</f>
        <v>0</v>
      </c>
      <c r="I953" s="286">
        <v>0</v>
      </c>
      <c r="J953" s="289">
        <v>0</v>
      </c>
      <c r="K953" s="289">
        <v>0</v>
      </c>
      <c r="L953" s="289">
        <v>0</v>
      </c>
      <c r="M953" s="289">
        <v>0</v>
      </c>
      <c r="N953" s="280">
        <v>0</v>
      </c>
      <c r="O953" s="280">
        <v>0</v>
      </c>
      <c r="P953" s="280">
        <v>0</v>
      </c>
      <c r="Q953" s="280">
        <v>0</v>
      </c>
      <c r="R953" s="280">
        <v>0</v>
      </c>
      <c r="S953" s="280">
        <v>0</v>
      </c>
      <c r="T953" s="290">
        <v>0</v>
      </c>
      <c r="U953" s="280">
        <v>0</v>
      </c>
      <c r="V953" s="296" t="s">
        <v>105</v>
      </c>
      <c r="W953" s="57">
        <v>1037</v>
      </c>
      <c r="X953" s="280">
        <f t="shared" ref="X953" si="1360">ROUND(IF(V953="СК",3856.74,3886.86)*W953,2)</f>
        <v>4030673.82</v>
      </c>
      <c r="Y953" s="57">
        <v>0</v>
      </c>
      <c r="Z953" s="57">
        <v>0</v>
      </c>
      <c r="AA953" s="57">
        <v>0</v>
      </c>
      <c r="AB953" s="57">
        <v>0</v>
      </c>
      <c r="AC953" s="57">
        <v>0</v>
      </c>
      <c r="AD953" s="57">
        <v>0</v>
      </c>
      <c r="AE953" s="57">
        <v>0</v>
      </c>
      <c r="AF953" s="57">
        <v>0</v>
      </c>
      <c r="AG953" s="57">
        <v>0</v>
      </c>
      <c r="AH953" s="57">
        <v>0</v>
      </c>
      <c r="AI953" s="57">
        <v>0</v>
      </c>
      <c r="AJ953" s="57">
        <f t="shared" ref="AJ953" si="1361">ROUND(X953/95.5*3,2)</f>
        <v>126618.03</v>
      </c>
      <c r="AK953" s="57">
        <f t="shared" ref="AK953" si="1362">ROUND(X953/95.5*1.5,2)</f>
        <v>63309.01</v>
      </c>
      <c r="AL953" s="57">
        <v>0</v>
      </c>
      <c r="AN953" s="46">
        <f>I953/'Приложение 1'!I951</f>
        <v>0</v>
      </c>
      <c r="AO953" s="46" t="e">
        <f t="shared" si="1281"/>
        <v>#DIV/0!</v>
      </c>
      <c r="AP953" s="46" t="e">
        <f t="shared" si="1282"/>
        <v>#DIV/0!</v>
      </c>
      <c r="AQ953" s="46" t="e">
        <f t="shared" si="1283"/>
        <v>#DIV/0!</v>
      </c>
      <c r="AR953" s="46" t="e">
        <f t="shared" si="1284"/>
        <v>#DIV/0!</v>
      </c>
      <c r="AS953" s="46" t="e">
        <f t="shared" si="1285"/>
        <v>#DIV/0!</v>
      </c>
      <c r="AT953" s="46" t="e">
        <f t="shared" si="1286"/>
        <v>#DIV/0!</v>
      </c>
      <c r="AU953" s="46">
        <f t="shared" si="1287"/>
        <v>3886.8599999999997</v>
      </c>
      <c r="AV953" s="46" t="e">
        <f t="shared" si="1288"/>
        <v>#DIV/0!</v>
      </c>
      <c r="AW953" s="46" t="e">
        <f t="shared" si="1289"/>
        <v>#DIV/0!</v>
      </c>
      <c r="AX953" s="46" t="e">
        <f t="shared" si="1290"/>
        <v>#DIV/0!</v>
      </c>
      <c r="AY953" s="52">
        <f t="shared" si="1291"/>
        <v>0</v>
      </c>
      <c r="AZ953" s="46">
        <v>823.21</v>
      </c>
      <c r="BA953" s="46">
        <v>2105.13</v>
      </c>
      <c r="BB953" s="46">
        <v>2608.0100000000002</v>
      </c>
      <c r="BC953" s="46">
        <v>902.03</v>
      </c>
      <c r="BD953" s="46">
        <v>1781.42</v>
      </c>
      <c r="BE953" s="46">
        <v>1188.47</v>
      </c>
      <c r="BF953" s="46">
        <v>2445034.0299999998</v>
      </c>
      <c r="BG953" s="46">
        <f t="shared" si="1292"/>
        <v>5070.2</v>
      </c>
      <c r="BH953" s="46">
        <v>1206.3800000000001</v>
      </c>
      <c r="BI953" s="46">
        <v>3444.44</v>
      </c>
      <c r="BJ953" s="46">
        <v>7006.73</v>
      </c>
      <c r="BK953" s="46">
        <f t="shared" si="1280"/>
        <v>1689105.94</v>
      </c>
      <c r="BL953" s="46" t="str">
        <f t="shared" si="1293"/>
        <v xml:space="preserve"> </v>
      </c>
      <c r="BM953" s="46" t="e">
        <f t="shared" si="1294"/>
        <v>#DIV/0!</v>
      </c>
      <c r="BN953" s="46" t="e">
        <f t="shared" si="1295"/>
        <v>#DIV/0!</v>
      </c>
      <c r="BO953" s="46" t="e">
        <f t="shared" si="1296"/>
        <v>#DIV/0!</v>
      </c>
      <c r="BP953" s="46" t="e">
        <f t="shared" si="1297"/>
        <v>#DIV/0!</v>
      </c>
      <c r="BQ953" s="46" t="e">
        <f t="shared" si="1298"/>
        <v>#DIV/0!</v>
      </c>
      <c r="BR953" s="46" t="e">
        <f t="shared" si="1299"/>
        <v>#DIV/0!</v>
      </c>
      <c r="BS953" s="46" t="str">
        <f t="shared" si="1300"/>
        <v xml:space="preserve"> </v>
      </c>
      <c r="BT953" s="46" t="e">
        <f t="shared" si="1301"/>
        <v>#DIV/0!</v>
      </c>
      <c r="BU953" s="46" t="e">
        <f t="shared" si="1302"/>
        <v>#DIV/0!</v>
      </c>
      <c r="BV953" s="46" t="e">
        <f t="shared" si="1303"/>
        <v>#DIV/0!</v>
      </c>
      <c r="BW953" s="46" t="str">
        <f t="shared" si="1304"/>
        <v xml:space="preserve"> </v>
      </c>
      <c r="BY953" s="52">
        <f t="shared" si="1250"/>
        <v>3.0000000995118974</v>
      </c>
      <c r="BZ953" s="293">
        <f t="shared" si="1251"/>
        <v>1.4999999312894041</v>
      </c>
      <c r="CA953" s="46">
        <f t="shared" si="1305"/>
        <v>4070.0104725168758</v>
      </c>
      <c r="CB953" s="46">
        <f t="shared" si="1306"/>
        <v>5298.36</v>
      </c>
      <c r="CC953" s="46">
        <f t="shared" si="1307"/>
        <v>-1228.3495274831239</v>
      </c>
    </row>
    <row r="954" spans="1:81" s="45" customFormat="1" ht="12" customHeight="1">
      <c r="A954" s="284">
        <v>256</v>
      </c>
      <c r="B954" s="335" t="s">
        <v>842</v>
      </c>
      <c r="C954" s="280"/>
      <c r="D954" s="295"/>
      <c r="E954" s="280"/>
      <c r="F954" s="280"/>
      <c r="G954" s="286">
        <f t="shared" ref="G954" si="1363">ROUND(H954+U954+X954+Z954+AB954+AD954+AF954+AH954+AI954+AJ954+AK954+AL954,2)</f>
        <v>2072997.31</v>
      </c>
      <c r="H954" s="280">
        <f t="shared" ref="H954" si="1364">I954+K954+M954+O954+Q954+S954</f>
        <v>1979712.43</v>
      </c>
      <c r="I954" s="286">
        <f>ROUND(242.99*'Приложение 1'!J952,2)</f>
        <v>1979712.43</v>
      </c>
      <c r="J954" s="289">
        <v>0</v>
      </c>
      <c r="K954" s="289">
        <v>0</v>
      </c>
      <c r="L954" s="289">
        <v>0</v>
      </c>
      <c r="M954" s="289">
        <v>0</v>
      </c>
      <c r="N954" s="280">
        <v>0</v>
      </c>
      <c r="O954" s="280">
        <v>0</v>
      </c>
      <c r="P954" s="280">
        <v>0</v>
      </c>
      <c r="Q954" s="280">
        <v>0</v>
      </c>
      <c r="R954" s="280">
        <v>0</v>
      </c>
      <c r="S954" s="280">
        <v>0</v>
      </c>
      <c r="T954" s="290">
        <v>0</v>
      </c>
      <c r="U954" s="280">
        <v>0</v>
      </c>
      <c r="V954" s="296"/>
      <c r="W954" s="57">
        <v>0</v>
      </c>
      <c r="X954" s="280">
        <v>0</v>
      </c>
      <c r="Y954" s="57">
        <v>0</v>
      </c>
      <c r="Z954" s="57">
        <v>0</v>
      </c>
      <c r="AA954" s="57">
        <v>0</v>
      </c>
      <c r="AB954" s="57">
        <v>0</v>
      </c>
      <c r="AC954" s="57">
        <v>0</v>
      </c>
      <c r="AD954" s="57">
        <v>0</v>
      </c>
      <c r="AE954" s="57">
        <v>0</v>
      </c>
      <c r="AF954" s="57">
        <v>0</v>
      </c>
      <c r="AG954" s="57">
        <v>0</v>
      </c>
      <c r="AH954" s="57">
        <v>0</v>
      </c>
      <c r="AI954" s="57">
        <v>0</v>
      </c>
      <c r="AJ954" s="57">
        <f>ROUND((X954+H954+AI954)/95.5*3,2)</f>
        <v>62189.919999999998</v>
      </c>
      <c r="AK954" s="57">
        <f>ROUND((X954+H954+AI954)/95.5*1.5,2)</f>
        <v>31094.959999999999</v>
      </c>
      <c r="AL954" s="57">
        <v>0</v>
      </c>
      <c r="AM954" s="45" t="s">
        <v>1007</v>
      </c>
      <c r="AN954" s="46">
        <f>I954/'Приложение 1'!I952</f>
        <v>173.85220503840671</v>
      </c>
      <c r="AO954" s="46" t="e">
        <f t="shared" si="1281"/>
        <v>#DIV/0!</v>
      </c>
      <c r="AP954" s="46" t="e">
        <f t="shared" si="1282"/>
        <v>#DIV/0!</v>
      </c>
      <c r="AQ954" s="46" t="e">
        <f t="shared" si="1283"/>
        <v>#DIV/0!</v>
      </c>
      <c r="AR954" s="46" t="e">
        <f t="shared" si="1284"/>
        <v>#DIV/0!</v>
      </c>
      <c r="AS954" s="46" t="e">
        <f t="shared" si="1285"/>
        <v>#DIV/0!</v>
      </c>
      <c r="AT954" s="46" t="e">
        <f t="shared" si="1286"/>
        <v>#DIV/0!</v>
      </c>
      <c r="AU954" s="46" t="e">
        <f t="shared" si="1287"/>
        <v>#DIV/0!</v>
      </c>
      <c r="AV954" s="46" t="e">
        <f t="shared" si="1288"/>
        <v>#DIV/0!</v>
      </c>
      <c r="AW954" s="46" t="e">
        <f t="shared" si="1289"/>
        <v>#DIV/0!</v>
      </c>
      <c r="AX954" s="46" t="e">
        <f t="shared" si="1290"/>
        <v>#DIV/0!</v>
      </c>
      <c r="AY954" s="52">
        <f t="shared" si="1291"/>
        <v>0</v>
      </c>
      <c r="AZ954" s="46">
        <v>823.21</v>
      </c>
      <c r="BA954" s="46">
        <v>2105.13</v>
      </c>
      <c r="BB954" s="46">
        <v>2608.0100000000002</v>
      </c>
      <c r="BC954" s="46">
        <v>902.03</v>
      </c>
      <c r="BD954" s="46">
        <v>1781.42</v>
      </c>
      <c r="BE954" s="46">
        <v>1188.47</v>
      </c>
      <c r="BF954" s="46">
        <v>2445034.0299999998</v>
      </c>
      <c r="BG954" s="46">
        <f t="shared" si="1292"/>
        <v>4866.91</v>
      </c>
      <c r="BH954" s="46">
        <v>1206.3800000000001</v>
      </c>
      <c r="BI954" s="46">
        <v>3444.44</v>
      </c>
      <c r="BJ954" s="46">
        <v>7006.73</v>
      </c>
      <c r="BK954" s="46">
        <f t="shared" si="1280"/>
        <v>1689105.94</v>
      </c>
      <c r="BL954" s="46" t="str">
        <f t="shared" si="1293"/>
        <v xml:space="preserve"> </v>
      </c>
      <c r="BM954" s="46" t="e">
        <f t="shared" si="1294"/>
        <v>#DIV/0!</v>
      </c>
      <c r="BN954" s="46" t="e">
        <f t="shared" si="1295"/>
        <v>#DIV/0!</v>
      </c>
      <c r="BO954" s="46" t="e">
        <f t="shared" si="1296"/>
        <v>#DIV/0!</v>
      </c>
      <c r="BP954" s="46" t="e">
        <f t="shared" si="1297"/>
        <v>#DIV/0!</v>
      </c>
      <c r="BQ954" s="46" t="e">
        <f t="shared" si="1298"/>
        <v>#DIV/0!</v>
      </c>
      <c r="BR954" s="46" t="e">
        <f t="shared" si="1299"/>
        <v>#DIV/0!</v>
      </c>
      <c r="BS954" s="46" t="e">
        <f t="shared" si="1300"/>
        <v>#DIV/0!</v>
      </c>
      <c r="BT954" s="46" t="e">
        <f t="shared" si="1301"/>
        <v>#DIV/0!</v>
      </c>
      <c r="BU954" s="46" t="e">
        <f t="shared" si="1302"/>
        <v>#DIV/0!</v>
      </c>
      <c r="BV954" s="46" t="e">
        <f t="shared" si="1303"/>
        <v>#DIV/0!</v>
      </c>
      <c r="BW954" s="46" t="str">
        <f t="shared" si="1304"/>
        <v xml:space="preserve"> </v>
      </c>
      <c r="BY954" s="52"/>
      <c r="BZ954" s="293"/>
      <c r="CA954" s="46" t="e">
        <f t="shared" si="1305"/>
        <v>#DIV/0!</v>
      </c>
      <c r="CB954" s="46">
        <f t="shared" si="1306"/>
        <v>5085.92</v>
      </c>
      <c r="CC954" s="46" t="e">
        <f t="shared" si="1307"/>
        <v>#DIV/0!</v>
      </c>
    </row>
    <row r="955" spans="1:81" s="45" customFormat="1" ht="39.75" customHeight="1">
      <c r="A955" s="308" t="s">
        <v>88</v>
      </c>
      <c r="B955" s="308"/>
      <c r="C955" s="280">
        <f>SUM(C953:C954)</f>
        <v>862.8</v>
      </c>
      <c r="D955" s="356"/>
      <c r="E955" s="294"/>
      <c r="F955" s="294"/>
      <c r="G955" s="280">
        <f t="shared" ref="G955:U955" si="1365">SUM(G953:G954)</f>
        <v>6293598.1699999999</v>
      </c>
      <c r="H955" s="280">
        <f t="shared" si="1365"/>
        <v>1979712.43</v>
      </c>
      <c r="I955" s="280">
        <f t="shared" si="1365"/>
        <v>1979712.43</v>
      </c>
      <c r="J955" s="280">
        <f t="shared" si="1365"/>
        <v>0</v>
      </c>
      <c r="K955" s="280">
        <f t="shared" si="1365"/>
        <v>0</v>
      </c>
      <c r="L955" s="280">
        <f t="shared" si="1365"/>
        <v>0</v>
      </c>
      <c r="M955" s="280">
        <f t="shared" si="1365"/>
        <v>0</v>
      </c>
      <c r="N955" s="280">
        <f t="shared" si="1365"/>
        <v>0</v>
      </c>
      <c r="O955" s="280">
        <f t="shared" si="1365"/>
        <v>0</v>
      </c>
      <c r="P955" s="280">
        <f t="shared" si="1365"/>
        <v>0</v>
      </c>
      <c r="Q955" s="280">
        <f t="shared" si="1365"/>
        <v>0</v>
      </c>
      <c r="R955" s="280">
        <f t="shared" si="1365"/>
        <v>0</v>
      </c>
      <c r="S955" s="280">
        <f t="shared" si="1365"/>
        <v>0</v>
      </c>
      <c r="T955" s="290">
        <f t="shared" si="1365"/>
        <v>0</v>
      </c>
      <c r="U955" s="280">
        <f t="shared" si="1365"/>
        <v>0</v>
      </c>
      <c r="V955" s="294" t="s">
        <v>66</v>
      </c>
      <c r="W955" s="280">
        <f t="shared" ref="W955:AL955" si="1366">SUM(W953:W954)</f>
        <v>1037</v>
      </c>
      <c r="X955" s="280">
        <f t="shared" si="1366"/>
        <v>4030673.82</v>
      </c>
      <c r="Y955" s="280">
        <f t="shared" si="1366"/>
        <v>0</v>
      </c>
      <c r="Z955" s="280">
        <f t="shared" si="1366"/>
        <v>0</v>
      </c>
      <c r="AA955" s="280">
        <f t="shared" si="1366"/>
        <v>0</v>
      </c>
      <c r="AB955" s="280">
        <f t="shared" si="1366"/>
        <v>0</v>
      </c>
      <c r="AC955" s="280">
        <f t="shared" si="1366"/>
        <v>0</v>
      </c>
      <c r="AD955" s="280">
        <f t="shared" si="1366"/>
        <v>0</v>
      </c>
      <c r="AE955" s="280">
        <f t="shared" si="1366"/>
        <v>0</v>
      </c>
      <c r="AF955" s="280">
        <f t="shared" si="1366"/>
        <v>0</v>
      </c>
      <c r="AG955" s="280">
        <f t="shared" si="1366"/>
        <v>0</v>
      </c>
      <c r="AH955" s="280">
        <f t="shared" si="1366"/>
        <v>0</v>
      </c>
      <c r="AI955" s="280">
        <f t="shared" si="1366"/>
        <v>0</v>
      </c>
      <c r="AJ955" s="280">
        <f t="shared" si="1366"/>
        <v>188807.95</v>
      </c>
      <c r="AK955" s="280">
        <f t="shared" si="1366"/>
        <v>94403.97</v>
      </c>
      <c r="AL955" s="280">
        <f t="shared" si="1366"/>
        <v>0</v>
      </c>
      <c r="AN955" s="46" t="e">
        <f>I955/'Приложение 1'!I953</f>
        <v>#DIV/0!</v>
      </c>
      <c r="AO955" s="46" t="e">
        <f t="shared" si="1281"/>
        <v>#DIV/0!</v>
      </c>
      <c r="AP955" s="46" t="e">
        <f t="shared" si="1282"/>
        <v>#DIV/0!</v>
      </c>
      <c r="AQ955" s="46" t="e">
        <f t="shared" si="1283"/>
        <v>#DIV/0!</v>
      </c>
      <c r="AR955" s="46" t="e">
        <f t="shared" si="1284"/>
        <v>#DIV/0!</v>
      </c>
      <c r="AS955" s="46" t="e">
        <f t="shared" si="1285"/>
        <v>#DIV/0!</v>
      </c>
      <c r="AT955" s="46" t="e">
        <f t="shared" si="1286"/>
        <v>#DIV/0!</v>
      </c>
      <c r="AU955" s="46">
        <f t="shared" si="1287"/>
        <v>3886.8599999999997</v>
      </c>
      <c r="AV955" s="46" t="e">
        <f t="shared" si="1288"/>
        <v>#DIV/0!</v>
      </c>
      <c r="AW955" s="46" t="e">
        <f t="shared" si="1289"/>
        <v>#DIV/0!</v>
      </c>
      <c r="AX955" s="46" t="e">
        <f t="shared" si="1290"/>
        <v>#DIV/0!</v>
      </c>
      <c r="AY955" s="52">
        <f t="shared" si="1291"/>
        <v>0</v>
      </c>
      <c r="AZ955" s="46">
        <v>823.21</v>
      </c>
      <c r="BA955" s="46">
        <v>2105.13</v>
      </c>
      <c r="BB955" s="46">
        <v>2608.0100000000002</v>
      </c>
      <c r="BC955" s="46">
        <v>902.03</v>
      </c>
      <c r="BD955" s="46">
        <v>1781.42</v>
      </c>
      <c r="BE955" s="46">
        <v>1188.47</v>
      </c>
      <c r="BF955" s="46">
        <v>2445034.0299999998</v>
      </c>
      <c r="BG955" s="46">
        <f t="shared" si="1292"/>
        <v>4866.91</v>
      </c>
      <c r="BH955" s="46">
        <v>1206.3800000000001</v>
      </c>
      <c r="BI955" s="46">
        <v>3444.44</v>
      </c>
      <c r="BJ955" s="46">
        <v>7006.73</v>
      </c>
      <c r="BK955" s="46">
        <f t="shared" si="1280"/>
        <v>1689105.94</v>
      </c>
      <c r="BL955" s="46" t="e">
        <f t="shared" si="1293"/>
        <v>#DIV/0!</v>
      </c>
      <c r="BM955" s="46" t="e">
        <f t="shared" si="1294"/>
        <v>#DIV/0!</v>
      </c>
      <c r="BN955" s="46" t="e">
        <f t="shared" si="1295"/>
        <v>#DIV/0!</v>
      </c>
      <c r="BO955" s="46" t="e">
        <f t="shared" si="1296"/>
        <v>#DIV/0!</v>
      </c>
      <c r="BP955" s="46" t="e">
        <f t="shared" si="1297"/>
        <v>#DIV/0!</v>
      </c>
      <c r="BQ955" s="46" t="e">
        <f t="shared" si="1298"/>
        <v>#DIV/0!</v>
      </c>
      <c r="BR955" s="46" t="e">
        <f t="shared" si="1299"/>
        <v>#DIV/0!</v>
      </c>
      <c r="BS955" s="46" t="str">
        <f t="shared" si="1300"/>
        <v xml:space="preserve"> </v>
      </c>
      <c r="BT955" s="46" t="e">
        <f t="shared" si="1301"/>
        <v>#DIV/0!</v>
      </c>
      <c r="BU955" s="46" t="e">
        <f t="shared" si="1302"/>
        <v>#DIV/0!</v>
      </c>
      <c r="BV955" s="46" t="e">
        <f t="shared" si="1303"/>
        <v>#DIV/0!</v>
      </c>
      <c r="BW955" s="46" t="str">
        <f t="shared" si="1304"/>
        <v xml:space="preserve"> </v>
      </c>
      <c r="BY955" s="52">
        <f t="shared" si="1250"/>
        <v>3.0000000778568934</v>
      </c>
      <c r="BZ955" s="293">
        <f t="shared" si="1251"/>
        <v>1.4999999594826372</v>
      </c>
      <c r="CA955" s="46">
        <f t="shared" si="1305"/>
        <v>6069.0435583413691</v>
      </c>
      <c r="CB955" s="46">
        <f t="shared" si="1306"/>
        <v>5085.92</v>
      </c>
      <c r="CC955" s="46">
        <f t="shared" si="1307"/>
        <v>983.12355834136906</v>
      </c>
    </row>
    <row r="956" spans="1:81" s="45" customFormat="1" ht="12" customHeight="1">
      <c r="A956" s="408" t="s">
        <v>952</v>
      </c>
      <c r="B956" s="409"/>
      <c r="C956" s="409"/>
      <c r="D956" s="409"/>
      <c r="E956" s="409"/>
      <c r="F956" s="409"/>
      <c r="G956" s="409"/>
      <c r="H956" s="409"/>
      <c r="I956" s="409"/>
      <c r="J956" s="409"/>
      <c r="K956" s="409"/>
      <c r="L956" s="409"/>
      <c r="M956" s="409"/>
      <c r="N956" s="409"/>
      <c r="O956" s="409"/>
      <c r="P956" s="409"/>
      <c r="Q956" s="409"/>
      <c r="R956" s="409"/>
      <c r="S956" s="409"/>
      <c r="T956" s="409"/>
      <c r="U956" s="409"/>
      <c r="V956" s="409"/>
      <c r="W956" s="409"/>
      <c r="X956" s="409"/>
      <c r="Y956" s="409"/>
      <c r="Z956" s="409"/>
      <c r="AA956" s="409"/>
      <c r="AB956" s="409"/>
      <c r="AC956" s="409"/>
      <c r="AD956" s="409"/>
      <c r="AE956" s="409"/>
      <c r="AF956" s="409"/>
      <c r="AG956" s="409"/>
      <c r="AH956" s="409"/>
      <c r="AI956" s="409"/>
      <c r="AJ956" s="409"/>
      <c r="AK956" s="409"/>
      <c r="AL956" s="410"/>
      <c r="AN956" s="46">
        <f>I956/'Приложение 1'!I954</f>
        <v>0</v>
      </c>
      <c r="AO956" s="46" t="e">
        <f t="shared" si="1281"/>
        <v>#DIV/0!</v>
      </c>
      <c r="AP956" s="46" t="e">
        <f t="shared" si="1282"/>
        <v>#DIV/0!</v>
      </c>
      <c r="AQ956" s="46" t="e">
        <f t="shared" si="1283"/>
        <v>#DIV/0!</v>
      </c>
      <c r="AR956" s="46" t="e">
        <f t="shared" si="1284"/>
        <v>#DIV/0!</v>
      </c>
      <c r="AS956" s="46" t="e">
        <f t="shared" si="1285"/>
        <v>#DIV/0!</v>
      </c>
      <c r="AT956" s="46" t="e">
        <f t="shared" si="1286"/>
        <v>#DIV/0!</v>
      </c>
      <c r="AU956" s="46" t="e">
        <f t="shared" si="1287"/>
        <v>#DIV/0!</v>
      </c>
      <c r="AV956" s="46" t="e">
        <f t="shared" si="1288"/>
        <v>#DIV/0!</v>
      </c>
      <c r="AW956" s="46" t="e">
        <f t="shared" si="1289"/>
        <v>#DIV/0!</v>
      </c>
      <c r="AX956" s="46" t="e">
        <f t="shared" si="1290"/>
        <v>#DIV/0!</v>
      </c>
      <c r="AY956" s="52">
        <f t="shared" si="1291"/>
        <v>0</v>
      </c>
      <c r="AZ956" s="46">
        <v>823.21</v>
      </c>
      <c r="BA956" s="46">
        <v>2105.13</v>
      </c>
      <c r="BB956" s="46">
        <v>2608.0100000000002</v>
      </c>
      <c r="BC956" s="46">
        <v>902.03</v>
      </c>
      <c r="BD956" s="46">
        <v>1781.42</v>
      </c>
      <c r="BE956" s="46">
        <v>1188.47</v>
      </c>
      <c r="BF956" s="46">
        <v>2445034.0299999998</v>
      </c>
      <c r="BG956" s="46">
        <f t="shared" si="1292"/>
        <v>4866.91</v>
      </c>
      <c r="BH956" s="46">
        <v>1206.3800000000001</v>
      </c>
      <c r="BI956" s="46">
        <v>3444.44</v>
      </c>
      <c r="BJ956" s="46">
        <v>7006.73</v>
      </c>
      <c r="BK956" s="46">
        <f t="shared" si="1280"/>
        <v>1689105.94</v>
      </c>
      <c r="BL956" s="46" t="str">
        <f t="shared" si="1293"/>
        <v xml:space="preserve"> </v>
      </c>
      <c r="BM956" s="46" t="e">
        <f t="shared" si="1294"/>
        <v>#DIV/0!</v>
      </c>
      <c r="BN956" s="46" t="e">
        <f t="shared" si="1295"/>
        <v>#DIV/0!</v>
      </c>
      <c r="BO956" s="46" t="e">
        <f t="shared" si="1296"/>
        <v>#DIV/0!</v>
      </c>
      <c r="BP956" s="46" t="e">
        <f t="shared" si="1297"/>
        <v>#DIV/0!</v>
      </c>
      <c r="BQ956" s="46" t="e">
        <f t="shared" si="1298"/>
        <v>#DIV/0!</v>
      </c>
      <c r="BR956" s="46" t="e">
        <f t="shared" si="1299"/>
        <v>#DIV/0!</v>
      </c>
      <c r="BS956" s="46" t="e">
        <f t="shared" si="1300"/>
        <v>#DIV/0!</v>
      </c>
      <c r="BT956" s="46" t="e">
        <f t="shared" si="1301"/>
        <v>#DIV/0!</v>
      </c>
      <c r="BU956" s="46" t="e">
        <f t="shared" si="1302"/>
        <v>#DIV/0!</v>
      </c>
      <c r="BV956" s="46" t="e">
        <f t="shared" si="1303"/>
        <v>#DIV/0!</v>
      </c>
      <c r="BW956" s="46" t="str">
        <f t="shared" si="1304"/>
        <v xml:space="preserve"> </v>
      </c>
      <c r="BY956" s="52" t="e">
        <f t="shared" si="1250"/>
        <v>#DIV/0!</v>
      </c>
      <c r="BZ956" s="293" t="e">
        <f t="shared" si="1251"/>
        <v>#DIV/0!</v>
      </c>
      <c r="CA956" s="46" t="e">
        <f t="shared" si="1305"/>
        <v>#DIV/0!</v>
      </c>
      <c r="CB956" s="46">
        <f t="shared" si="1306"/>
        <v>5085.92</v>
      </c>
      <c r="CC956" s="46" t="e">
        <f t="shared" si="1307"/>
        <v>#DIV/0!</v>
      </c>
    </row>
    <row r="957" spans="1:81" s="45" customFormat="1" ht="12" customHeight="1">
      <c r="A957" s="381">
        <v>257</v>
      </c>
      <c r="B957" s="382" t="s">
        <v>851</v>
      </c>
      <c r="C957" s="411"/>
      <c r="D957" s="295"/>
      <c r="E957" s="411"/>
      <c r="F957" s="411"/>
      <c r="G957" s="286">
        <f t="shared" ref="G957" si="1367">ROUND(H957+U957+X957+Z957+AB957+AD957+AF957+AH957+AI957+AJ957+AK957+AL957,2)</f>
        <v>1583234.07</v>
      </c>
      <c r="H957" s="280">
        <f t="shared" ref="H957" si="1368">I957+K957+M957+O957+Q957+S957</f>
        <v>0</v>
      </c>
      <c r="I957" s="289">
        <v>0</v>
      </c>
      <c r="J957" s="289">
        <v>0</v>
      </c>
      <c r="K957" s="289">
        <v>0</v>
      </c>
      <c r="L957" s="289">
        <v>0</v>
      </c>
      <c r="M957" s="289">
        <v>0</v>
      </c>
      <c r="N957" s="280">
        <v>0</v>
      </c>
      <c r="O957" s="280">
        <v>0</v>
      </c>
      <c r="P957" s="280">
        <v>0</v>
      </c>
      <c r="Q957" s="280">
        <v>0</v>
      </c>
      <c r="R957" s="280">
        <v>0</v>
      </c>
      <c r="S957" s="280">
        <v>0</v>
      </c>
      <c r="T957" s="290">
        <v>0</v>
      </c>
      <c r="U957" s="280">
        <v>0</v>
      </c>
      <c r="V957" s="296" t="s">
        <v>105</v>
      </c>
      <c r="W957" s="57">
        <v>389</v>
      </c>
      <c r="X957" s="280">
        <f t="shared" ref="X957" si="1369">ROUND(IF(V957="СК",3856.74,3886.86)*W957,2)</f>
        <v>1511988.54</v>
      </c>
      <c r="Y957" s="57">
        <v>0</v>
      </c>
      <c r="Z957" s="57">
        <v>0</v>
      </c>
      <c r="AA957" s="57">
        <v>0</v>
      </c>
      <c r="AB957" s="57">
        <v>0</v>
      </c>
      <c r="AC957" s="57">
        <v>0</v>
      </c>
      <c r="AD957" s="57">
        <v>0</v>
      </c>
      <c r="AE957" s="57">
        <v>0</v>
      </c>
      <c r="AF957" s="57">
        <v>0</v>
      </c>
      <c r="AG957" s="57">
        <v>0</v>
      </c>
      <c r="AH957" s="57">
        <v>0</v>
      </c>
      <c r="AI957" s="57">
        <v>0</v>
      </c>
      <c r="AJ957" s="57">
        <f t="shared" ref="AJ957" si="1370">ROUND(X957/95.5*3,2)</f>
        <v>47497.02</v>
      </c>
      <c r="AK957" s="57">
        <f t="shared" ref="AK957" si="1371">ROUND(X957/95.5*1.5,2)</f>
        <v>23748.51</v>
      </c>
      <c r="AL957" s="57">
        <v>0</v>
      </c>
      <c r="AN957" s="46">
        <f>I957/'Приложение 1'!I955</f>
        <v>0</v>
      </c>
      <c r="AO957" s="46" t="e">
        <f t="shared" si="1281"/>
        <v>#DIV/0!</v>
      </c>
      <c r="AP957" s="46" t="e">
        <f t="shared" si="1282"/>
        <v>#DIV/0!</v>
      </c>
      <c r="AQ957" s="46" t="e">
        <f t="shared" si="1283"/>
        <v>#DIV/0!</v>
      </c>
      <c r="AR957" s="46" t="e">
        <f t="shared" si="1284"/>
        <v>#DIV/0!</v>
      </c>
      <c r="AS957" s="46" t="e">
        <f t="shared" si="1285"/>
        <v>#DIV/0!</v>
      </c>
      <c r="AT957" s="46" t="e">
        <f t="shared" si="1286"/>
        <v>#DIV/0!</v>
      </c>
      <c r="AU957" s="46">
        <f t="shared" si="1287"/>
        <v>3886.86</v>
      </c>
      <c r="AV957" s="46" t="e">
        <f t="shared" si="1288"/>
        <v>#DIV/0!</v>
      </c>
      <c r="AW957" s="46" t="e">
        <f t="shared" si="1289"/>
        <v>#DIV/0!</v>
      </c>
      <c r="AX957" s="46" t="e">
        <f t="shared" si="1290"/>
        <v>#DIV/0!</v>
      </c>
      <c r="AY957" s="52">
        <f t="shared" si="1291"/>
        <v>0</v>
      </c>
      <c r="AZ957" s="46">
        <v>823.21</v>
      </c>
      <c r="BA957" s="46">
        <v>2105.13</v>
      </c>
      <c r="BB957" s="46">
        <v>2608.0100000000002</v>
      </c>
      <c r="BC957" s="46">
        <v>902.03</v>
      </c>
      <c r="BD957" s="46">
        <v>1781.42</v>
      </c>
      <c r="BE957" s="46">
        <v>1188.47</v>
      </c>
      <c r="BF957" s="46">
        <v>2445034.0299999998</v>
      </c>
      <c r="BG957" s="46">
        <f t="shared" si="1292"/>
        <v>5070.2</v>
      </c>
      <c r="BH957" s="46">
        <v>1206.3800000000001</v>
      </c>
      <c r="BI957" s="46">
        <v>3444.44</v>
      </c>
      <c r="BJ957" s="46">
        <v>7006.73</v>
      </c>
      <c r="BK957" s="46">
        <f t="shared" si="1280"/>
        <v>1689105.94</v>
      </c>
      <c r="BL957" s="46" t="str">
        <f t="shared" si="1293"/>
        <v xml:space="preserve"> </v>
      </c>
      <c r="BM957" s="46" t="e">
        <f t="shared" si="1294"/>
        <v>#DIV/0!</v>
      </c>
      <c r="BN957" s="46" t="e">
        <f t="shared" si="1295"/>
        <v>#DIV/0!</v>
      </c>
      <c r="BO957" s="46" t="e">
        <f t="shared" si="1296"/>
        <v>#DIV/0!</v>
      </c>
      <c r="BP957" s="46" t="e">
        <f t="shared" si="1297"/>
        <v>#DIV/0!</v>
      </c>
      <c r="BQ957" s="46" t="e">
        <f t="shared" si="1298"/>
        <v>#DIV/0!</v>
      </c>
      <c r="BR957" s="46" t="e">
        <f t="shared" si="1299"/>
        <v>#DIV/0!</v>
      </c>
      <c r="BS957" s="46" t="str">
        <f t="shared" si="1300"/>
        <v xml:space="preserve"> </v>
      </c>
      <c r="BT957" s="46" t="e">
        <f t="shared" si="1301"/>
        <v>#DIV/0!</v>
      </c>
      <c r="BU957" s="46" t="e">
        <f t="shared" si="1302"/>
        <v>#DIV/0!</v>
      </c>
      <c r="BV957" s="46" t="e">
        <f t="shared" si="1303"/>
        <v>#DIV/0!</v>
      </c>
      <c r="BW957" s="46" t="str">
        <f t="shared" si="1304"/>
        <v xml:space="preserve"> </v>
      </c>
      <c r="BY957" s="52"/>
      <c r="BZ957" s="293"/>
      <c r="CA957" s="46">
        <f t="shared" si="1305"/>
        <v>4070.0104627249357</v>
      </c>
      <c r="CB957" s="46">
        <f t="shared" si="1306"/>
        <v>5298.36</v>
      </c>
      <c r="CC957" s="46">
        <f t="shared" si="1307"/>
        <v>-1228.349537275064</v>
      </c>
    </row>
    <row r="958" spans="1:81" s="45" customFormat="1" ht="40.5" customHeight="1">
      <c r="A958" s="412" t="s">
        <v>951</v>
      </c>
      <c r="B958" s="412"/>
      <c r="C958" s="411" t="e">
        <f>SUM(#REF!)</f>
        <v>#REF!</v>
      </c>
      <c r="D958" s="413"/>
      <c r="E958" s="294"/>
      <c r="F958" s="294"/>
      <c r="G958" s="411">
        <f t="shared" ref="G958:U958" si="1372">SUM(G957:G957)</f>
        <v>1583234.07</v>
      </c>
      <c r="H958" s="411">
        <f t="shared" si="1372"/>
        <v>0</v>
      </c>
      <c r="I958" s="411">
        <f t="shared" si="1372"/>
        <v>0</v>
      </c>
      <c r="J958" s="411">
        <f t="shared" si="1372"/>
        <v>0</v>
      </c>
      <c r="K958" s="411">
        <f t="shared" si="1372"/>
        <v>0</v>
      </c>
      <c r="L958" s="411">
        <f t="shared" si="1372"/>
        <v>0</v>
      </c>
      <c r="M958" s="411">
        <f t="shared" si="1372"/>
        <v>0</v>
      </c>
      <c r="N958" s="411">
        <f t="shared" si="1372"/>
        <v>0</v>
      </c>
      <c r="O958" s="411">
        <f t="shared" si="1372"/>
        <v>0</v>
      </c>
      <c r="P958" s="411">
        <f t="shared" si="1372"/>
        <v>0</v>
      </c>
      <c r="Q958" s="411">
        <f t="shared" si="1372"/>
        <v>0</v>
      </c>
      <c r="R958" s="411">
        <f t="shared" si="1372"/>
        <v>0</v>
      </c>
      <c r="S958" s="411">
        <f t="shared" si="1372"/>
        <v>0</v>
      </c>
      <c r="T958" s="414">
        <f t="shared" si="1372"/>
        <v>0</v>
      </c>
      <c r="U958" s="411">
        <f t="shared" si="1372"/>
        <v>0</v>
      </c>
      <c r="V958" s="294" t="s">
        <v>66</v>
      </c>
      <c r="W958" s="411">
        <f t="shared" ref="W958:AL958" si="1373">SUM(W957:W957)</f>
        <v>389</v>
      </c>
      <c r="X958" s="411">
        <f t="shared" si="1373"/>
        <v>1511988.54</v>
      </c>
      <c r="Y958" s="411">
        <f t="shared" si="1373"/>
        <v>0</v>
      </c>
      <c r="Z958" s="411">
        <f t="shared" si="1373"/>
        <v>0</v>
      </c>
      <c r="AA958" s="411">
        <f t="shared" si="1373"/>
        <v>0</v>
      </c>
      <c r="AB958" s="411">
        <f t="shared" si="1373"/>
        <v>0</v>
      </c>
      <c r="AC958" s="411">
        <f t="shared" si="1373"/>
        <v>0</v>
      </c>
      <c r="AD958" s="411">
        <f t="shared" si="1373"/>
        <v>0</v>
      </c>
      <c r="AE958" s="411">
        <f t="shared" si="1373"/>
        <v>0</v>
      </c>
      <c r="AF958" s="411">
        <f t="shared" si="1373"/>
        <v>0</v>
      </c>
      <c r="AG958" s="411">
        <f t="shared" si="1373"/>
        <v>0</v>
      </c>
      <c r="AH958" s="411">
        <f t="shared" si="1373"/>
        <v>0</v>
      </c>
      <c r="AI958" s="411">
        <f t="shared" si="1373"/>
        <v>0</v>
      </c>
      <c r="AJ958" s="411">
        <f t="shared" si="1373"/>
        <v>47497.02</v>
      </c>
      <c r="AK958" s="411">
        <f t="shared" si="1373"/>
        <v>23748.51</v>
      </c>
      <c r="AL958" s="411">
        <f t="shared" si="1373"/>
        <v>0</v>
      </c>
      <c r="AN958" s="46" t="e">
        <f>I958/'Приложение 1'!I956</f>
        <v>#DIV/0!</v>
      </c>
      <c r="AO958" s="46" t="e">
        <f t="shared" si="1281"/>
        <v>#DIV/0!</v>
      </c>
      <c r="AP958" s="46" t="e">
        <f t="shared" si="1282"/>
        <v>#DIV/0!</v>
      </c>
      <c r="AQ958" s="46" t="e">
        <f t="shared" si="1283"/>
        <v>#DIV/0!</v>
      </c>
      <c r="AR958" s="46" t="e">
        <f t="shared" si="1284"/>
        <v>#DIV/0!</v>
      </c>
      <c r="AS958" s="46" t="e">
        <f t="shared" si="1285"/>
        <v>#DIV/0!</v>
      </c>
      <c r="AT958" s="46" t="e">
        <f t="shared" si="1286"/>
        <v>#DIV/0!</v>
      </c>
      <c r="AU958" s="46">
        <f t="shared" si="1287"/>
        <v>3886.86</v>
      </c>
      <c r="AV958" s="46" t="e">
        <f t="shared" si="1288"/>
        <v>#DIV/0!</v>
      </c>
      <c r="AW958" s="46" t="e">
        <f t="shared" si="1289"/>
        <v>#DIV/0!</v>
      </c>
      <c r="AX958" s="46" t="e">
        <f t="shared" si="1290"/>
        <v>#DIV/0!</v>
      </c>
      <c r="AY958" s="52">
        <f t="shared" si="1291"/>
        <v>0</v>
      </c>
      <c r="AZ958" s="46">
        <v>823.21</v>
      </c>
      <c r="BA958" s="46">
        <v>2105.13</v>
      </c>
      <c r="BB958" s="46">
        <v>2608.0100000000002</v>
      </c>
      <c r="BC958" s="46">
        <v>902.03</v>
      </c>
      <c r="BD958" s="46">
        <v>1781.42</v>
      </c>
      <c r="BE958" s="46">
        <v>1188.47</v>
      </c>
      <c r="BF958" s="46">
        <v>2445034.0299999998</v>
      </c>
      <c r="BG958" s="46">
        <f t="shared" si="1292"/>
        <v>4866.91</v>
      </c>
      <c r="BH958" s="46">
        <v>1206.3800000000001</v>
      </c>
      <c r="BI958" s="46">
        <v>3444.44</v>
      </c>
      <c r="BJ958" s="46">
        <v>7006.73</v>
      </c>
      <c r="BK958" s="46">
        <f t="shared" si="1280"/>
        <v>1689105.94</v>
      </c>
      <c r="BL958" s="46" t="e">
        <f t="shared" si="1293"/>
        <v>#DIV/0!</v>
      </c>
      <c r="BM958" s="46" t="e">
        <f t="shared" si="1294"/>
        <v>#DIV/0!</v>
      </c>
      <c r="BN958" s="46" t="e">
        <f t="shared" si="1295"/>
        <v>#DIV/0!</v>
      </c>
      <c r="BO958" s="46" t="e">
        <f t="shared" si="1296"/>
        <v>#DIV/0!</v>
      </c>
      <c r="BP958" s="46" t="e">
        <f t="shared" si="1297"/>
        <v>#DIV/0!</v>
      </c>
      <c r="BQ958" s="46" t="e">
        <f t="shared" si="1298"/>
        <v>#DIV/0!</v>
      </c>
      <c r="BR958" s="46" t="e">
        <f t="shared" si="1299"/>
        <v>#DIV/0!</v>
      </c>
      <c r="BS958" s="46" t="str">
        <f t="shared" si="1300"/>
        <v xml:space="preserve"> </v>
      </c>
      <c r="BT958" s="46" t="e">
        <f t="shared" si="1301"/>
        <v>#DIV/0!</v>
      </c>
      <c r="BU958" s="46" t="e">
        <f t="shared" si="1302"/>
        <v>#DIV/0!</v>
      </c>
      <c r="BV958" s="46" t="e">
        <f t="shared" si="1303"/>
        <v>#DIV/0!</v>
      </c>
      <c r="BW958" s="46" t="str">
        <f t="shared" si="1304"/>
        <v xml:space="preserve"> </v>
      </c>
      <c r="BY958" s="52">
        <f t="shared" si="1250"/>
        <v>2.9999998673601054</v>
      </c>
      <c r="BZ958" s="293">
        <f t="shared" si="1251"/>
        <v>1.4999999336800527</v>
      </c>
      <c r="CA958" s="46">
        <f t="shared" si="1305"/>
        <v>4070.0104627249357</v>
      </c>
      <c r="CB958" s="46">
        <f t="shared" si="1306"/>
        <v>5085.92</v>
      </c>
      <c r="CC958" s="46">
        <f t="shared" si="1307"/>
        <v>-1015.9095372750644</v>
      </c>
    </row>
    <row r="959" spans="1:81" s="45" customFormat="1" ht="16.5" customHeight="1">
      <c r="A959" s="408" t="s">
        <v>0</v>
      </c>
      <c r="B959" s="409"/>
      <c r="C959" s="409"/>
      <c r="D959" s="409"/>
      <c r="E959" s="409"/>
      <c r="F959" s="409"/>
      <c r="G959" s="409"/>
      <c r="H959" s="409"/>
      <c r="I959" s="409"/>
      <c r="J959" s="409"/>
      <c r="K959" s="409"/>
      <c r="L959" s="409"/>
      <c r="M959" s="409"/>
      <c r="N959" s="409"/>
      <c r="O959" s="409"/>
      <c r="P959" s="409"/>
      <c r="Q959" s="409"/>
      <c r="R959" s="409"/>
      <c r="S959" s="409"/>
      <c r="T959" s="409"/>
      <c r="U959" s="409"/>
      <c r="V959" s="409"/>
      <c r="W959" s="409"/>
      <c r="X959" s="409"/>
      <c r="Y959" s="409"/>
      <c r="Z959" s="409"/>
      <c r="AA959" s="409"/>
      <c r="AB959" s="409"/>
      <c r="AC959" s="409"/>
      <c r="AD959" s="409"/>
      <c r="AE959" s="409"/>
      <c r="AF959" s="409"/>
      <c r="AG959" s="409"/>
      <c r="AH959" s="409"/>
      <c r="AI959" s="409"/>
      <c r="AJ959" s="409"/>
      <c r="AK959" s="409"/>
      <c r="AL959" s="410"/>
      <c r="AN959" s="46">
        <f>I959/'Приложение 1'!I957</f>
        <v>0</v>
      </c>
      <c r="AO959" s="46" t="e">
        <f t="shared" si="1281"/>
        <v>#DIV/0!</v>
      </c>
      <c r="AP959" s="46" t="e">
        <f t="shared" si="1282"/>
        <v>#DIV/0!</v>
      </c>
      <c r="AQ959" s="46" t="e">
        <f t="shared" si="1283"/>
        <v>#DIV/0!</v>
      </c>
      <c r="AR959" s="46" t="e">
        <f t="shared" si="1284"/>
        <v>#DIV/0!</v>
      </c>
      <c r="AS959" s="46" t="e">
        <f t="shared" si="1285"/>
        <v>#DIV/0!</v>
      </c>
      <c r="AT959" s="46" t="e">
        <f t="shared" si="1286"/>
        <v>#DIV/0!</v>
      </c>
      <c r="AU959" s="46" t="e">
        <f t="shared" si="1287"/>
        <v>#DIV/0!</v>
      </c>
      <c r="AV959" s="46" t="e">
        <f t="shared" si="1288"/>
        <v>#DIV/0!</v>
      </c>
      <c r="AW959" s="46" t="e">
        <f t="shared" si="1289"/>
        <v>#DIV/0!</v>
      </c>
      <c r="AX959" s="46" t="e">
        <f t="shared" si="1290"/>
        <v>#DIV/0!</v>
      </c>
      <c r="AY959" s="52">
        <f t="shared" si="1291"/>
        <v>0</v>
      </c>
      <c r="AZ959" s="46">
        <v>823.21</v>
      </c>
      <c r="BA959" s="46">
        <v>2105.13</v>
      </c>
      <c r="BB959" s="46">
        <v>2608.0100000000002</v>
      </c>
      <c r="BC959" s="46">
        <v>902.03</v>
      </c>
      <c r="BD959" s="46">
        <v>1781.42</v>
      </c>
      <c r="BE959" s="46">
        <v>1188.47</v>
      </c>
      <c r="BF959" s="46">
        <v>2445034.0299999998</v>
      </c>
      <c r="BG959" s="46">
        <f t="shared" si="1292"/>
        <v>4866.91</v>
      </c>
      <c r="BH959" s="46">
        <v>1206.3800000000001</v>
      </c>
      <c r="BI959" s="46">
        <v>3444.44</v>
      </c>
      <c r="BJ959" s="46">
        <v>7006.73</v>
      </c>
      <c r="BK959" s="46">
        <f t="shared" si="1280"/>
        <v>1689105.94</v>
      </c>
      <c r="BL959" s="46" t="str">
        <f t="shared" si="1293"/>
        <v xml:space="preserve"> </v>
      </c>
      <c r="BM959" s="46" t="e">
        <f t="shared" si="1294"/>
        <v>#DIV/0!</v>
      </c>
      <c r="BN959" s="46" t="e">
        <f t="shared" si="1295"/>
        <v>#DIV/0!</v>
      </c>
      <c r="BO959" s="46" t="e">
        <f t="shared" si="1296"/>
        <v>#DIV/0!</v>
      </c>
      <c r="BP959" s="46" t="e">
        <f t="shared" si="1297"/>
        <v>#DIV/0!</v>
      </c>
      <c r="BQ959" s="46" t="e">
        <f t="shared" si="1298"/>
        <v>#DIV/0!</v>
      </c>
      <c r="BR959" s="46" t="e">
        <f t="shared" si="1299"/>
        <v>#DIV/0!</v>
      </c>
      <c r="BS959" s="46" t="e">
        <f t="shared" si="1300"/>
        <v>#DIV/0!</v>
      </c>
      <c r="BT959" s="46" t="e">
        <f t="shared" si="1301"/>
        <v>#DIV/0!</v>
      </c>
      <c r="BU959" s="46" t="e">
        <f t="shared" si="1302"/>
        <v>#DIV/0!</v>
      </c>
      <c r="BV959" s="46" t="e">
        <f t="shared" si="1303"/>
        <v>#DIV/0!</v>
      </c>
      <c r="BW959" s="46" t="str">
        <f t="shared" si="1304"/>
        <v xml:space="preserve"> </v>
      </c>
      <c r="BY959" s="52"/>
      <c r="BZ959" s="293"/>
      <c r="CA959" s="46" t="e">
        <f t="shared" si="1305"/>
        <v>#DIV/0!</v>
      </c>
      <c r="CB959" s="46">
        <f t="shared" si="1306"/>
        <v>5085.92</v>
      </c>
      <c r="CC959" s="46" t="e">
        <f t="shared" si="1307"/>
        <v>#DIV/0!</v>
      </c>
    </row>
    <row r="960" spans="1:81" s="45" customFormat="1" ht="16.5" customHeight="1">
      <c r="A960" s="381">
        <v>258</v>
      </c>
      <c r="B960" s="382" t="s">
        <v>847</v>
      </c>
      <c r="C960" s="411">
        <v>1072.3800000000001</v>
      </c>
      <c r="D960" s="295"/>
      <c r="E960" s="411"/>
      <c r="F960" s="411"/>
      <c r="G960" s="286">
        <f t="shared" ref="G960:G961" si="1374">ROUND(H960+U960+X960+Z960+AB960+AD960+AF960+AH960+AI960+AJ960+AK960+AL960,2)</f>
        <v>3214623.08</v>
      </c>
      <c r="H960" s="280">
        <f t="shared" ref="H960:H961" si="1375">I960+K960+M960+O960+Q960+S960</f>
        <v>0</v>
      </c>
      <c r="I960" s="289">
        <v>0</v>
      </c>
      <c r="J960" s="289">
        <v>0</v>
      </c>
      <c r="K960" s="289">
        <v>0</v>
      </c>
      <c r="L960" s="289">
        <v>0</v>
      </c>
      <c r="M960" s="289">
        <v>0</v>
      </c>
      <c r="N960" s="280">
        <v>0</v>
      </c>
      <c r="O960" s="280">
        <v>0</v>
      </c>
      <c r="P960" s="280">
        <v>0</v>
      </c>
      <c r="Q960" s="280">
        <v>0</v>
      </c>
      <c r="R960" s="280">
        <v>0</v>
      </c>
      <c r="S960" s="280">
        <v>0</v>
      </c>
      <c r="T960" s="290">
        <v>0</v>
      </c>
      <c r="U960" s="280">
        <v>0</v>
      </c>
      <c r="V960" s="296" t="s">
        <v>106</v>
      </c>
      <c r="W960" s="57">
        <v>796</v>
      </c>
      <c r="X960" s="280">
        <f>ROUND(IF(V960="СК",3856.74,3886.86)*W960,2)</f>
        <v>3069965.04</v>
      </c>
      <c r="Y960" s="57">
        <v>0</v>
      </c>
      <c r="Z960" s="57">
        <v>0</v>
      </c>
      <c r="AA960" s="57">
        <v>0</v>
      </c>
      <c r="AB960" s="57">
        <v>0</v>
      </c>
      <c r="AC960" s="57">
        <v>0</v>
      </c>
      <c r="AD960" s="57">
        <v>0</v>
      </c>
      <c r="AE960" s="57">
        <v>0</v>
      </c>
      <c r="AF960" s="57">
        <v>0</v>
      </c>
      <c r="AG960" s="57">
        <v>0</v>
      </c>
      <c r="AH960" s="57">
        <v>0</v>
      </c>
      <c r="AI960" s="57">
        <v>0</v>
      </c>
      <c r="AJ960" s="57">
        <f t="shared" ref="AJ960:AJ961" si="1376">ROUND(X960/95.5*3,2)</f>
        <v>96438.69</v>
      </c>
      <c r="AK960" s="57">
        <f t="shared" ref="AK960:AK961" si="1377">ROUND(X960/95.5*1.5,2)</f>
        <v>48219.35</v>
      </c>
      <c r="AL960" s="57">
        <v>0</v>
      </c>
      <c r="AN960" s="46">
        <f>I960/'Приложение 1'!I958</f>
        <v>0</v>
      </c>
      <c r="AO960" s="46" t="e">
        <f t="shared" si="1281"/>
        <v>#DIV/0!</v>
      </c>
      <c r="AP960" s="46" t="e">
        <f t="shared" si="1282"/>
        <v>#DIV/0!</v>
      </c>
      <c r="AQ960" s="46" t="e">
        <f t="shared" si="1283"/>
        <v>#DIV/0!</v>
      </c>
      <c r="AR960" s="46" t="e">
        <f t="shared" si="1284"/>
        <v>#DIV/0!</v>
      </c>
      <c r="AS960" s="46" t="e">
        <f t="shared" si="1285"/>
        <v>#DIV/0!</v>
      </c>
      <c r="AT960" s="46" t="e">
        <f t="shared" si="1286"/>
        <v>#DIV/0!</v>
      </c>
      <c r="AU960" s="46">
        <f t="shared" si="1287"/>
        <v>3856.7400000000002</v>
      </c>
      <c r="AV960" s="46" t="e">
        <f t="shared" si="1288"/>
        <v>#DIV/0!</v>
      </c>
      <c r="AW960" s="46" t="e">
        <f t="shared" si="1289"/>
        <v>#DIV/0!</v>
      </c>
      <c r="AX960" s="46" t="e">
        <f t="shared" si="1290"/>
        <v>#DIV/0!</v>
      </c>
      <c r="AY960" s="52">
        <f t="shared" si="1291"/>
        <v>0</v>
      </c>
      <c r="AZ960" s="46">
        <v>823.21</v>
      </c>
      <c r="BA960" s="46">
        <v>2105.13</v>
      </c>
      <c r="BB960" s="46">
        <v>2608.0100000000002</v>
      </c>
      <c r="BC960" s="46">
        <v>902.03</v>
      </c>
      <c r="BD960" s="46">
        <v>1781.42</v>
      </c>
      <c r="BE960" s="46">
        <v>1188.47</v>
      </c>
      <c r="BF960" s="46">
        <v>2445034.0299999998</v>
      </c>
      <c r="BG960" s="46">
        <f t="shared" si="1292"/>
        <v>4866.91</v>
      </c>
      <c r="BH960" s="46">
        <v>1206.3800000000001</v>
      </c>
      <c r="BI960" s="46">
        <v>3444.44</v>
      </c>
      <c r="BJ960" s="46">
        <v>7006.73</v>
      </c>
      <c r="BK960" s="46">
        <f t="shared" si="1280"/>
        <v>1689105.94</v>
      </c>
      <c r="BL960" s="46" t="str">
        <f t="shared" si="1293"/>
        <v xml:space="preserve"> </v>
      </c>
      <c r="BM960" s="46" t="e">
        <f t="shared" si="1294"/>
        <v>#DIV/0!</v>
      </c>
      <c r="BN960" s="46" t="e">
        <f t="shared" si="1295"/>
        <v>#DIV/0!</v>
      </c>
      <c r="BO960" s="46" t="e">
        <f t="shared" si="1296"/>
        <v>#DIV/0!</v>
      </c>
      <c r="BP960" s="46" t="e">
        <f t="shared" si="1297"/>
        <v>#DIV/0!</v>
      </c>
      <c r="BQ960" s="46" t="e">
        <f t="shared" si="1298"/>
        <v>#DIV/0!</v>
      </c>
      <c r="BR960" s="46" t="e">
        <f t="shared" si="1299"/>
        <v>#DIV/0!</v>
      </c>
      <c r="BS960" s="46" t="str">
        <f t="shared" si="1300"/>
        <v xml:space="preserve"> </v>
      </c>
      <c r="BT960" s="46" t="e">
        <f t="shared" si="1301"/>
        <v>#DIV/0!</v>
      </c>
      <c r="BU960" s="46" t="e">
        <f t="shared" si="1302"/>
        <v>#DIV/0!</v>
      </c>
      <c r="BV960" s="46" t="e">
        <f t="shared" si="1303"/>
        <v>#DIV/0!</v>
      </c>
      <c r="BW960" s="46" t="str">
        <f t="shared" si="1304"/>
        <v xml:space="preserve"> </v>
      </c>
      <c r="BY960" s="52"/>
      <c r="BZ960" s="293"/>
      <c r="CA960" s="46">
        <f t="shared" si="1305"/>
        <v>4038.4712060301508</v>
      </c>
      <c r="CB960" s="46">
        <f t="shared" si="1306"/>
        <v>5085.92</v>
      </c>
      <c r="CC960" s="46">
        <f t="shared" si="1307"/>
        <v>-1047.4487939698492</v>
      </c>
    </row>
    <row r="961" spans="1:82" s="45" customFormat="1" ht="15" customHeight="1">
      <c r="A961" s="381">
        <v>259</v>
      </c>
      <c r="B961" s="382" t="s">
        <v>848</v>
      </c>
      <c r="C961" s="411"/>
      <c r="D961" s="295"/>
      <c r="E961" s="411"/>
      <c r="F961" s="411"/>
      <c r="G961" s="286">
        <f t="shared" si="1374"/>
        <v>2503852.14</v>
      </c>
      <c r="H961" s="280">
        <f t="shared" si="1375"/>
        <v>0</v>
      </c>
      <c r="I961" s="289">
        <v>0</v>
      </c>
      <c r="J961" s="289">
        <v>0</v>
      </c>
      <c r="K961" s="289">
        <v>0</v>
      </c>
      <c r="L961" s="289">
        <v>0</v>
      </c>
      <c r="M961" s="289">
        <v>0</v>
      </c>
      <c r="N961" s="280">
        <v>0</v>
      </c>
      <c r="O961" s="280">
        <v>0</v>
      </c>
      <c r="P961" s="280">
        <v>0</v>
      </c>
      <c r="Q961" s="280">
        <v>0</v>
      </c>
      <c r="R961" s="280">
        <v>0</v>
      </c>
      <c r="S961" s="280">
        <v>0</v>
      </c>
      <c r="T961" s="290">
        <v>0</v>
      </c>
      <c r="U961" s="280">
        <v>0</v>
      </c>
      <c r="V961" s="296" t="s">
        <v>106</v>
      </c>
      <c r="W961" s="57">
        <v>620</v>
      </c>
      <c r="X961" s="280">
        <f t="shared" ref="X961" si="1378">ROUND(IF(V961="СК",3856.74,3886.86)*W961,2)</f>
        <v>2391178.7999999998</v>
      </c>
      <c r="Y961" s="57">
        <v>0</v>
      </c>
      <c r="Z961" s="57">
        <v>0</v>
      </c>
      <c r="AA961" s="57">
        <v>0</v>
      </c>
      <c r="AB961" s="57">
        <v>0</v>
      </c>
      <c r="AC961" s="57">
        <v>0</v>
      </c>
      <c r="AD961" s="57">
        <v>0</v>
      </c>
      <c r="AE961" s="57">
        <v>0</v>
      </c>
      <c r="AF961" s="57">
        <v>0</v>
      </c>
      <c r="AG961" s="57">
        <v>0</v>
      </c>
      <c r="AH961" s="57">
        <v>0</v>
      </c>
      <c r="AI961" s="57">
        <v>0</v>
      </c>
      <c r="AJ961" s="57">
        <f t="shared" si="1376"/>
        <v>75115.56</v>
      </c>
      <c r="AK961" s="57">
        <f t="shared" si="1377"/>
        <v>37557.78</v>
      </c>
      <c r="AL961" s="57">
        <v>0</v>
      </c>
      <c r="AN961" s="46">
        <f>I961/'Приложение 1'!I959</f>
        <v>0</v>
      </c>
      <c r="AO961" s="46" t="e">
        <f t="shared" si="1281"/>
        <v>#DIV/0!</v>
      </c>
      <c r="AP961" s="46" t="e">
        <f t="shared" si="1282"/>
        <v>#DIV/0!</v>
      </c>
      <c r="AQ961" s="46" t="e">
        <f t="shared" si="1283"/>
        <v>#DIV/0!</v>
      </c>
      <c r="AR961" s="46" t="e">
        <f t="shared" si="1284"/>
        <v>#DIV/0!</v>
      </c>
      <c r="AS961" s="46" t="e">
        <f t="shared" si="1285"/>
        <v>#DIV/0!</v>
      </c>
      <c r="AT961" s="46" t="e">
        <f t="shared" si="1286"/>
        <v>#DIV/0!</v>
      </c>
      <c r="AU961" s="46">
        <f t="shared" si="1287"/>
        <v>3856.74</v>
      </c>
      <c r="AV961" s="46" t="e">
        <f t="shared" si="1288"/>
        <v>#DIV/0!</v>
      </c>
      <c r="AW961" s="46" t="e">
        <f t="shared" si="1289"/>
        <v>#DIV/0!</v>
      </c>
      <c r="AX961" s="46" t="e">
        <f t="shared" si="1290"/>
        <v>#DIV/0!</v>
      </c>
      <c r="AY961" s="52">
        <f t="shared" si="1291"/>
        <v>0</v>
      </c>
      <c r="AZ961" s="46">
        <v>823.21</v>
      </c>
      <c r="BA961" s="46">
        <v>2105.13</v>
      </c>
      <c r="BB961" s="46">
        <v>2608.0100000000002</v>
      </c>
      <c r="BC961" s="46">
        <v>902.03</v>
      </c>
      <c r="BD961" s="46">
        <v>1781.42</v>
      </c>
      <c r="BE961" s="46">
        <v>1188.47</v>
      </c>
      <c r="BF961" s="46">
        <v>2445034.0299999998</v>
      </c>
      <c r="BG961" s="46">
        <f t="shared" si="1292"/>
        <v>4866.91</v>
      </c>
      <c r="BH961" s="46">
        <v>1206.3800000000001</v>
      </c>
      <c r="BI961" s="46">
        <v>3444.44</v>
      </c>
      <c r="BJ961" s="46">
        <v>7006.73</v>
      </c>
      <c r="BK961" s="46">
        <f t="shared" si="1280"/>
        <v>1689105.94</v>
      </c>
      <c r="BL961" s="46" t="str">
        <f t="shared" si="1293"/>
        <v xml:space="preserve"> </v>
      </c>
      <c r="BM961" s="46" t="e">
        <f t="shared" si="1294"/>
        <v>#DIV/0!</v>
      </c>
      <c r="BN961" s="46" t="e">
        <f t="shared" si="1295"/>
        <v>#DIV/0!</v>
      </c>
      <c r="BO961" s="46" t="e">
        <f t="shared" si="1296"/>
        <v>#DIV/0!</v>
      </c>
      <c r="BP961" s="46" t="e">
        <f t="shared" si="1297"/>
        <v>#DIV/0!</v>
      </c>
      <c r="BQ961" s="46" t="e">
        <f t="shared" si="1298"/>
        <v>#DIV/0!</v>
      </c>
      <c r="BR961" s="46" t="e">
        <f t="shared" si="1299"/>
        <v>#DIV/0!</v>
      </c>
      <c r="BS961" s="46" t="str">
        <f t="shared" si="1300"/>
        <v xml:space="preserve"> </v>
      </c>
      <c r="BT961" s="46" t="e">
        <f t="shared" si="1301"/>
        <v>#DIV/0!</v>
      </c>
      <c r="BU961" s="46" t="e">
        <f t="shared" si="1302"/>
        <v>#DIV/0!</v>
      </c>
      <c r="BV961" s="46" t="e">
        <f t="shared" si="1303"/>
        <v>#DIV/0!</v>
      </c>
      <c r="BW961" s="46" t="str">
        <f t="shared" si="1304"/>
        <v xml:space="preserve"> </v>
      </c>
      <c r="BY961" s="52"/>
      <c r="BZ961" s="293"/>
      <c r="CA961" s="46">
        <f t="shared" si="1305"/>
        <v>4038.4711935483874</v>
      </c>
      <c r="CB961" s="46">
        <f t="shared" si="1306"/>
        <v>5085.92</v>
      </c>
      <c r="CC961" s="46">
        <f t="shared" si="1307"/>
        <v>-1047.4488064516127</v>
      </c>
    </row>
    <row r="962" spans="1:82" s="45" customFormat="1" ht="26.25" customHeight="1">
      <c r="A962" s="412" t="s">
        <v>1</v>
      </c>
      <c r="B962" s="412"/>
      <c r="C962" s="411">
        <f>SUM(C959)</f>
        <v>0</v>
      </c>
      <c r="D962" s="413"/>
      <c r="E962" s="294"/>
      <c r="F962" s="294"/>
      <c r="G962" s="411">
        <f>SUM(G960:G961)</f>
        <v>5718475.2200000007</v>
      </c>
      <c r="H962" s="411">
        <f>SUM(H960:H961)</f>
        <v>0</v>
      </c>
      <c r="I962" s="411">
        <f t="shared" ref="I962:U962" si="1379">SUM(I960:I961)</f>
        <v>0</v>
      </c>
      <c r="J962" s="411">
        <f t="shared" si="1379"/>
        <v>0</v>
      </c>
      <c r="K962" s="411">
        <f t="shared" si="1379"/>
        <v>0</v>
      </c>
      <c r="L962" s="411">
        <f t="shared" si="1379"/>
        <v>0</v>
      </c>
      <c r="M962" s="411">
        <f t="shared" si="1379"/>
        <v>0</v>
      </c>
      <c r="N962" s="411">
        <f t="shared" si="1379"/>
        <v>0</v>
      </c>
      <c r="O962" s="411">
        <f t="shared" si="1379"/>
        <v>0</v>
      </c>
      <c r="P962" s="411">
        <f t="shared" si="1379"/>
        <v>0</v>
      </c>
      <c r="Q962" s="411">
        <f t="shared" si="1379"/>
        <v>0</v>
      </c>
      <c r="R962" s="411">
        <f t="shared" si="1379"/>
        <v>0</v>
      </c>
      <c r="S962" s="411">
        <f t="shared" si="1379"/>
        <v>0</v>
      </c>
      <c r="T962" s="415">
        <f t="shared" si="1379"/>
        <v>0</v>
      </c>
      <c r="U962" s="411">
        <f t="shared" si="1379"/>
        <v>0</v>
      </c>
      <c r="V962" s="294" t="s">
        <v>66</v>
      </c>
      <c r="W962" s="411">
        <f>SUM(W960:W961)</f>
        <v>1416</v>
      </c>
      <c r="X962" s="411">
        <f>SUM(X960:X961)</f>
        <v>5461143.8399999999</v>
      </c>
      <c r="Y962" s="411">
        <f t="shared" ref="Y962:CD962" si="1380">SUM(Y960:Y961)</f>
        <v>0</v>
      </c>
      <c r="Z962" s="411">
        <f t="shared" si="1380"/>
        <v>0</v>
      </c>
      <c r="AA962" s="411">
        <f t="shared" si="1380"/>
        <v>0</v>
      </c>
      <c r="AB962" s="411">
        <f t="shared" si="1380"/>
        <v>0</v>
      </c>
      <c r="AC962" s="411">
        <f t="shared" si="1380"/>
        <v>0</v>
      </c>
      <c r="AD962" s="411">
        <f t="shared" si="1380"/>
        <v>0</v>
      </c>
      <c r="AE962" s="411">
        <f t="shared" si="1380"/>
        <v>0</v>
      </c>
      <c r="AF962" s="411">
        <f t="shared" si="1380"/>
        <v>0</v>
      </c>
      <c r="AG962" s="411">
        <f t="shared" si="1380"/>
        <v>0</v>
      </c>
      <c r="AH962" s="411">
        <f t="shared" si="1380"/>
        <v>0</v>
      </c>
      <c r="AI962" s="411">
        <f t="shared" si="1380"/>
        <v>0</v>
      </c>
      <c r="AJ962" s="411">
        <f t="shared" si="1380"/>
        <v>171554.25</v>
      </c>
      <c r="AK962" s="411">
        <f t="shared" si="1380"/>
        <v>85777.13</v>
      </c>
      <c r="AL962" s="411">
        <f t="shared" si="1380"/>
        <v>0</v>
      </c>
      <c r="AM962" s="411">
        <f t="shared" si="1380"/>
        <v>0</v>
      </c>
      <c r="AN962" s="46" t="e">
        <f>I962/'Приложение 1'!I960</f>
        <v>#DIV/0!</v>
      </c>
      <c r="AO962" s="46" t="e">
        <f t="shared" si="1281"/>
        <v>#DIV/0!</v>
      </c>
      <c r="AP962" s="46" t="e">
        <f t="shared" si="1282"/>
        <v>#DIV/0!</v>
      </c>
      <c r="AQ962" s="46" t="e">
        <f t="shared" si="1283"/>
        <v>#DIV/0!</v>
      </c>
      <c r="AR962" s="46" t="e">
        <f t="shared" si="1284"/>
        <v>#DIV/0!</v>
      </c>
      <c r="AS962" s="46" t="e">
        <f t="shared" si="1285"/>
        <v>#DIV/0!</v>
      </c>
      <c r="AT962" s="46" t="e">
        <f t="shared" si="1286"/>
        <v>#DIV/0!</v>
      </c>
      <c r="AU962" s="46">
        <f t="shared" si="1287"/>
        <v>3856.74</v>
      </c>
      <c r="AV962" s="46" t="e">
        <f t="shared" si="1288"/>
        <v>#DIV/0!</v>
      </c>
      <c r="AW962" s="46" t="e">
        <f t="shared" si="1289"/>
        <v>#DIV/0!</v>
      </c>
      <c r="AX962" s="46" t="e">
        <f t="shared" si="1290"/>
        <v>#DIV/0!</v>
      </c>
      <c r="AY962" s="52">
        <f t="shared" si="1291"/>
        <v>0</v>
      </c>
      <c r="AZ962" s="46">
        <v>823.21</v>
      </c>
      <c r="BA962" s="46">
        <v>2105.13</v>
      </c>
      <c r="BB962" s="46">
        <v>2608.0100000000002</v>
      </c>
      <c r="BC962" s="46">
        <v>902.03</v>
      </c>
      <c r="BD962" s="46">
        <v>1781.42</v>
      </c>
      <c r="BE962" s="46">
        <v>1188.47</v>
      </c>
      <c r="BF962" s="46">
        <v>2445034.0299999998</v>
      </c>
      <c r="BG962" s="46">
        <f t="shared" si="1292"/>
        <v>4866.91</v>
      </c>
      <c r="BH962" s="46">
        <v>1206.3800000000001</v>
      </c>
      <c r="BI962" s="46">
        <v>3444.44</v>
      </c>
      <c r="BJ962" s="46">
        <v>7006.73</v>
      </c>
      <c r="BK962" s="46">
        <f t="shared" si="1280"/>
        <v>1689105.94</v>
      </c>
      <c r="BL962" s="46" t="e">
        <f t="shared" si="1293"/>
        <v>#DIV/0!</v>
      </c>
      <c r="BM962" s="46" t="e">
        <f t="shared" si="1294"/>
        <v>#DIV/0!</v>
      </c>
      <c r="BN962" s="46" t="e">
        <f t="shared" si="1295"/>
        <v>#DIV/0!</v>
      </c>
      <c r="BO962" s="46" t="e">
        <f t="shared" si="1296"/>
        <v>#DIV/0!</v>
      </c>
      <c r="BP962" s="46" t="e">
        <f t="shared" si="1297"/>
        <v>#DIV/0!</v>
      </c>
      <c r="BQ962" s="46" t="e">
        <f t="shared" si="1298"/>
        <v>#DIV/0!</v>
      </c>
      <c r="BR962" s="46" t="e">
        <f t="shared" si="1299"/>
        <v>#DIV/0!</v>
      </c>
      <c r="BS962" s="46" t="str">
        <f t="shared" si="1300"/>
        <v xml:space="preserve"> </v>
      </c>
      <c r="BT962" s="46" t="e">
        <f t="shared" si="1301"/>
        <v>#DIV/0!</v>
      </c>
      <c r="BU962" s="46" t="e">
        <f t="shared" si="1302"/>
        <v>#DIV/0!</v>
      </c>
      <c r="BV962" s="46" t="e">
        <f t="shared" si="1303"/>
        <v>#DIV/0!</v>
      </c>
      <c r="BW962" s="46" t="str">
        <f t="shared" si="1304"/>
        <v xml:space="preserve"> </v>
      </c>
      <c r="BX962" s="411">
        <f t="shared" si="1380"/>
        <v>0</v>
      </c>
      <c r="BY962" s="411">
        <f t="shared" si="1380"/>
        <v>0</v>
      </c>
      <c r="BZ962" s="411">
        <f t="shared" si="1380"/>
        <v>0</v>
      </c>
      <c r="CA962" s="46">
        <f t="shared" si="1305"/>
        <v>4038.4712005649722</v>
      </c>
      <c r="CB962" s="46">
        <f t="shared" si="1306"/>
        <v>5085.92</v>
      </c>
      <c r="CC962" s="46">
        <f t="shared" si="1307"/>
        <v>-1047.4487994350279</v>
      </c>
      <c r="CD962" s="411">
        <f t="shared" si="1380"/>
        <v>0</v>
      </c>
    </row>
    <row r="963" spans="1:82" s="45" customFormat="1" ht="12" customHeight="1">
      <c r="A963" s="282" t="s">
        <v>2</v>
      </c>
      <c r="B963" s="283"/>
      <c r="C963" s="283"/>
      <c r="D963" s="283"/>
      <c r="E963" s="283"/>
      <c r="F963" s="283"/>
      <c r="G963" s="283"/>
      <c r="H963" s="283"/>
      <c r="I963" s="283"/>
      <c r="J963" s="283"/>
      <c r="K963" s="283"/>
      <c r="L963" s="283"/>
      <c r="M963" s="283"/>
      <c r="N963" s="283"/>
      <c r="O963" s="283"/>
      <c r="P963" s="283"/>
      <c r="Q963" s="283"/>
      <c r="R963" s="283"/>
      <c r="S963" s="283"/>
      <c r="T963" s="283"/>
      <c r="U963" s="283"/>
      <c r="V963" s="283"/>
      <c r="W963" s="283"/>
      <c r="X963" s="283"/>
      <c r="Y963" s="283"/>
      <c r="Z963" s="283"/>
      <c r="AA963" s="283"/>
      <c r="AB963" s="283"/>
      <c r="AC963" s="283"/>
      <c r="AD963" s="283"/>
      <c r="AE963" s="283"/>
      <c r="AF963" s="283"/>
      <c r="AG963" s="283"/>
      <c r="AH963" s="283"/>
      <c r="AI963" s="283"/>
      <c r="AJ963" s="283"/>
      <c r="AK963" s="283"/>
      <c r="AL963" s="375"/>
      <c r="AN963" s="46">
        <f>I963/'Приложение 1'!I961</f>
        <v>0</v>
      </c>
      <c r="AO963" s="46" t="e">
        <f t="shared" si="1281"/>
        <v>#DIV/0!</v>
      </c>
      <c r="AP963" s="46" t="e">
        <f t="shared" si="1282"/>
        <v>#DIV/0!</v>
      </c>
      <c r="AQ963" s="46" t="e">
        <f t="shared" si="1283"/>
        <v>#DIV/0!</v>
      </c>
      <c r="AR963" s="46" t="e">
        <f t="shared" si="1284"/>
        <v>#DIV/0!</v>
      </c>
      <c r="AS963" s="46" t="e">
        <f t="shared" si="1285"/>
        <v>#DIV/0!</v>
      </c>
      <c r="AT963" s="46" t="e">
        <f t="shared" si="1286"/>
        <v>#DIV/0!</v>
      </c>
      <c r="AU963" s="46" t="e">
        <f t="shared" si="1287"/>
        <v>#DIV/0!</v>
      </c>
      <c r="AV963" s="46" t="e">
        <f t="shared" si="1288"/>
        <v>#DIV/0!</v>
      </c>
      <c r="AW963" s="46" t="e">
        <f t="shared" si="1289"/>
        <v>#DIV/0!</v>
      </c>
      <c r="AX963" s="46" t="e">
        <f t="shared" si="1290"/>
        <v>#DIV/0!</v>
      </c>
      <c r="AY963" s="52">
        <f t="shared" si="1291"/>
        <v>0</v>
      </c>
      <c r="AZ963" s="46">
        <v>823.21</v>
      </c>
      <c r="BA963" s="46">
        <v>2105.13</v>
      </c>
      <c r="BB963" s="46">
        <v>2608.0100000000002</v>
      </c>
      <c r="BC963" s="46">
        <v>902.03</v>
      </c>
      <c r="BD963" s="46">
        <v>1781.42</v>
      </c>
      <c r="BE963" s="46">
        <v>1188.47</v>
      </c>
      <c r="BF963" s="46">
        <v>2445034.0299999998</v>
      </c>
      <c r="BG963" s="46">
        <f t="shared" si="1292"/>
        <v>4866.91</v>
      </c>
      <c r="BH963" s="46">
        <v>1206.3800000000001</v>
      </c>
      <c r="BI963" s="46">
        <v>3444.44</v>
      </c>
      <c r="BJ963" s="46">
        <v>7006.73</v>
      </c>
      <c r="BK963" s="46">
        <f t="shared" si="1280"/>
        <v>1689105.94</v>
      </c>
      <c r="BL963" s="46" t="str">
        <f t="shared" si="1293"/>
        <v xml:space="preserve"> </v>
      </c>
      <c r="BM963" s="46" t="e">
        <f t="shared" si="1294"/>
        <v>#DIV/0!</v>
      </c>
      <c r="BN963" s="46" t="e">
        <f t="shared" si="1295"/>
        <v>#DIV/0!</v>
      </c>
      <c r="BO963" s="46" t="e">
        <f t="shared" si="1296"/>
        <v>#DIV/0!</v>
      </c>
      <c r="BP963" s="46" t="e">
        <f t="shared" si="1297"/>
        <v>#DIV/0!</v>
      </c>
      <c r="BQ963" s="46" t="e">
        <f t="shared" si="1298"/>
        <v>#DIV/0!</v>
      </c>
      <c r="BR963" s="46" t="e">
        <f t="shared" si="1299"/>
        <v>#DIV/0!</v>
      </c>
      <c r="BS963" s="46" t="e">
        <f t="shared" si="1300"/>
        <v>#DIV/0!</v>
      </c>
      <c r="BT963" s="46" t="e">
        <f t="shared" si="1301"/>
        <v>#DIV/0!</v>
      </c>
      <c r="BU963" s="46" t="e">
        <f t="shared" si="1302"/>
        <v>#DIV/0!</v>
      </c>
      <c r="BV963" s="46" t="e">
        <f t="shared" si="1303"/>
        <v>#DIV/0!</v>
      </c>
      <c r="BW963" s="46" t="str">
        <f t="shared" si="1304"/>
        <v xml:space="preserve"> </v>
      </c>
      <c r="BY963" s="52" t="e">
        <f t="shared" ref="BY963:BY966" si="1381">AJ963/G963*100</f>
        <v>#DIV/0!</v>
      </c>
      <c r="BZ963" s="293" t="e">
        <f t="shared" ref="BZ963:BZ966" si="1382">AK963/G963*100</f>
        <v>#DIV/0!</v>
      </c>
      <c r="CA963" s="46" t="e">
        <f t="shared" si="1305"/>
        <v>#DIV/0!</v>
      </c>
      <c r="CB963" s="46">
        <f t="shared" si="1306"/>
        <v>5085.92</v>
      </c>
      <c r="CC963" s="46" t="e">
        <f t="shared" si="1307"/>
        <v>#DIV/0!</v>
      </c>
    </row>
    <row r="964" spans="1:82" s="45" customFormat="1" ht="12" customHeight="1">
      <c r="A964" s="343">
        <v>260</v>
      </c>
      <c r="B964" s="383" t="s">
        <v>852</v>
      </c>
      <c r="C964" s="280">
        <v>909.2</v>
      </c>
      <c r="D964" s="295"/>
      <c r="E964" s="280"/>
      <c r="F964" s="280"/>
      <c r="G964" s="286">
        <f>ROUND(H964+U964+X964+Z964+AB964+AD964+AF964+AH964+AI964+AJ964+AK964+AL964,2)</f>
        <v>650193.87</v>
      </c>
      <c r="H964" s="280">
        <f>I964+K964+M964+O964+Q964+S964</f>
        <v>0</v>
      </c>
      <c r="I964" s="289">
        <v>0</v>
      </c>
      <c r="J964" s="289">
        <v>0</v>
      </c>
      <c r="K964" s="289">
        <v>0</v>
      </c>
      <c r="L964" s="289">
        <v>0</v>
      </c>
      <c r="M964" s="289">
        <v>0</v>
      </c>
      <c r="N964" s="280">
        <v>0</v>
      </c>
      <c r="O964" s="280">
        <v>0</v>
      </c>
      <c r="P964" s="280">
        <v>0</v>
      </c>
      <c r="Q964" s="280">
        <v>0</v>
      </c>
      <c r="R964" s="280">
        <v>0</v>
      </c>
      <c r="S964" s="280">
        <v>0</v>
      </c>
      <c r="T964" s="290">
        <v>0</v>
      </c>
      <c r="U964" s="280">
        <v>0</v>
      </c>
      <c r="V964" s="280" t="s">
        <v>106</v>
      </c>
      <c r="W964" s="57">
        <v>161</v>
      </c>
      <c r="X964" s="280">
        <f t="shared" ref="X964:X965" si="1383">ROUND(IF(V964="СК",3856.74,3886.86)*W964,2)</f>
        <v>620935.14</v>
      </c>
      <c r="Y964" s="57">
        <v>0</v>
      </c>
      <c r="Z964" s="57">
        <v>0</v>
      </c>
      <c r="AA964" s="57">
        <v>0</v>
      </c>
      <c r="AB964" s="57">
        <v>0</v>
      </c>
      <c r="AC964" s="57">
        <v>0</v>
      </c>
      <c r="AD964" s="57">
        <v>0</v>
      </c>
      <c r="AE964" s="57">
        <v>0</v>
      </c>
      <c r="AF964" s="57">
        <v>0</v>
      </c>
      <c r="AG964" s="57">
        <v>0</v>
      </c>
      <c r="AH964" s="57">
        <v>0</v>
      </c>
      <c r="AI964" s="57">
        <v>0</v>
      </c>
      <c r="AJ964" s="57">
        <f t="shared" ref="AJ964:AJ965" si="1384">ROUND(X964/95.5*3,2)</f>
        <v>19505.82</v>
      </c>
      <c r="AK964" s="57">
        <f t="shared" ref="AK964:AK965" si="1385">ROUND(X964/95.5*1.5,2)</f>
        <v>9752.91</v>
      </c>
      <c r="AL964" s="57">
        <v>0</v>
      </c>
      <c r="AN964" s="46">
        <f>I964/'Приложение 1'!I962</f>
        <v>0</v>
      </c>
      <c r="AO964" s="46" t="e">
        <f t="shared" si="1281"/>
        <v>#DIV/0!</v>
      </c>
      <c r="AP964" s="46" t="e">
        <f t="shared" si="1282"/>
        <v>#DIV/0!</v>
      </c>
      <c r="AQ964" s="46" t="e">
        <f t="shared" si="1283"/>
        <v>#DIV/0!</v>
      </c>
      <c r="AR964" s="46" t="e">
        <f t="shared" si="1284"/>
        <v>#DIV/0!</v>
      </c>
      <c r="AS964" s="46" t="e">
        <f t="shared" si="1285"/>
        <v>#DIV/0!</v>
      </c>
      <c r="AT964" s="46" t="e">
        <f t="shared" si="1286"/>
        <v>#DIV/0!</v>
      </c>
      <c r="AU964" s="46">
        <f t="shared" si="1287"/>
        <v>3856.7400000000002</v>
      </c>
      <c r="AV964" s="46" t="e">
        <f t="shared" si="1288"/>
        <v>#DIV/0!</v>
      </c>
      <c r="AW964" s="46" t="e">
        <f t="shared" si="1289"/>
        <v>#DIV/0!</v>
      </c>
      <c r="AX964" s="46" t="e">
        <f t="shared" si="1290"/>
        <v>#DIV/0!</v>
      </c>
      <c r="AY964" s="52">
        <f t="shared" si="1291"/>
        <v>0</v>
      </c>
      <c r="AZ964" s="46">
        <v>823.21</v>
      </c>
      <c r="BA964" s="46">
        <v>2105.13</v>
      </c>
      <c r="BB964" s="46">
        <v>2608.0100000000002</v>
      </c>
      <c r="BC964" s="46">
        <v>902.03</v>
      </c>
      <c r="BD964" s="46">
        <v>1781.42</v>
      </c>
      <c r="BE964" s="46">
        <v>1188.47</v>
      </c>
      <c r="BF964" s="46">
        <v>2445034.0299999998</v>
      </c>
      <c r="BG964" s="46">
        <f t="shared" si="1292"/>
        <v>4866.91</v>
      </c>
      <c r="BH964" s="46">
        <v>1206.3800000000001</v>
      </c>
      <c r="BI964" s="46">
        <v>3444.44</v>
      </c>
      <c r="BJ964" s="46">
        <v>7006.73</v>
      </c>
      <c r="BK964" s="46">
        <f t="shared" si="1280"/>
        <v>1689105.94</v>
      </c>
      <c r="BL964" s="46" t="str">
        <f t="shared" si="1293"/>
        <v xml:space="preserve"> </v>
      </c>
      <c r="BM964" s="46" t="e">
        <f t="shared" si="1294"/>
        <v>#DIV/0!</v>
      </c>
      <c r="BN964" s="46" t="e">
        <f t="shared" si="1295"/>
        <v>#DIV/0!</v>
      </c>
      <c r="BO964" s="46" t="e">
        <f t="shared" si="1296"/>
        <v>#DIV/0!</v>
      </c>
      <c r="BP964" s="46" t="e">
        <f t="shared" si="1297"/>
        <v>#DIV/0!</v>
      </c>
      <c r="BQ964" s="46" t="e">
        <f t="shared" si="1298"/>
        <v>#DIV/0!</v>
      </c>
      <c r="BR964" s="46" t="e">
        <f t="shared" si="1299"/>
        <v>#DIV/0!</v>
      </c>
      <c r="BS964" s="46" t="str">
        <f t="shared" si="1300"/>
        <v xml:space="preserve"> </v>
      </c>
      <c r="BT964" s="46" t="e">
        <f t="shared" si="1301"/>
        <v>#DIV/0!</v>
      </c>
      <c r="BU964" s="46" t="e">
        <f t="shared" si="1302"/>
        <v>#DIV/0!</v>
      </c>
      <c r="BV964" s="46" t="e">
        <f t="shared" si="1303"/>
        <v>#DIV/0!</v>
      </c>
      <c r="BW964" s="46" t="str">
        <f t="shared" si="1304"/>
        <v xml:space="preserve"> </v>
      </c>
      <c r="BY964" s="52">
        <f t="shared" si="1381"/>
        <v>3.0000005998210963</v>
      </c>
      <c r="BZ964" s="293">
        <f t="shared" si="1382"/>
        <v>1.5000002999105482</v>
      </c>
      <c r="CA964" s="46">
        <f t="shared" si="1305"/>
        <v>4038.4712422360249</v>
      </c>
      <c r="CB964" s="46">
        <f t="shared" si="1306"/>
        <v>5085.92</v>
      </c>
      <c r="CC964" s="46">
        <f t="shared" si="1307"/>
        <v>-1047.4487577639752</v>
      </c>
    </row>
    <row r="965" spans="1:82" s="45" customFormat="1" ht="12" customHeight="1">
      <c r="A965" s="343">
        <v>261</v>
      </c>
      <c r="B965" s="383" t="s">
        <v>853</v>
      </c>
      <c r="C965" s="280">
        <f>444.5+117.9</f>
        <v>562.4</v>
      </c>
      <c r="D965" s="295"/>
      <c r="E965" s="280"/>
      <c r="F965" s="280"/>
      <c r="G965" s="286">
        <f>ROUND(H965+U965+X965+Z965+AB965+AD965+AF965+AH965+AI965+AJ965+AK965+AL965,2)</f>
        <v>2180774.4500000002</v>
      </c>
      <c r="H965" s="280">
        <f>I965+K965+M965+O965+Q965+S965</f>
        <v>0</v>
      </c>
      <c r="I965" s="289">
        <v>0</v>
      </c>
      <c r="J965" s="289">
        <v>0</v>
      </c>
      <c r="K965" s="289">
        <v>0</v>
      </c>
      <c r="L965" s="289">
        <v>0</v>
      </c>
      <c r="M965" s="289">
        <v>0</v>
      </c>
      <c r="N965" s="280">
        <v>0</v>
      </c>
      <c r="O965" s="280">
        <v>0</v>
      </c>
      <c r="P965" s="280">
        <v>0</v>
      </c>
      <c r="Q965" s="280">
        <v>0</v>
      </c>
      <c r="R965" s="280">
        <v>0</v>
      </c>
      <c r="S965" s="280">
        <v>0</v>
      </c>
      <c r="T965" s="290">
        <v>0</v>
      </c>
      <c r="U965" s="280">
        <v>0</v>
      </c>
      <c r="V965" s="280" t="s">
        <v>106</v>
      </c>
      <c r="W965" s="57">
        <v>540</v>
      </c>
      <c r="X965" s="280">
        <f t="shared" si="1383"/>
        <v>2082639.6</v>
      </c>
      <c r="Y965" s="57">
        <v>0</v>
      </c>
      <c r="Z965" s="57">
        <v>0</v>
      </c>
      <c r="AA965" s="57">
        <v>0</v>
      </c>
      <c r="AB965" s="57">
        <v>0</v>
      </c>
      <c r="AC965" s="57">
        <v>0</v>
      </c>
      <c r="AD965" s="57">
        <v>0</v>
      </c>
      <c r="AE965" s="57">
        <v>0</v>
      </c>
      <c r="AF965" s="57">
        <v>0</v>
      </c>
      <c r="AG965" s="57">
        <v>0</v>
      </c>
      <c r="AH965" s="57">
        <v>0</v>
      </c>
      <c r="AI965" s="57">
        <v>0</v>
      </c>
      <c r="AJ965" s="57">
        <f t="shared" si="1384"/>
        <v>65423.23</v>
      </c>
      <c r="AK965" s="57">
        <f t="shared" si="1385"/>
        <v>32711.62</v>
      </c>
      <c r="AL965" s="57">
        <v>0</v>
      </c>
      <c r="AN965" s="46">
        <f>I965/'Приложение 1'!I963</f>
        <v>0</v>
      </c>
      <c r="AO965" s="46" t="e">
        <f t="shared" si="1281"/>
        <v>#DIV/0!</v>
      </c>
      <c r="AP965" s="46" t="e">
        <f t="shared" si="1282"/>
        <v>#DIV/0!</v>
      </c>
      <c r="AQ965" s="46" t="e">
        <f t="shared" si="1283"/>
        <v>#DIV/0!</v>
      </c>
      <c r="AR965" s="46" t="e">
        <f t="shared" si="1284"/>
        <v>#DIV/0!</v>
      </c>
      <c r="AS965" s="46" t="e">
        <f t="shared" si="1285"/>
        <v>#DIV/0!</v>
      </c>
      <c r="AT965" s="46" t="e">
        <f t="shared" si="1286"/>
        <v>#DIV/0!</v>
      </c>
      <c r="AU965" s="46">
        <f t="shared" si="1287"/>
        <v>3856.7400000000002</v>
      </c>
      <c r="AV965" s="46" t="e">
        <f t="shared" si="1288"/>
        <v>#DIV/0!</v>
      </c>
      <c r="AW965" s="46" t="e">
        <f t="shared" si="1289"/>
        <v>#DIV/0!</v>
      </c>
      <c r="AX965" s="46" t="e">
        <f t="shared" si="1290"/>
        <v>#DIV/0!</v>
      </c>
      <c r="AY965" s="52">
        <f t="shared" si="1291"/>
        <v>0</v>
      </c>
      <c r="AZ965" s="46">
        <v>823.21</v>
      </c>
      <c r="BA965" s="46">
        <v>2105.13</v>
      </c>
      <c r="BB965" s="46">
        <v>2608.0100000000002</v>
      </c>
      <c r="BC965" s="46">
        <v>902.03</v>
      </c>
      <c r="BD965" s="46">
        <v>1781.42</v>
      </c>
      <c r="BE965" s="46">
        <v>1188.47</v>
      </c>
      <c r="BF965" s="46">
        <v>2445034.0299999998</v>
      </c>
      <c r="BG965" s="46">
        <f t="shared" si="1292"/>
        <v>4866.91</v>
      </c>
      <c r="BH965" s="46">
        <v>1206.3800000000001</v>
      </c>
      <c r="BI965" s="46">
        <v>3444.44</v>
      </c>
      <c r="BJ965" s="46">
        <v>7006.73</v>
      </c>
      <c r="BK965" s="46">
        <f t="shared" si="1280"/>
        <v>1689105.94</v>
      </c>
      <c r="BL965" s="46" t="str">
        <f t="shared" si="1293"/>
        <v xml:space="preserve"> </v>
      </c>
      <c r="BM965" s="46" t="e">
        <f t="shared" si="1294"/>
        <v>#DIV/0!</v>
      </c>
      <c r="BN965" s="46" t="e">
        <f t="shared" si="1295"/>
        <v>#DIV/0!</v>
      </c>
      <c r="BO965" s="46" t="e">
        <f t="shared" si="1296"/>
        <v>#DIV/0!</v>
      </c>
      <c r="BP965" s="46" t="e">
        <f t="shared" si="1297"/>
        <v>#DIV/0!</v>
      </c>
      <c r="BQ965" s="46" t="e">
        <f t="shared" si="1298"/>
        <v>#DIV/0!</v>
      </c>
      <c r="BR965" s="46" t="e">
        <f t="shared" si="1299"/>
        <v>#DIV/0!</v>
      </c>
      <c r="BS965" s="46" t="str">
        <f t="shared" si="1300"/>
        <v xml:space="preserve"> </v>
      </c>
      <c r="BT965" s="46" t="e">
        <f t="shared" si="1301"/>
        <v>#DIV/0!</v>
      </c>
      <c r="BU965" s="46" t="e">
        <f t="shared" si="1302"/>
        <v>#DIV/0!</v>
      </c>
      <c r="BV965" s="46" t="e">
        <f t="shared" si="1303"/>
        <v>#DIV/0!</v>
      </c>
      <c r="BW965" s="46" t="str">
        <f t="shared" si="1304"/>
        <v xml:space="preserve"> </v>
      </c>
      <c r="BY965" s="52">
        <f t="shared" si="1381"/>
        <v>2.9999998395065566</v>
      </c>
      <c r="BZ965" s="293">
        <f t="shared" si="1382"/>
        <v>1.5000001490296255</v>
      </c>
      <c r="CA965" s="46">
        <f t="shared" si="1305"/>
        <v>4038.4712037037038</v>
      </c>
      <c r="CB965" s="46">
        <f t="shared" si="1306"/>
        <v>5085.92</v>
      </c>
      <c r="CC965" s="46">
        <f t="shared" si="1307"/>
        <v>-1047.4487962962962</v>
      </c>
    </row>
    <row r="966" spans="1:82" s="45" customFormat="1" ht="32.25" customHeight="1">
      <c r="A966" s="308" t="s">
        <v>3</v>
      </c>
      <c r="B966" s="308"/>
      <c r="C966" s="280">
        <f>SUM(C964:C965)</f>
        <v>1471.6</v>
      </c>
      <c r="D966" s="356"/>
      <c r="E966" s="294"/>
      <c r="F966" s="294"/>
      <c r="G966" s="280">
        <f>ROUND(SUM(G964:G965),2)</f>
        <v>2830968.32</v>
      </c>
      <c r="H966" s="280">
        <f t="shared" ref="H966:U966" si="1386">SUM(H964:H965)</f>
        <v>0</v>
      </c>
      <c r="I966" s="280">
        <f t="shared" si="1386"/>
        <v>0</v>
      </c>
      <c r="J966" s="280">
        <f t="shared" si="1386"/>
        <v>0</v>
      </c>
      <c r="K966" s="280">
        <f t="shared" si="1386"/>
        <v>0</v>
      </c>
      <c r="L966" s="280">
        <f t="shared" si="1386"/>
        <v>0</v>
      </c>
      <c r="M966" s="280">
        <f t="shared" si="1386"/>
        <v>0</v>
      </c>
      <c r="N966" s="280">
        <f t="shared" si="1386"/>
        <v>0</v>
      </c>
      <c r="O966" s="280">
        <f t="shared" si="1386"/>
        <v>0</v>
      </c>
      <c r="P966" s="280">
        <f t="shared" si="1386"/>
        <v>0</v>
      </c>
      <c r="Q966" s="280">
        <f t="shared" si="1386"/>
        <v>0</v>
      </c>
      <c r="R966" s="280">
        <f t="shared" si="1386"/>
        <v>0</v>
      </c>
      <c r="S966" s="280">
        <f t="shared" si="1386"/>
        <v>0</v>
      </c>
      <c r="T966" s="290">
        <f t="shared" si="1386"/>
        <v>0</v>
      </c>
      <c r="U966" s="280">
        <f t="shared" si="1386"/>
        <v>0</v>
      </c>
      <c r="V966" s="294" t="s">
        <v>66</v>
      </c>
      <c r="W966" s="280">
        <f>SUM(W964:W965)</f>
        <v>701</v>
      </c>
      <c r="X966" s="280">
        <f>SUM(X964:X965)</f>
        <v>2703574.74</v>
      </c>
      <c r="Y966" s="280">
        <f t="shared" ref="Y966:AL966" si="1387">SUM(Y964:Y965)</f>
        <v>0</v>
      </c>
      <c r="Z966" s="280">
        <f t="shared" si="1387"/>
        <v>0</v>
      </c>
      <c r="AA966" s="280">
        <f t="shared" si="1387"/>
        <v>0</v>
      </c>
      <c r="AB966" s="280">
        <f t="shared" si="1387"/>
        <v>0</v>
      </c>
      <c r="AC966" s="280">
        <f t="shared" si="1387"/>
        <v>0</v>
      </c>
      <c r="AD966" s="280">
        <f t="shared" si="1387"/>
        <v>0</v>
      </c>
      <c r="AE966" s="280">
        <f t="shared" si="1387"/>
        <v>0</v>
      </c>
      <c r="AF966" s="280">
        <f t="shared" si="1387"/>
        <v>0</v>
      </c>
      <c r="AG966" s="280">
        <f t="shared" si="1387"/>
        <v>0</v>
      </c>
      <c r="AH966" s="280">
        <f t="shared" si="1387"/>
        <v>0</v>
      </c>
      <c r="AI966" s="280">
        <f t="shared" si="1387"/>
        <v>0</v>
      </c>
      <c r="AJ966" s="280">
        <f t="shared" si="1387"/>
        <v>84929.05</v>
      </c>
      <c r="AK966" s="280">
        <f t="shared" si="1387"/>
        <v>42464.53</v>
      </c>
      <c r="AL966" s="280">
        <f t="shared" si="1387"/>
        <v>0</v>
      </c>
      <c r="AN966" s="46" t="e">
        <f>I966/'Приложение 1'!I964</f>
        <v>#DIV/0!</v>
      </c>
      <c r="AO966" s="46" t="e">
        <f t="shared" si="1281"/>
        <v>#DIV/0!</v>
      </c>
      <c r="AP966" s="46" t="e">
        <f t="shared" si="1282"/>
        <v>#DIV/0!</v>
      </c>
      <c r="AQ966" s="46" t="e">
        <f t="shared" si="1283"/>
        <v>#DIV/0!</v>
      </c>
      <c r="AR966" s="46" t="e">
        <f t="shared" si="1284"/>
        <v>#DIV/0!</v>
      </c>
      <c r="AS966" s="46" t="e">
        <f t="shared" si="1285"/>
        <v>#DIV/0!</v>
      </c>
      <c r="AT966" s="46" t="e">
        <f t="shared" si="1286"/>
        <v>#DIV/0!</v>
      </c>
      <c r="AU966" s="46">
        <f t="shared" si="1287"/>
        <v>3856.7400000000002</v>
      </c>
      <c r="AV966" s="46" t="e">
        <f t="shared" si="1288"/>
        <v>#DIV/0!</v>
      </c>
      <c r="AW966" s="46" t="e">
        <f t="shared" si="1289"/>
        <v>#DIV/0!</v>
      </c>
      <c r="AX966" s="46" t="e">
        <f t="shared" si="1290"/>
        <v>#DIV/0!</v>
      </c>
      <c r="AY966" s="52">
        <f t="shared" si="1291"/>
        <v>0</v>
      </c>
      <c r="AZ966" s="46">
        <v>823.21</v>
      </c>
      <c r="BA966" s="46">
        <v>2105.13</v>
      </c>
      <c r="BB966" s="46">
        <v>2608.0100000000002</v>
      </c>
      <c r="BC966" s="46">
        <v>902.03</v>
      </c>
      <c r="BD966" s="46">
        <v>1781.42</v>
      </c>
      <c r="BE966" s="46">
        <v>1188.47</v>
      </c>
      <c r="BF966" s="46">
        <v>2445034.0299999998</v>
      </c>
      <c r="BG966" s="46">
        <f t="shared" si="1292"/>
        <v>4866.91</v>
      </c>
      <c r="BH966" s="46">
        <v>1206.3800000000001</v>
      </c>
      <c r="BI966" s="46">
        <v>3444.44</v>
      </c>
      <c r="BJ966" s="46">
        <v>7006.73</v>
      </c>
      <c r="BK966" s="46">
        <f t="shared" si="1280"/>
        <v>1689105.94</v>
      </c>
      <c r="BL966" s="46" t="e">
        <f t="shared" si="1293"/>
        <v>#DIV/0!</v>
      </c>
      <c r="BM966" s="46" t="e">
        <f t="shared" si="1294"/>
        <v>#DIV/0!</v>
      </c>
      <c r="BN966" s="46" t="e">
        <f t="shared" si="1295"/>
        <v>#DIV/0!</v>
      </c>
      <c r="BO966" s="46" t="e">
        <f t="shared" si="1296"/>
        <v>#DIV/0!</v>
      </c>
      <c r="BP966" s="46" t="e">
        <f t="shared" si="1297"/>
        <v>#DIV/0!</v>
      </c>
      <c r="BQ966" s="46" t="e">
        <f t="shared" si="1298"/>
        <v>#DIV/0!</v>
      </c>
      <c r="BR966" s="46" t="e">
        <f t="shared" si="1299"/>
        <v>#DIV/0!</v>
      </c>
      <c r="BS966" s="46" t="str">
        <f t="shared" si="1300"/>
        <v xml:space="preserve"> </v>
      </c>
      <c r="BT966" s="46" t="e">
        <f t="shared" si="1301"/>
        <v>#DIV/0!</v>
      </c>
      <c r="BU966" s="46" t="e">
        <f t="shared" si="1302"/>
        <v>#DIV/0!</v>
      </c>
      <c r="BV966" s="46" t="e">
        <f t="shared" si="1303"/>
        <v>#DIV/0!</v>
      </c>
      <c r="BW966" s="46" t="str">
        <f t="shared" si="1304"/>
        <v xml:space="preserve"> </v>
      </c>
      <c r="BY966" s="52">
        <f t="shared" si="1381"/>
        <v>3.0000000141294412</v>
      </c>
      <c r="BZ966" s="293">
        <f t="shared" si="1382"/>
        <v>1.5000001836827337</v>
      </c>
      <c r="CA966" s="46">
        <f t="shared" si="1305"/>
        <v>4038.4712125534948</v>
      </c>
      <c r="CB966" s="46">
        <f t="shared" si="1306"/>
        <v>5085.92</v>
      </c>
      <c r="CC966" s="46">
        <f t="shared" si="1307"/>
        <v>-1047.4487874465053</v>
      </c>
    </row>
    <row r="967" spans="1:82" s="45" customFormat="1" ht="12" customHeight="1">
      <c r="A967" s="341" t="s">
        <v>934</v>
      </c>
      <c r="B967" s="342"/>
      <c r="C967" s="342"/>
      <c r="D967" s="342"/>
      <c r="E967" s="342"/>
      <c r="F967" s="342"/>
      <c r="G967" s="342"/>
      <c r="H967" s="342"/>
      <c r="I967" s="342"/>
      <c r="J967" s="342"/>
      <c r="K967" s="342"/>
      <c r="L967" s="342"/>
      <c r="M967" s="342"/>
      <c r="N967" s="342"/>
      <c r="O967" s="342"/>
      <c r="P967" s="342"/>
      <c r="Q967" s="342"/>
      <c r="R967" s="342"/>
      <c r="S967" s="342"/>
      <c r="T967" s="342"/>
      <c r="U967" s="342"/>
      <c r="V967" s="342"/>
      <c r="W967" s="342"/>
      <c r="X967" s="342"/>
      <c r="Y967" s="342"/>
      <c r="Z967" s="342"/>
      <c r="AA967" s="342"/>
      <c r="AB967" s="342"/>
      <c r="AC967" s="342"/>
      <c r="AD967" s="342"/>
      <c r="AE967" s="342"/>
      <c r="AF967" s="342"/>
      <c r="AG967" s="342"/>
      <c r="AH967" s="342"/>
      <c r="AI967" s="342"/>
      <c r="AJ967" s="342"/>
      <c r="AK967" s="342"/>
      <c r="AL967" s="360"/>
      <c r="AN967" s="46">
        <f>I967/'Приложение 1'!I965</f>
        <v>0</v>
      </c>
      <c r="AO967" s="46" t="e">
        <f t="shared" si="1281"/>
        <v>#DIV/0!</v>
      </c>
      <c r="AP967" s="46" t="e">
        <f t="shared" si="1282"/>
        <v>#DIV/0!</v>
      </c>
      <c r="AQ967" s="46" t="e">
        <f t="shared" si="1283"/>
        <v>#DIV/0!</v>
      </c>
      <c r="AR967" s="46" t="e">
        <f t="shared" si="1284"/>
        <v>#DIV/0!</v>
      </c>
      <c r="AS967" s="46" t="e">
        <f t="shared" si="1285"/>
        <v>#DIV/0!</v>
      </c>
      <c r="AT967" s="46" t="e">
        <f t="shared" si="1286"/>
        <v>#DIV/0!</v>
      </c>
      <c r="AU967" s="46" t="e">
        <f t="shared" si="1287"/>
        <v>#DIV/0!</v>
      </c>
      <c r="AV967" s="46" t="e">
        <f t="shared" si="1288"/>
        <v>#DIV/0!</v>
      </c>
      <c r="AW967" s="46" t="e">
        <f t="shared" si="1289"/>
        <v>#DIV/0!</v>
      </c>
      <c r="AX967" s="46" t="e">
        <f t="shared" si="1290"/>
        <v>#DIV/0!</v>
      </c>
      <c r="AY967" s="52">
        <f t="shared" si="1291"/>
        <v>0</v>
      </c>
      <c r="AZ967" s="46">
        <v>823.21</v>
      </c>
      <c r="BA967" s="46">
        <v>2105.13</v>
      </c>
      <c r="BB967" s="46">
        <v>2608.0100000000002</v>
      </c>
      <c r="BC967" s="46">
        <v>902.03</v>
      </c>
      <c r="BD967" s="46">
        <v>1781.42</v>
      </c>
      <c r="BE967" s="46">
        <v>1188.47</v>
      </c>
      <c r="BF967" s="46">
        <v>2445034.0299999998</v>
      </c>
      <c r="BG967" s="46">
        <f t="shared" si="1292"/>
        <v>4866.91</v>
      </c>
      <c r="BH967" s="46">
        <v>1206.3800000000001</v>
      </c>
      <c r="BI967" s="46">
        <v>3444.44</v>
      </c>
      <c r="BJ967" s="46">
        <v>7006.73</v>
      </c>
      <c r="BK967" s="46">
        <f t="shared" si="1280"/>
        <v>1689105.94</v>
      </c>
      <c r="BL967" s="46" t="str">
        <f t="shared" si="1293"/>
        <v xml:space="preserve"> </v>
      </c>
      <c r="BM967" s="46" t="e">
        <f t="shared" si="1294"/>
        <v>#DIV/0!</v>
      </c>
      <c r="BN967" s="46" t="e">
        <f t="shared" si="1295"/>
        <v>#DIV/0!</v>
      </c>
      <c r="BO967" s="46" t="e">
        <f t="shared" si="1296"/>
        <v>#DIV/0!</v>
      </c>
      <c r="BP967" s="46" t="e">
        <f t="shared" si="1297"/>
        <v>#DIV/0!</v>
      </c>
      <c r="BQ967" s="46" t="e">
        <f t="shared" si="1298"/>
        <v>#DIV/0!</v>
      </c>
      <c r="BR967" s="46" t="e">
        <f t="shared" si="1299"/>
        <v>#DIV/0!</v>
      </c>
      <c r="BS967" s="46" t="e">
        <f t="shared" si="1300"/>
        <v>#DIV/0!</v>
      </c>
      <c r="BT967" s="46" t="e">
        <f t="shared" si="1301"/>
        <v>#DIV/0!</v>
      </c>
      <c r="BU967" s="46" t="e">
        <f t="shared" si="1302"/>
        <v>#DIV/0!</v>
      </c>
      <c r="BV967" s="46" t="e">
        <f t="shared" si="1303"/>
        <v>#DIV/0!</v>
      </c>
      <c r="BW967" s="46" t="str">
        <f t="shared" si="1304"/>
        <v xml:space="preserve"> </v>
      </c>
      <c r="BY967" s="52" t="e">
        <f t="shared" si="1250"/>
        <v>#DIV/0!</v>
      </c>
      <c r="BZ967" s="293" t="e">
        <f t="shared" si="1251"/>
        <v>#DIV/0!</v>
      </c>
      <c r="CA967" s="46" t="e">
        <f t="shared" si="1305"/>
        <v>#DIV/0!</v>
      </c>
      <c r="CB967" s="46">
        <f t="shared" si="1306"/>
        <v>5085.92</v>
      </c>
      <c r="CC967" s="46" t="e">
        <f t="shared" si="1307"/>
        <v>#DIV/0!</v>
      </c>
    </row>
    <row r="968" spans="1:82" s="45" customFormat="1" ht="12" customHeight="1">
      <c r="A968" s="343">
        <v>262</v>
      </c>
      <c r="B968" s="383" t="s">
        <v>859</v>
      </c>
      <c r="C968" s="358">
        <v>234.8</v>
      </c>
      <c r="D968" s="295"/>
      <c r="E968" s="358"/>
      <c r="F968" s="358"/>
      <c r="G968" s="286">
        <f t="shared" ref="G968:G970" si="1388">ROUND(H968+U968+X968+Z968+AB968+AD968+AF968+AH968+AI968+AJ968+AK968+AL968,2)</f>
        <v>2625006.2799999998</v>
      </c>
      <c r="H968" s="280">
        <f t="shared" ref="H968:H970" si="1389">I968+K968+M968+O968+Q968+S968</f>
        <v>0</v>
      </c>
      <c r="I968" s="289">
        <v>0</v>
      </c>
      <c r="J968" s="289">
        <v>0</v>
      </c>
      <c r="K968" s="289">
        <v>0</v>
      </c>
      <c r="L968" s="289">
        <v>0</v>
      </c>
      <c r="M968" s="289">
        <v>0</v>
      </c>
      <c r="N968" s="280">
        <v>0</v>
      </c>
      <c r="O968" s="280">
        <v>0</v>
      </c>
      <c r="P968" s="280">
        <v>0</v>
      </c>
      <c r="Q968" s="280">
        <v>0</v>
      </c>
      <c r="R968" s="280">
        <v>0</v>
      </c>
      <c r="S968" s="280">
        <v>0</v>
      </c>
      <c r="T968" s="290">
        <v>0</v>
      </c>
      <c r="U968" s="280">
        <v>0</v>
      </c>
      <c r="V968" s="296" t="s">
        <v>106</v>
      </c>
      <c r="W968" s="57">
        <v>650</v>
      </c>
      <c r="X968" s="280">
        <f t="shared" ref="X968:X970" si="1390">ROUND(IF(V968="СК",3856.74,3886.86)*W968,2)</f>
        <v>2506881</v>
      </c>
      <c r="Y968" s="57">
        <v>0</v>
      </c>
      <c r="Z968" s="57">
        <v>0</v>
      </c>
      <c r="AA968" s="57">
        <v>0</v>
      </c>
      <c r="AB968" s="57">
        <v>0</v>
      </c>
      <c r="AC968" s="57">
        <v>0</v>
      </c>
      <c r="AD968" s="57">
        <v>0</v>
      </c>
      <c r="AE968" s="57">
        <v>0</v>
      </c>
      <c r="AF968" s="57">
        <v>0</v>
      </c>
      <c r="AG968" s="57">
        <v>0</v>
      </c>
      <c r="AH968" s="57">
        <v>0</v>
      </c>
      <c r="AI968" s="57">
        <v>0</v>
      </c>
      <c r="AJ968" s="57">
        <f t="shared" ref="AJ968:AJ970" si="1391">ROUND(X968/95.5*3,2)</f>
        <v>78750.19</v>
      </c>
      <c r="AK968" s="57">
        <f t="shared" ref="AK968:AK970" si="1392">ROUND(X968/95.5*1.5,2)</f>
        <v>39375.089999999997</v>
      </c>
      <c r="AL968" s="57">
        <v>0</v>
      </c>
      <c r="AN968" s="46">
        <f>I968/'Приложение 1'!I966</f>
        <v>0</v>
      </c>
      <c r="AO968" s="46" t="e">
        <f t="shared" si="1281"/>
        <v>#DIV/0!</v>
      </c>
      <c r="AP968" s="46" t="e">
        <f t="shared" si="1282"/>
        <v>#DIV/0!</v>
      </c>
      <c r="AQ968" s="46" t="e">
        <f t="shared" si="1283"/>
        <v>#DIV/0!</v>
      </c>
      <c r="AR968" s="46" t="e">
        <f t="shared" si="1284"/>
        <v>#DIV/0!</v>
      </c>
      <c r="AS968" s="46" t="e">
        <f t="shared" si="1285"/>
        <v>#DIV/0!</v>
      </c>
      <c r="AT968" s="46" t="e">
        <f t="shared" si="1286"/>
        <v>#DIV/0!</v>
      </c>
      <c r="AU968" s="46">
        <f t="shared" si="1287"/>
        <v>3856.74</v>
      </c>
      <c r="AV968" s="46" t="e">
        <f t="shared" si="1288"/>
        <v>#DIV/0!</v>
      </c>
      <c r="AW968" s="46" t="e">
        <f t="shared" si="1289"/>
        <v>#DIV/0!</v>
      </c>
      <c r="AX968" s="46" t="e">
        <f t="shared" si="1290"/>
        <v>#DIV/0!</v>
      </c>
      <c r="AY968" s="52">
        <f t="shared" si="1291"/>
        <v>0</v>
      </c>
      <c r="AZ968" s="46">
        <v>823.21</v>
      </c>
      <c r="BA968" s="46">
        <v>2105.13</v>
      </c>
      <c r="BB968" s="46">
        <v>2608.0100000000002</v>
      </c>
      <c r="BC968" s="46">
        <v>902.03</v>
      </c>
      <c r="BD968" s="46">
        <v>1781.42</v>
      </c>
      <c r="BE968" s="46">
        <v>1188.47</v>
      </c>
      <c r="BF968" s="46">
        <v>2445034.0299999998</v>
      </c>
      <c r="BG968" s="46">
        <f t="shared" si="1292"/>
        <v>4866.91</v>
      </c>
      <c r="BH968" s="46">
        <v>1206.3800000000001</v>
      </c>
      <c r="BI968" s="46">
        <v>3444.44</v>
      </c>
      <c r="BJ968" s="46">
        <v>7006.73</v>
      </c>
      <c r="BK968" s="46">
        <f t="shared" si="1280"/>
        <v>1689105.94</v>
      </c>
      <c r="BL968" s="46" t="str">
        <f t="shared" si="1293"/>
        <v xml:space="preserve"> </v>
      </c>
      <c r="BM968" s="46" t="e">
        <f t="shared" si="1294"/>
        <v>#DIV/0!</v>
      </c>
      <c r="BN968" s="46" t="e">
        <f t="shared" si="1295"/>
        <v>#DIV/0!</v>
      </c>
      <c r="BO968" s="46" t="e">
        <f t="shared" si="1296"/>
        <v>#DIV/0!</v>
      </c>
      <c r="BP968" s="46" t="e">
        <f t="shared" si="1297"/>
        <v>#DIV/0!</v>
      </c>
      <c r="BQ968" s="46" t="e">
        <f t="shared" si="1298"/>
        <v>#DIV/0!</v>
      </c>
      <c r="BR968" s="46" t="e">
        <f t="shared" si="1299"/>
        <v>#DIV/0!</v>
      </c>
      <c r="BS968" s="46" t="str">
        <f t="shared" si="1300"/>
        <v xml:space="preserve"> </v>
      </c>
      <c r="BT968" s="46" t="e">
        <f t="shared" si="1301"/>
        <v>#DIV/0!</v>
      </c>
      <c r="BU968" s="46" t="e">
        <f t="shared" si="1302"/>
        <v>#DIV/0!</v>
      </c>
      <c r="BV968" s="46" t="e">
        <f t="shared" si="1303"/>
        <v>#DIV/0!</v>
      </c>
      <c r="BW968" s="46" t="str">
        <f t="shared" si="1304"/>
        <v xml:space="preserve"> </v>
      </c>
      <c r="BY968" s="52">
        <f t="shared" si="1250"/>
        <v>3.0000000609522357</v>
      </c>
      <c r="BZ968" s="293">
        <f t="shared" si="1251"/>
        <v>1.4999998400003827</v>
      </c>
      <c r="CA968" s="46">
        <f t="shared" si="1305"/>
        <v>4038.4711999999995</v>
      </c>
      <c r="CB968" s="46">
        <f t="shared" si="1306"/>
        <v>5085.92</v>
      </c>
      <c r="CC968" s="46">
        <f t="shared" si="1307"/>
        <v>-1047.4488000000006</v>
      </c>
    </row>
    <row r="969" spans="1:82" s="45" customFormat="1" ht="12" customHeight="1">
      <c r="A969" s="343">
        <v>263</v>
      </c>
      <c r="B969" s="383" t="s">
        <v>861</v>
      </c>
      <c r="C969" s="358">
        <v>487.2</v>
      </c>
      <c r="D969" s="295"/>
      <c r="E969" s="358"/>
      <c r="F969" s="358"/>
      <c r="G969" s="286">
        <f t="shared" si="1388"/>
        <v>2705775.71</v>
      </c>
      <c r="H969" s="280">
        <f t="shared" si="1389"/>
        <v>0</v>
      </c>
      <c r="I969" s="289">
        <v>0</v>
      </c>
      <c r="J969" s="289">
        <v>0</v>
      </c>
      <c r="K969" s="289">
        <v>0</v>
      </c>
      <c r="L969" s="289">
        <v>0</v>
      </c>
      <c r="M969" s="289">
        <v>0</v>
      </c>
      <c r="N969" s="280">
        <v>0</v>
      </c>
      <c r="O969" s="280">
        <v>0</v>
      </c>
      <c r="P969" s="280">
        <v>0</v>
      </c>
      <c r="Q969" s="280">
        <v>0</v>
      </c>
      <c r="R969" s="280">
        <v>0</v>
      </c>
      <c r="S969" s="280">
        <v>0</v>
      </c>
      <c r="T969" s="290">
        <v>0</v>
      </c>
      <c r="U969" s="280">
        <v>0</v>
      </c>
      <c r="V969" s="296" t="s">
        <v>106</v>
      </c>
      <c r="W969" s="57">
        <v>670</v>
      </c>
      <c r="X969" s="280">
        <f t="shared" si="1390"/>
        <v>2584015.7999999998</v>
      </c>
      <c r="Y969" s="57">
        <v>0</v>
      </c>
      <c r="Z969" s="57">
        <v>0</v>
      </c>
      <c r="AA969" s="57">
        <v>0</v>
      </c>
      <c r="AB969" s="57">
        <v>0</v>
      </c>
      <c r="AC969" s="57">
        <v>0</v>
      </c>
      <c r="AD969" s="57">
        <v>0</v>
      </c>
      <c r="AE969" s="57">
        <v>0</v>
      </c>
      <c r="AF969" s="57">
        <v>0</v>
      </c>
      <c r="AG969" s="57">
        <v>0</v>
      </c>
      <c r="AH969" s="57">
        <v>0</v>
      </c>
      <c r="AI969" s="57">
        <v>0</v>
      </c>
      <c r="AJ969" s="57">
        <f t="shared" si="1391"/>
        <v>81173.27</v>
      </c>
      <c r="AK969" s="57">
        <f t="shared" si="1392"/>
        <v>40586.639999999999</v>
      </c>
      <c r="AL969" s="57">
        <v>0</v>
      </c>
      <c r="AN969" s="46">
        <f>I969/'Приложение 1'!I967</f>
        <v>0</v>
      </c>
      <c r="AO969" s="46" t="e">
        <f t="shared" si="1281"/>
        <v>#DIV/0!</v>
      </c>
      <c r="AP969" s="46" t="e">
        <f t="shared" si="1282"/>
        <v>#DIV/0!</v>
      </c>
      <c r="AQ969" s="46" t="e">
        <f t="shared" si="1283"/>
        <v>#DIV/0!</v>
      </c>
      <c r="AR969" s="46" t="e">
        <f t="shared" si="1284"/>
        <v>#DIV/0!</v>
      </c>
      <c r="AS969" s="46" t="e">
        <f t="shared" si="1285"/>
        <v>#DIV/0!</v>
      </c>
      <c r="AT969" s="46" t="e">
        <f t="shared" si="1286"/>
        <v>#DIV/0!</v>
      </c>
      <c r="AU969" s="46">
        <f t="shared" si="1287"/>
        <v>3856.74</v>
      </c>
      <c r="AV969" s="46" t="e">
        <f t="shared" si="1288"/>
        <v>#DIV/0!</v>
      </c>
      <c r="AW969" s="46" t="e">
        <f t="shared" si="1289"/>
        <v>#DIV/0!</v>
      </c>
      <c r="AX969" s="46" t="e">
        <f t="shared" si="1290"/>
        <v>#DIV/0!</v>
      </c>
      <c r="AY969" s="52">
        <f t="shared" si="1291"/>
        <v>0</v>
      </c>
      <c r="AZ969" s="46">
        <v>823.21</v>
      </c>
      <c r="BA969" s="46">
        <v>2105.13</v>
      </c>
      <c r="BB969" s="46">
        <v>2608.0100000000002</v>
      </c>
      <c r="BC969" s="46">
        <v>902.03</v>
      </c>
      <c r="BD969" s="46">
        <v>1781.42</v>
      </c>
      <c r="BE969" s="46">
        <v>1188.47</v>
      </c>
      <c r="BF969" s="46">
        <v>2445034.0299999998</v>
      </c>
      <c r="BG969" s="46">
        <f t="shared" si="1292"/>
        <v>4866.91</v>
      </c>
      <c r="BH969" s="46">
        <v>1206.3800000000001</v>
      </c>
      <c r="BI969" s="46">
        <v>3444.44</v>
      </c>
      <c r="BJ969" s="46">
        <v>7006.73</v>
      </c>
      <c r="BK969" s="46">
        <f t="shared" si="1280"/>
        <v>1689105.94</v>
      </c>
      <c r="BL969" s="46" t="str">
        <f t="shared" si="1293"/>
        <v xml:space="preserve"> </v>
      </c>
      <c r="BM969" s="46" t="e">
        <f t="shared" si="1294"/>
        <v>#DIV/0!</v>
      </c>
      <c r="BN969" s="46" t="e">
        <f t="shared" si="1295"/>
        <v>#DIV/0!</v>
      </c>
      <c r="BO969" s="46" t="e">
        <f t="shared" si="1296"/>
        <v>#DIV/0!</v>
      </c>
      <c r="BP969" s="46" t="e">
        <f t="shared" si="1297"/>
        <v>#DIV/0!</v>
      </c>
      <c r="BQ969" s="46" t="e">
        <f t="shared" si="1298"/>
        <v>#DIV/0!</v>
      </c>
      <c r="BR969" s="46" t="e">
        <f t="shared" si="1299"/>
        <v>#DIV/0!</v>
      </c>
      <c r="BS969" s="46" t="str">
        <f t="shared" si="1300"/>
        <v xml:space="preserve"> </v>
      </c>
      <c r="BT969" s="46" t="e">
        <f t="shared" si="1301"/>
        <v>#DIV/0!</v>
      </c>
      <c r="BU969" s="46" t="e">
        <f t="shared" si="1302"/>
        <v>#DIV/0!</v>
      </c>
      <c r="BV969" s="46" t="e">
        <f t="shared" si="1303"/>
        <v>#DIV/0!</v>
      </c>
      <c r="BW969" s="46" t="str">
        <f t="shared" si="1304"/>
        <v xml:space="preserve"> </v>
      </c>
      <c r="BY969" s="52">
        <f t="shared" si="1250"/>
        <v>2.9999999519546283</v>
      </c>
      <c r="BZ969" s="293">
        <f t="shared" si="1251"/>
        <v>1.5000001607672055</v>
      </c>
      <c r="CA969" s="46">
        <f t="shared" si="1305"/>
        <v>4038.471208955224</v>
      </c>
      <c r="CB969" s="46">
        <f t="shared" si="1306"/>
        <v>5085.92</v>
      </c>
      <c r="CC969" s="46">
        <f t="shared" si="1307"/>
        <v>-1047.448791044776</v>
      </c>
      <c r="CD969" s="297">
        <f>CA969-CB969</f>
        <v>-1047.448791044776</v>
      </c>
    </row>
    <row r="970" spans="1:82" s="45" customFormat="1" ht="12" customHeight="1">
      <c r="A970" s="343">
        <v>264</v>
      </c>
      <c r="B970" s="383" t="s">
        <v>862</v>
      </c>
      <c r="C970" s="358">
        <v>312.5</v>
      </c>
      <c r="D970" s="295"/>
      <c r="E970" s="358"/>
      <c r="F970" s="358"/>
      <c r="G970" s="286">
        <f t="shared" si="1388"/>
        <v>2826929.85</v>
      </c>
      <c r="H970" s="280">
        <f t="shared" si="1389"/>
        <v>0</v>
      </c>
      <c r="I970" s="289">
        <v>0</v>
      </c>
      <c r="J970" s="289">
        <v>0</v>
      </c>
      <c r="K970" s="289">
        <v>0</v>
      </c>
      <c r="L970" s="289">
        <v>0</v>
      </c>
      <c r="M970" s="289">
        <v>0</v>
      </c>
      <c r="N970" s="280">
        <v>0</v>
      </c>
      <c r="O970" s="280">
        <v>0</v>
      </c>
      <c r="P970" s="280">
        <v>0</v>
      </c>
      <c r="Q970" s="280">
        <v>0</v>
      </c>
      <c r="R970" s="280">
        <v>0</v>
      </c>
      <c r="S970" s="280">
        <v>0</v>
      </c>
      <c r="T970" s="290">
        <v>0</v>
      </c>
      <c r="U970" s="280">
        <v>0</v>
      </c>
      <c r="V970" s="296" t="s">
        <v>106</v>
      </c>
      <c r="W970" s="57">
        <v>700</v>
      </c>
      <c r="X970" s="280">
        <f t="shared" si="1390"/>
        <v>2699718</v>
      </c>
      <c r="Y970" s="57">
        <v>0</v>
      </c>
      <c r="Z970" s="57">
        <v>0</v>
      </c>
      <c r="AA970" s="57">
        <v>0</v>
      </c>
      <c r="AB970" s="57">
        <v>0</v>
      </c>
      <c r="AC970" s="57">
        <v>0</v>
      </c>
      <c r="AD970" s="57">
        <v>0</v>
      </c>
      <c r="AE970" s="57">
        <v>0</v>
      </c>
      <c r="AF970" s="57">
        <v>0</v>
      </c>
      <c r="AG970" s="57">
        <v>0</v>
      </c>
      <c r="AH970" s="57">
        <v>0</v>
      </c>
      <c r="AI970" s="57">
        <v>0</v>
      </c>
      <c r="AJ970" s="57">
        <f t="shared" si="1391"/>
        <v>84807.9</v>
      </c>
      <c r="AK970" s="57">
        <f t="shared" si="1392"/>
        <v>42403.95</v>
      </c>
      <c r="AL970" s="57">
        <v>0</v>
      </c>
      <c r="AN970" s="46">
        <f>I970/'Приложение 1'!I968</f>
        <v>0</v>
      </c>
      <c r="AO970" s="46" t="e">
        <f t="shared" si="1281"/>
        <v>#DIV/0!</v>
      </c>
      <c r="AP970" s="46" t="e">
        <f t="shared" si="1282"/>
        <v>#DIV/0!</v>
      </c>
      <c r="AQ970" s="46" t="e">
        <f t="shared" si="1283"/>
        <v>#DIV/0!</v>
      </c>
      <c r="AR970" s="46" t="e">
        <f t="shared" si="1284"/>
        <v>#DIV/0!</v>
      </c>
      <c r="AS970" s="46" t="e">
        <f t="shared" si="1285"/>
        <v>#DIV/0!</v>
      </c>
      <c r="AT970" s="46" t="e">
        <f t="shared" si="1286"/>
        <v>#DIV/0!</v>
      </c>
      <c r="AU970" s="46">
        <f t="shared" si="1287"/>
        <v>3856.74</v>
      </c>
      <c r="AV970" s="46" t="e">
        <f t="shared" si="1288"/>
        <v>#DIV/0!</v>
      </c>
      <c r="AW970" s="46" t="e">
        <f t="shared" si="1289"/>
        <v>#DIV/0!</v>
      </c>
      <c r="AX970" s="46" t="e">
        <f t="shared" si="1290"/>
        <v>#DIV/0!</v>
      </c>
      <c r="AY970" s="52">
        <f t="shared" si="1291"/>
        <v>0</v>
      </c>
      <c r="AZ970" s="46">
        <v>823.21</v>
      </c>
      <c r="BA970" s="46">
        <v>2105.13</v>
      </c>
      <c r="BB970" s="46">
        <v>2608.0100000000002</v>
      </c>
      <c r="BC970" s="46">
        <v>902.03</v>
      </c>
      <c r="BD970" s="46">
        <v>1781.42</v>
      </c>
      <c r="BE970" s="46">
        <v>1188.47</v>
      </c>
      <c r="BF970" s="46">
        <v>2445034.0299999998</v>
      </c>
      <c r="BG970" s="46">
        <f t="shared" si="1292"/>
        <v>4866.91</v>
      </c>
      <c r="BH970" s="46">
        <v>1206.3800000000001</v>
      </c>
      <c r="BI970" s="46">
        <v>3444.44</v>
      </c>
      <c r="BJ970" s="46">
        <v>7006.73</v>
      </c>
      <c r="BK970" s="46">
        <f t="shared" si="1280"/>
        <v>1689105.94</v>
      </c>
      <c r="BL970" s="46" t="str">
        <f t="shared" si="1293"/>
        <v xml:space="preserve"> </v>
      </c>
      <c r="BM970" s="46" t="e">
        <f t="shared" si="1294"/>
        <v>#DIV/0!</v>
      </c>
      <c r="BN970" s="46" t="e">
        <f t="shared" si="1295"/>
        <v>#DIV/0!</v>
      </c>
      <c r="BO970" s="46" t="e">
        <f t="shared" si="1296"/>
        <v>#DIV/0!</v>
      </c>
      <c r="BP970" s="46" t="e">
        <f t="shared" si="1297"/>
        <v>#DIV/0!</v>
      </c>
      <c r="BQ970" s="46" t="e">
        <f t="shared" si="1298"/>
        <v>#DIV/0!</v>
      </c>
      <c r="BR970" s="46" t="e">
        <f t="shared" si="1299"/>
        <v>#DIV/0!</v>
      </c>
      <c r="BS970" s="46" t="str">
        <f t="shared" si="1300"/>
        <v xml:space="preserve"> </v>
      </c>
      <c r="BT970" s="46" t="e">
        <f t="shared" si="1301"/>
        <v>#DIV/0!</v>
      </c>
      <c r="BU970" s="46" t="e">
        <f t="shared" si="1302"/>
        <v>#DIV/0!</v>
      </c>
      <c r="BV970" s="46" t="e">
        <f t="shared" si="1303"/>
        <v>#DIV/0!</v>
      </c>
      <c r="BW970" s="46" t="str">
        <f t="shared" si="1304"/>
        <v xml:space="preserve"> </v>
      </c>
      <c r="BY970" s="52">
        <f t="shared" si="1250"/>
        <v>3.0000001591832919</v>
      </c>
      <c r="BZ970" s="293">
        <f t="shared" si="1251"/>
        <v>1.5000000795916459</v>
      </c>
      <c r="CA970" s="46">
        <f t="shared" si="1305"/>
        <v>4038.4712142857143</v>
      </c>
      <c r="CB970" s="46">
        <f t="shared" si="1306"/>
        <v>5085.92</v>
      </c>
      <c r="CC970" s="46">
        <f t="shared" si="1307"/>
        <v>-1047.4487857142858</v>
      </c>
    </row>
    <row r="971" spans="1:82" s="45" customFormat="1" ht="30.75" customHeight="1">
      <c r="A971" s="357" t="s">
        <v>936</v>
      </c>
      <c r="B971" s="357"/>
      <c r="C971" s="358">
        <f>SUM(C968:C970)</f>
        <v>1034.5</v>
      </c>
      <c r="D971" s="345"/>
      <c r="E971" s="294"/>
      <c r="F971" s="294"/>
      <c r="G971" s="358">
        <f t="shared" ref="G971:U971" si="1393">SUM(G968:G970)</f>
        <v>8157711.8399999999</v>
      </c>
      <c r="H971" s="358">
        <f t="shared" si="1393"/>
        <v>0</v>
      </c>
      <c r="I971" s="358">
        <f t="shared" si="1393"/>
        <v>0</v>
      </c>
      <c r="J971" s="358">
        <f t="shared" si="1393"/>
        <v>0</v>
      </c>
      <c r="K971" s="358">
        <f t="shared" si="1393"/>
        <v>0</v>
      </c>
      <c r="L971" s="358">
        <f t="shared" si="1393"/>
        <v>0</v>
      </c>
      <c r="M971" s="358">
        <f t="shared" si="1393"/>
        <v>0</v>
      </c>
      <c r="N971" s="358">
        <f t="shared" si="1393"/>
        <v>0</v>
      </c>
      <c r="O971" s="358">
        <f t="shared" si="1393"/>
        <v>0</v>
      </c>
      <c r="P971" s="358">
        <f t="shared" si="1393"/>
        <v>0</v>
      </c>
      <c r="Q971" s="358">
        <f t="shared" si="1393"/>
        <v>0</v>
      </c>
      <c r="R971" s="358">
        <f t="shared" si="1393"/>
        <v>0</v>
      </c>
      <c r="S971" s="358">
        <f t="shared" si="1393"/>
        <v>0</v>
      </c>
      <c r="T971" s="359">
        <f t="shared" si="1393"/>
        <v>0</v>
      </c>
      <c r="U971" s="358">
        <f t="shared" si="1393"/>
        <v>0</v>
      </c>
      <c r="V971" s="294" t="s">
        <v>66</v>
      </c>
      <c r="W971" s="358">
        <f t="shared" ref="W971:AK971" si="1394">SUM(W968:W970)</f>
        <v>2020</v>
      </c>
      <c r="X971" s="358">
        <f t="shared" si="1394"/>
        <v>7790614.7999999998</v>
      </c>
      <c r="Y971" s="358">
        <f t="shared" si="1394"/>
        <v>0</v>
      </c>
      <c r="Z971" s="358">
        <f t="shared" si="1394"/>
        <v>0</v>
      </c>
      <c r="AA971" s="358">
        <f t="shared" si="1394"/>
        <v>0</v>
      </c>
      <c r="AB971" s="358">
        <f t="shared" si="1394"/>
        <v>0</v>
      </c>
      <c r="AC971" s="358">
        <f t="shared" si="1394"/>
        <v>0</v>
      </c>
      <c r="AD971" s="358">
        <f t="shared" si="1394"/>
        <v>0</v>
      </c>
      <c r="AE971" s="358">
        <f t="shared" si="1394"/>
        <v>0</v>
      </c>
      <c r="AF971" s="358">
        <f t="shared" si="1394"/>
        <v>0</v>
      </c>
      <c r="AG971" s="358">
        <f t="shared" si="1394"/>
        <v>0</v>
      </c>
      <c r="AH971" s="358">
        <f t="shared" si="1394"/>
        <v>0</v>
      </c>
      <c r="AI971" s="358">
        <f t="shared" si="1394"/>
        <v>0</v>
      </c>
      <c r="AJ971" s="358">
        <f t="shared" si="1394"/>
        <v>244731.36000000002</v>
      </c>
      <c r="AK971" s="358">
        <f t="shared" si="1394"/>
        <v>122365.68</v>
      </c>
      <c r="AL971" s="358">
        <f t="shared" ref="AL971" si="1395">SUM(AL968:AL970)</f>
        <v>0</v>
      </c>
      <c r="AN971" s="46" t="e">
        <f>I971/'Приложение 1'!I969</f>
        <v>#DIV/0!</v>
      </c>
      <c r="AO971" s="46" t="e">
        <f t="shared" si="1281"/>
        <v>#DIV/0!</v>
      </c>
      <c r="AP971" s="46" t="e">
        <f t="shared" si="1282"/>
        <v>#DIV/0!</v>
      </c>
      <c r="AQ971" s="46" t="e">
        <f t="shared" si="1283"/>
        <v>#DIV/0!</v>
      </c>
      <c r="AR971" s="46" t="e">
        <f t="shared" si="1284"/>
        <v>#DIV/0!</v>
      </c>
      <c r="AS971" s="46" t="e">
        <f t="shared" si="1285"/>
        <v>#DIV/0!</v>
      </c>
      <c r="AT971" s="46" t="e">
        <f t="shared" si="1286"/>
        <v>#DIV/0!</v>
      </c>
      <c r="AU971" s="46">
        <f t="shared" si="1287"/>
        <v>3856.74</v>
      </c>
      <c r="AV971" s="46" t="e">
        <f t="shared" si="1288"/>
        <v>#DIV/0!</v>
      </c>
      <c r="AW971" s="46" t="e">
        <f t="shared" si="1289"/>
        <v>#DIV/0!</v>
      </c>
      <c r="AX971" s="46" t="e">
        <f t="shared" si="1290"/>
        <v>#DIV/0!</v>
      </c>
      <c r="AY971" s="52">
        <f t="shared" si="1291"/>
        <v>0</v>
      </c>
      <c r="AZ971" s="46">
        <v>823.21</v>
      </c>
      <c r="BA971" s="46">
        <v>2105.13</v>
      </c>
      <c r="BB971" s="46">
        <v>2608.0100000000002</v>
      </c>
      <c r="BC971" s="46">
        <v>902.03</v>
      </c>
      <c r="BD971" s="46">
        <v>1781.42</v>
      </c>
      <c r="BE971" s="46">
        <v>1188.47</v>
      </c>
      <c r="BF971" s="46">
        <v>2445034.0299999998</v>
      </c>
      <c r="BG971" s="46">
        <f t="shared" si="1292"/>
        <v>4866.91</v>
      </c>
      <c r="BH971" s="46">
        <v>1206.3800000000001</v>
      </c>
      <c r="BI971" s="46">
        <v>3444.44</v>
      </c>
      <c r="BJ971" s="46">
        <v>7006.73</v>
      </c>
      <c r="BK971" s="46">
        <f t="shared" si="1280"/>
        <v>1689105.94</v>
      </c>
      <c r="BL971" s="46" t="e">
        <f t="shared" si="1293"/>
        <v>#DIV/0!</v>
      </c>
      <c r="BM971" s="46" t="e">
        <f t="shared" si="1294"/>
        <v>#DIV/0!</v>
      </c>
      <c r="BN971" s="46" t="e">
        <f t="shared" si="1295"/>
        <v>#DIV/0!</v>
      </c>
      <c r="BO971" s="46" t="e">
        <f t="shared" si="1296"/>
        <v>#DIV/0!</v>
      </c>
      <c r="BP971" s="46" t="e">
        <f t="shared" si="1297"/>
        <v>#DIV/0!</v>
      </c>
      <c r="BQ971" s="46" t="e">
        <f t="shared" si="1298"/>
        <v>#DIV/0!</v>
      </c>
      <c r="BR971" s="46" t="e">
        <f t="shared" si="1299"/>
        <v>#DIV/0!</v>
      </c>
      <c r="BS971" s="46" t="str">
        <f t="shared" si="1300"/>
        <v xml:space="preserve"> </v>
      </c>
      <c r="BT971" s="46" t="e">
        <f t="shared" si="1301"/>
        <v>#DIV/0!</v>
      </c>
      <c r="BU971" s="46" t="e">
        <f t="shared" si="1302"/>
        <v>#DIV/0!</v>
      </c>
      <c r="BV971" s="46" t="e">
        <f t="shared" si="1303"/>
        <v>#DIV/0!</v>
      </c>
      <c r="BW971" s="46" t="str">
        <f t="shared" si="1304"/>
        <v xml:space="preserve"> </v>
      </c>
      <c r="BY971" s="52">
        <f t="shared" ref="BY971:BY1011" si="1396">AJ971/G971*100</f>
        <v>3.0000000588400288</v>
      </c>
      <c r="BZ971" s="293">
        <f t="shared" ref="BZ971:BZ1011" si="1397">AK971/G971*100</f>
        <v>1.5000000294200142</v>
      </c>
      <c r="CA971" s="46">
        <f t="shared" si="1305"/>
        <v>4038.471207920792</v>
      </c>
      <c r="CB971" s="46">
        <f t="shared" si="1306"/>
        <v>5085.92</v>
      </c>
      <c r="CC971" s="46">
        <f t="shared" si="1307"/>
        <v>-1047.448792079208</v>
      </c>
    </row>
    <row r="972" spans="1:82" s="45" customFormat="1" ht="12" customHeight="1">
      <c r="A972" s="341" t="s">
        <v>974</v>
      </c>
      <c r="B972" s="342"/>
      <c r="C972" s="342"/>
      <c r="D972" s="342"/>
      <c r="E972" s="342"/>
      <c r="F972" s="342"/>
      <c r="G972" s="342"/>
      <c r="H972" s="342"/>
      <c r="I972" s="342"/>
      <c r="J972" s="342"/>
      <c r="K972" s="342"/>
      <c r="L972" s="342"/>
      <c r="M972" s="342"/>
      <c r="N972" s="342"/>
      <c r="O972" s="342"/>
      <c r="P972" s="342"/>
      <c r="Q972" s="342"/>
      <c r="R972" s="342"/>
      <c r="S972" s="342"/>
      <c r="T972" s="342"/>
      <c r="U972" s="342"/>
      <c r="V972" s="342"/>
      <c r="W972" s="342"/>
      <c r="X972" s="342"/>
      <c r="Y972" s="342"/>
      <c r="Z972" s="342"/>
      <c r="AA972" s="342"/>
      <c r="AB972" s="342"/>
      <c r="AC972" s="342"/>
      <c r="AD972" s="342"/>
      <c r="AE972" s="342"/>
      <c r="AF972" s="342"/>
      <c r="AG972" s="342"/>
      <c r="AH972" s="342"/>
      <c r="AI972" s="342"/>
      <c r="AJ972" s="342"/>
      <c r="AK972" s="342"/>
      <c r="AL972" s="360"/>
      <c r="AN972" s="46">
        <f>I972/'Приложение 1'!I970</f>
        <v>0</v>
      </c>
      <c r="AO972" s="46" t="e">
        <f t="shared" si="1281"/>
        <v>#DIV/0!</v>
      </c>
      <c r="AP972" s="46" t="e">
        <f t="shared" si="1282"/>
        <v>#DIV/0!</v>
      </c>
      <c r="AQ972" s="46" t="e">
        <f t="shared" si="1283"/>
        <v>#DIV/0!</v>
      </c>
      <c r="AR972" s="46" t="e">
        <f t="shared" si="1284"/>
        <v>#DIV/0!</v>
      </c>
      <c r="AS972" s="46" t="e">
        <f t="shared" si="1285"/>
        <v>#DIV/0!</v>
      </c>
      <c r="AT972" s="46" t="e">
        <f t="shared" si="1286"/>
        <v>#DIV/0!</v>
      </c>
      <c r="AU972" s="46" t="e">
        <f t="shared" si="1287"/>
        <v>#DIV/0!</v>
      </c>
      <c r="AV972" s="46" t="e">
        <f t="shared" si="1288"/>
        <v>#DIV/0!</v>
      </c>
      <c r="AW972" s="46" t="e">
        <f t="shared" si="1289"/>
        <v>#DIV/0!</v>
      </c>
      <c r="AX972" s="46" t="e">
        <f t="shared" si="1290"/>
        <v>#DIV/0!</v>
      </c>
      <c r="AY972" s="52">
        <f t="shared" si="1291"/>
        <v>0</v>
      </c>
      <c r="AZ972" s="46">
        <v>823.21</v>
      </c>
      <c r="BA972" s="46">
        <v>2105.13</v>
      </c>
      <c r="BB972" s="46">
        <v>2608.0100000000002</v>
      </c>
      <c r="BC972" s="46">
        <v>902.03</v>
      </c>
      <c r="BD972" s="46">
        <v>1781.42</v>
      </c>
      <c r="BE972" s="46">
        <v>1188.47</v>
      </c>
      <c r="BF972" s="46">
        <v>2445034.0299999998</v>
      </c>
      <c r="BG972" s="46">
        <f t="shared" si="1292"/>
        <v>4866.91</v>
      </c>
      <c r="BH972" s="46">
        <v>1206.3800000000001</v>
      </c>
      <c r="BI972" s="46">
        <v>3444.44</v>
      </c>
      <c r="BJ972" s="46">
        <v>7006.73</v>
      </c>
      <c r="BK972" s="46">
        <f t="shared" si="1280"/>
        <v>1689105.94</v>
      </c>
      <c r="BL972" s="46" t="str">
        <f t="shared" si="1293"/>
        <v xml:space="preserve"> </v>
      </c>
      <c r="BM972" s="46" t="e">
        <f t="shared" si="1294"/>
        <v>#DIV/0!</v>
      </c>
      <c r="BN972" s="46" t="e">
        <f t="shared" si="1295"/>
        <v>#DIV/0!</v>
      </c>
      <c r="BO972" s="46" t="e">
        <f t="shared" si="1296"/>
        <v>#DIV/0!</v>
      </c>
      <c r="BP972" s="46" t="e">
        <f t="shared" si="1297"/>
        <v>#DIV/0!</v>
      </c>
      <c r="BQ972" s="46" t="e">
        <f t="shared" si="1298"/>
        <v>#DIV/0!</v>
      </c>
      <c r="BR972" s="46" t="e">
        <f t="shared" si="1299"/>
        <v>#DIV/0!</v>
      </c>
      <c r="BS972" s="46" t="e">
        <f t="shared" si="1300"/>
        <v>#DIV/0!</v>
      </c>
      <c r="BT972" s="46" t="e">
        <f t="shared" si="1301"/>
        <v>#DIV/0!</v>
      </c>
      <c r="BU972" s="46" t="e">
        <f t="shared" si="1302"/>
        <v>#DIV/0!</v>
      </c>
      <c r="BV972" s="46" t="e">
        <f t="shared" si="1303"/>
        <v>#DIV/0!</v>
      </c>
      <c r="BW972" s="46" t="str">
        <f t="shared" si="1304"/>
        <v xml:space="preserve"> </v>
      </c>
      <c r="BY972" s="52" t="e">
        <f>AJ972/G972*100</f>
        <v>#DIV/0!</v>
      </c>
      <c r="BZ972" s="293" t="e">
        <f>AK972/G972*100</f>
        <v>#DIV/0!</v>
      </c>
      <c r="CA972" s="46" t="e">
        <f t="shared" si="1305"/>
        <v>#DIV/0!</v>
      </c>
      <c r="CB972" s="46">
        <f t="shared" si="1306"/>
        <v>5085.92</v>
      </c>
      <c r="CC972" s="46" t="e">
        <f t="shared" si="1307"/>
        <v>#DIV/0!</v>
      </c>
    </row>
    <row r="973" spans="1:82" s="45" customFormat="1" ht="12" customHeight="1">
      <c r="A973" s="343">
        <v>265</v>
      </c>
      <c r="B973" s="379" t="s">
        <v>863</v>
      </c>
      <c r="C973" s="336">
        <v>862.8</v>
      </c>
      <c r="D973" s="295"/>
      <c r="E973" s="336"/>
      <c r="F973" s="336"/>
      <c r="G973" s="286">
        <f>ROUND(H973+U973+X973+Z973+AB973+AD973+AF973+AH973+AI973+AJ973+AK973+AL973,2)</f>
        <v>806886.55</v>
      </c>
      <c r="H973" s="280">
        <f>I973+K973+M973+O973+Q973+S973</f>
        <v>0</v>
      </c>
      <c r="I973" s="289">
        <v>0</v>
      </c>
      <c r="J973" s="289">
        <v>0</v>
      </c>
      <c r="K973" s="289">
        <v>0</v>
      </c>
      <c r="L973" s="289">
        <v>0</v>
      </c>
      <c r="M973" s="289">
        <v>0</v>
      </c>
      <c r="N973" s="280">
        <v>0</v>
      </c>
      <c r="O973" s="280">
        <v>0</v>
      </c>
      <c r="P973" s="280">
        <v>0</v>
      </c>
      <c r="Q973" s="280">
        <v>0</v>
      </c>
      <c r="R973" s="280">
        <v>0</v>
      </c>
      <c r="S973" s="280">
        <v>0</v>
      </c>
      <c r="T973" s="290">
        <v>0</v>
      </c>
      <c r="U973" s="280">
        <v>0</v>
      </c>
      <c r="V973" s="336" t="s">
        <v>106</v>
      </c>
      <c r="W973" s="337">
        <v>199.8</v>
      </c>
      <c r="X973" s="280">
        <f t="shared" ref="X973" si="1398">ROUND(IF(V973="СК",3856.74,3886.86)*W973,2)</f>
        <v>770576.65</v>
      </c>
      <c r="Y973" s="57">
        <v>0</v>
      </c>
      <c r="Z973" s="57">
        <v>0</v>
      </c>
      <c r="AA973" s="57">
        <v>0</v>
      </c>
      <c r="AB973" s="57">
        <v>0</v>
      </c>
      <c r="AC973" s="57">
        <v>0</v>
      </c>
      <c r="AD973" s="57">
        <v>0</v>
      </c>
      <c r="AE973" s="57">
        <v>0</v>
      </c>
      <c r="AF973" s="57">
        <v>0</v>
      </c>
      <c r="AG973" s="57">
        <v>0</v>
      </c>
      <c r="AH973" s="57">
        <v>0</v>
      </c>
      <c r="AI973" s="57">
        <v>0</v>
      </c>
      <c r="AJ973" s="57">
        <f t="shared" ref="AJ973" si="1399">ROUND(X973/95.5*3,2)</f>
        <v>24206.6</v>
      </c>
      <c r="AK973" s="57">
        <f t="shared" ref="AK973" si="1400">ROUND(X973/95.5*1.5,2)</f>
        <v>12103.3</v>
      </c>
      <c r="AL973" s="57">
        <v>0</v>
      </c>
      <c r="AN973" s="46">
        <f>I973/'Приложение 1'!I971</f>
        <v>0</v>
      </c>
      <c r="AO973" s="46" t="e">
        <f t="shared" si="1281"/>
        <v>#DIV/0!</v>
      </c>
      <c r="AP973" s="46" t="e">
        <f t="shared" si="1282"/>
        <v>#DIV/0!</v>
      </c>
      <c r="AQ973" s="46" t="e">
        <f t="shared" si="1283"/>
        <v>#DIV/0!</v>
      </c>
      <c r="AR973" s="46" t="e">
        <f t="shared" si="1284"/>
        <v>#DIV/0!</v>
      </c>
      <c r="AS973" s="46" t="e">
        <f t="shared" si="1285"/>
        <v>#DIV/0!</v>
      </c>
      <c r="AT973" s="46" t="e">
        <f t="shared" si="1286"/>
        <v>#DIV/0!</v>
      </c>
      <c r="AU973" s="46">
        <f t="shared" si="1287"/>
        <v>3856.7399899899897</v>
      </c>
      <c r="AV973" s="46" t="e">
        <f t="shared" si="1288"/>
        <v>#DIV/0!</v>
      </c>
      <c r="AW973" s="46" t="e">
        <f t="shared" si="1289"/>
        <v>#DIV/0!</v>
      </c>
      <c r="AX973" s="46" t="e">
        <f t="shared" si="1290"/>
        <v>#DIV/0!</v>
      </c>
      <c r="AY973" s="52">
        <f t="shared" si="1291"/>
        <v>0</v>
      </c>
      <c r="AZ973" s="46">
        <v>823.21</v>
      </c>
      <c r="BA973" s="46">
        <v>2105.13</v>
      </c>
      <c r="BB973" s="46">
        <v>2608.0100000000002</v>
      </c>
      <c r="BC973" s="46">
        <v>902.03</v>
      </c>
      <c r="BD973" s="46">
        <v>1781.42</v>
      </c>
      <c r="BE973" s="46">
        <v>1188.47</v>
      </c>
      <c r="BF973" s="46">
        <v>2445034.0299999998</v>
      </c>
      <c r="BG973" s="46">
        <f t="shared" si="1292"/>
        <v>4866.91</v>
      </c>
      <c r="BH973" s="46">
        <v>1206.3800000000001</v>
      </c>
      <c r="BI973" s="46">
        <v>3444.44</v>
      </c>
      <c r="BJ973" s="46">
        <v>7006.73</v>
      </c>
      <c r="BK973" s="46">
        <f t="shared" si="1280"/>
        <v>1689105.94</v>
      </c>
      <c r="BL973" s="46" t="str">
        <f t="shared" si="1293"/>
        <v xml:space="preserve"> </v>
      </c>
      <c r="BM973" s="46" t="e">
        <f t="shared" si="1294"/>
        <v>#DIV/0!</v>
      </c>
      <c r="BN973" s="46" t="e">
        <f t="shared" si="1295"/>
        <v>#DIV/0!</v>
      </c>
      <c r="BO973" s="46" t="e">
        <f t="shared" si="1296"/>
        <v>#DIV/0!</v>
      </c>
      <c r="BP973" s="46" t="e">
        <f t="shared" si="1297"/>
        <v>#DIV/0!</v>
      </c>
      <c r="BQ973" s="46" t="e">
        <f t="shared" si="1298"/>
        <v>#DIV/0!</v>
      </c>
      <c r="BR973" s="46" t="e">
        <f t="shared" si="1299"/>
        <v>#DIV/0!</v>
      </c>
      <c r="BS973" s="46" t="str">
        <f t="shared" si="1300"/>
        <v xml:space="preserve"> </v>
      </c>
      <c r="BT973" s="46" t="e">
        <f t="shared" si="1301"/>
        <v>#DIV/0!</v>
      </c>
      <c r="BU973" s="46" t="e">
        <f t="shared" si="1302"/>
        <v>#DIV/0!</v>
      </c>
      <c r="BV973" s="46" t="e">
        <f t="shared" si="1303"/>
        <v>#DIV/0!</v>
      </c>
      <c r="BW973" s="46" t="str">
        <f t="shared" si="1304"/>
        <v xml:space="preserve"> </v>
      </c>
      <c r="BY973" s="52">
        <f>AJ973/G973*100</f>
        <v>3.00000043376606</v>
      </c>
      <c r="BZ973" s="293">
        <f>AK973/G973*100</f>
        <v>1.50000021688303</v>
      </c>
      <c r="CA973" s="46">
        <f t="shared" si="1305"/>
        <v>4038.4712212212212</v>
      </c>
      <c r="CB973" s="46">
        <f t="shared" si="1306"/>
        <v>5085.92</v>
      </c>
      <c r="CC973" s="46">
        <f t="shared" si="1307"/>
        <v>-1047.4487787787789</v>
      </c>
    </row>
    <row r="974" spans="1:82" s="45" customFormat="1" ht="42" customHeight="1">
      <c r="A974" s="361" t="s">
        <v>975</v>
      </c>
      <c r="B974" s="361"/>
      <c r="C974" s="336">
        <f>SUM(C973:C973)</f>
        <v>862.8</v>
      </c>
      <c r="D974" s="362"/>
      <c r="E974" s="336"/>
      <c r="F974" s="336"/>
      <c r="G974" s="336">
        <f>ROUND(SUM(G973:G973),2)</f>
        <v>806886.55</v>
      </c>
      <c r="H974" s="336">
        <f t="shared" ref="H974:U974" si="1401">SUM(H973:H973)</f>
        <v>0</v>
      </c>
      <c r="I974" s="336">
        <f t="shared" si="1401"/>
        <v>0</v>
      </c>
      <c r="J974" s="336">
        <f t="shared" si="1401"/>
        <v>0</v>
      </c>
      <c r="K974" s="336">
        <f t="shared" si="1401"/>
        <v>0</v>
      </c>
      <c r="L974" s="336">
        <f t="shared" si="1401"/>
        <v>0</v>
      </c>
      <c r="M974" s="336">
        <f t="shared" si="1401"/>
        <v>0</v>
      </c>
      <c r="N974" s="336">
        <f t="shared" si="1401"/>
        <v>0</v>
      </c>
      <c r="O974" s="336">
        <f t="shared" si="1401"/>
        <v>0</v>
      </c>
      <c r="P974" s="336">
        <f t="shared" si="1401"/>
        <v>0</v>
      </c>
      <c r="Q974" s="336">
        <f t="shared" si="1401"/>
        <v>0</v>
      </c>
      <c r="R974" s="336">
        <f t="shared" si="1401"/>
        <v>0</v>
      </c>
      <c r="S974" s="336">
        <f t="shared" si="1401"/>
        <v>0</v>
      </c>
      <c r="T974" s="367">
        <f t="shared" si="1401"/>
        <v>0</v>
      </c>
      <c r="U974" s="336">
        <f t="shared" si="1401"/>
        <v>0</v>
      </c>
      <c r="V974" s="336" t="s">
        <v>66</v>
      </c>
      <c r="W974" s="336">
        <f t="shared" ref="W974:AL974" si="1402">SUM(W973:W973)</f>
        <v>199.8</v>
      </c>
      <c r="X974" s="336">
        <f t="shared" si="1402"/>
        <v>770576.65</v>
      </c>
      <c r="Y974" s="336">
        <f t="shared" si="1402"/>
        <v>0</v>
      </c>
      <c r="Z974" s="336">
        <f t="shared" si="1402"/>
        <v>0</v>
      </c>
      <c r="AA974" s="336">
        <f t="shared" si="1402"/>
        <v>0</v>
      </c>
      <c r="AB974" s="336">
        <f t="shared" si="1402"/>
        <v>0</v>
      </c>
      <c r="AC974" s="336">
        <f t="shared" si="1402"/>
        <v>0</v>
      </c>
      <c r="AD974" s="336">
        <f t="shared" si="1402"/>
        <v>0</v>
      </c>
      <c r="AE974" s="336">
        <f t="shared" si="1402"/>
        <v>0</v>
      </c>
      <c r="AF974" s="336">
        <f t="shared" si="1402"/>
        <v>0</v>
      </c>
      <c r="AG974" s="336">
        <f t="shared" si="1402"/>
        <v>0</v>
      </c>
      <c r="AH974" s="336">
        <f t="shared" si="1402"/>
        <v>0</v>
      </c>
      <c r="AI974" s="336">
        <f t="shared" si="1402"/>
        <v>0</v>
      </c>
      <c r="AJ974" s="336">
        <f t="shared" si="1402"/>
        <v>24206.6</v>
      </c>
      <c r="AK974" s="336">
        <f t="shared" si="1402"/>
        <v>12103.3</v>
      </c>
      <c r="AL974" s="336">
        <f t="shared" si="1402"/>
        <v>0</v>
      </c>
      <c r="AN974" s="46" t="e">
        <f>I974/'Приложение 1'!I972</f>
        <v>#DIV/0!</v>
      </c>
      <c r="AO974" s="46" t="e">
        <f t="shared" si="1281"/>
        <v>#DIV/0!</v>
      </c>
      <c r="AP974" s="46" t="e">
        <f t="shared" si="1282"/>
        <v>#DIV/0!</v>
      </c>
      <c r="AQ974" s="46" t="e">
        <f t="shared" si="1283"/>
        <v>#DIV/0!</v>
      </c>
      <c r="AR974" s="46" t="e">
        <f t="shared" si="1284"/>
        <v>#DIV/0!</v>
      </c>
      <c r="AS974" s="46" t="e">
        <f t="shared" si="1285"/>
        <v>#DIV/0!</v>
      </c>
      <c r="AT974" s="46" t="e">
        <f t="shared" si="1286"/>
        <v>#DIV/0!</v>
      </c>
      <c r="AU974" s="46">
        <f t="shared" si="1287"/>
        <v>3856.7399899899897</v>
      </c>
      <c r="AV974" s="46" t="e">
        <f t="shared" si="1288"/>
        <v>#DIV/0!</v>
      </c>
      <c r="AW974" s="46" t="e">
        <f t="shared" si="1289"/>
        <v>#DIV/0!</v>
      </c>
      <c r="AX974" s="46" t="e">
        <f t="shared" si="1290"/>
        <v>#DIV/0!</v>
      </c>
      <c r="AY974" s="52">
        <f t="shared" si="1291"/>
        <v>0</v>
      </c>
      <c r="AZ974" s="46">
        <v>823.21</v>
      </c>
      <c r="BA974" s="46">
        <v>2105.13</v>
      </c>
      <c r="BB974" s="46">
        <v>2608.0100000000002</v>
      </c>
      <c r="BC974" s="46">
        <v>902.03</v>
      </c>
      <c r="BD974" s="46">
        <v>1781.42</v>
      </c>
      <c r="BE974" s="46">
        <v>1188.47</v>
      </c>
      <c r="BF974" s="46">
        <v>2445034.0299999998</v>
      </c>
      <c r="BG974" s="46">
        <f t="shared" si="1292"/>
        <v>4866.91</v>
      </c>
      <c r="BH974" s="46">
        <v>1206.3800000000001</v>
      </c>
      <c r="BI974" s="46">
        <v>3444.44</v>
      </c>
      <c r="BJ974" s="46">
        <v>7006.73</v>
      </c>
      <c r="BK974" s="46">
        <f t="shared" si="1280"/>
        <v>1689105.94</v>
      </c>
      <c r="BL974" s="46" t="e">
        <f t="shared" si="1293"/>
        <v>#DIV/0!</v>
      </c>
      <c r="BM974" s="46" t="e">
        <f t="shared" si="1294"/>
        <v>#DIV/0!</v>
      </c>
      <c r="BN974" s="46" t="e">
        <f t="shared" si="1295"/>
        <v>#DIV/0!</v>
      </c>
      <c r="BO974" s="46" t="e">
        <f t="shared" si="1296"/>
        <v>#DIV/0!</v>
      </c>
      <c r="BP974" s="46" t="e">
        <f t="shared" si="1297"/>
        <v>#DIV/0!</v>
      </c>
      <c r="BQ974" s="46" t="e">
        <f t="shared" si="1298"/>
        <v>#DIV/0!</v>
      </c>
      <c r="BR974" s="46" t="e">
        <f t="shared" si="1299"/>
        <v>#DIV/0!</v>
      </c>
      <c r="BS974" s="46" t="str">
        <f t="shared" si="1300"/>
        <v xml:space="preserve"> </v>
      </c>
      <c r="BT974" s="46" t="e">
        <f t="shared" si="1301"/>
        <v>#DIV/0!</v>
      </c>
      <c r="BU974" s="46" t="e">
        <f t="shared" si="1302"/>
        <v>#DIV/0!</v>
      </c>
      <c r="BV974" s="46" t="e">
        <f t="shared" si="1303"/>
        <v>#DIV/0!</v>
      </c>
      <c r="BW974" s="46" t="str">
        <f t="shared" si="1304"/>
        <v xml:space="preserve"> </v>
      </c>
      <c r="BY974" s="52">
        <f>AJ974/G974*100</f>
        <v>3.00000043376606</v>
      </c>
      <c r="BZ974" s="293">
        <f>AK974/G974*100</f>
        <v>1.50000021688303</v>
      </c>
      <c r="CA974" s="46">
        <f t="shared" si="1305"/>
        <v>4038.4712212212212</v>
      </c>
      <c r="CB974" s="46">
        <f t="shared" si="1306"/>
        <v>5085.92</v>
      </c>
      <c r="CC974" s="46">
        <f t="shared" si="1307"/>
        <v>-1047.4487787787789</v>
      </c>
    </row>
    <row r="975" spans="1:82" s="45" customFormat="1" ht="12" customHeight="1">
      <c r="A975" s="403" t="s">
        <v>67</v>
      </c>
      <c r="B975" s="403"/>
      <c r="C975" s="403"/>
      <c r="D975" s="403"/>
      <c r="E975" s="403"/>
      <c r="F975" s="403"/>
      <c r="G975" s="403"/>
      <c r="H975" s="403"/>
      <c r="I975" s="403"/>
      <c r="J975" s="403"/>
      <c r="K975" s="403"/>
      <c r="L975" s="403"/>
      <c r="M975" s="403"/>
      <c r="N975" s="403"/>
      <c r="O975" s="403"/>
      <c r="P975" s="403"/>
      <c r="Q975" s="403"/>
      <c r="R975" s="403"/>
      <c r="S975" s="403"/>
      <c r="T975" s="403"/>
      <c r="U975" s="403"/>
      <c r="V975" s="403"/>
      <c r="W975" s="403"/>
      <c r="X975" s="403"/>
      <c r="Y975" s="403"/>
      <c r="Z975" s="403"/>
      <c r="AA975" s="403"/>
      <c r="AB975" s="403"/>
      <c r="AC975" s="403"/>
      <c r="AD975" s="403"/>
      <c r="AE975" s="403"/>
      <c r="AF975" s="403"/>
      <c r="AG975" s="403"/>
      <c r="AH975" s="403"/>
      <c r="AI975" s="403"/>
      <c r="AJ975" s="403"/>
      <c r="AK975" s="403"/>
      <c r="AL975" s="403"/>
      <c r="AN975" s="46">
        <f>I975/'Приложение 1'!I973</f>
        <v>0</v>
      </c>
      <c r="AO975" s="46" t="e">
        <f t="shared" si="1281"/>
        <v>#DIV/0!</v>
      </c>
      <c r="AP975" s="46" t="e">
        <f t="shared" si="1282"/>
        <v>#DIV/0!</v>
      </c>
      <c r="AQ975" s="46" t="e">
        <f t="shared" si="1283"/>
        <v>#DIV/0!</v>
      </c>
      <c r="AR975" s="46" t="e">
        <f t="shared" si="1284"/>
        <v>#DIV/0!</v>
      </c>
      <c r="AS975" s="46" t="e">
        <f t="shared" si="1285"/>
        <v>#DIV/0!</v>
      </c>
      <c r="AT975" s="46" t="e">
        <f t="shared" si="1286"/>
        <v>#DIV/0!</v>
      </c>
      <c r="AU975" s="46" t="e">
        <f t="shared" si="1287"/>
        <v>#DIV/0!</v>
      </c>
      <c r="AV975" s="46" t="e">
        <f t="shared" si="1288"/>
        <v>#DIV/0!</v>
      </c>
      <c r="AW975" s="46" t="e">
        <f t="shared" si="1289"/>
        <v>#DIV/0!</v>
      </c>
      <c r="AX975" s="46" t="e">
        <f t="shared" si="1290"/>
        <v>#DIV/0!</v>
      </c>
      <c r="AY975" s="52">
        <f t="shared" si="1291"/>
        <v>0</v>
      </c>
      <c r="AZ975" s="46">
        <v>823.21</v>
      </c>
      <c r="BA975" s="46">
        <v>2105.13</v>
      </c>
      <c r="BB975" s="46">
        <v>2608.0100000000002</v>
      </c>
      <c r="BC975" s="46">
        <v>902.03</v>
      </c>
      <c r="BD975" s="46">
        <v>1781.42</v>
      </c>
      <c r="BE975" s="46">
        <v>1188.47</v>
      </c>
      <c r="BF975" s="46">
        <v>2445034.0299999998</v>
      </c>
      <c r="BG975" s="46">
        <f t="shared" si="1292"/>
        <v>4866.91</v>
      </c>
      <c r="BH975" s="46">
        <v>1206.3800000000001</v>
      </c>
      <c r="BI975" s="46">
        <v>3444.44</v>
      </c>
      <c r="BJ975" s="46">
        <v>7006.73</v>
      </c>
      <c r="BK975" s="46">
        <f t="shared" si="1280"/>
        <v>1689105.94</v>
      </c>
      <c r="BL975" s="46" t="str">
        <f t="shared" si="1293"/>
        <v xml:space="preserve"> </v>
      </c>
      <c r="BM975" s="46" t="e">
        <f t="shared" si="1294"/>
        <v>#DIV/0!</v>
      </c>
      <c r="BN975" s="46" t="e">
        <f t="shared" si="1295"/>
        <v>#DIV/0!</v>
      </c>
      <c r="BO975" s="46" t="e">
        <f t="shared" si="1296"/>
        <v>#DIV/0!</v>
      </c>
      <c r="BP975" s="46" t="e">
        <f t="shared" si="1297"/>
        <v>#DIV/0!</v>
      </c>
      <c r="BQ975" s="46" t="e">
        <f t="shared" si="1298"/>
        <v>#DIV/0!</v>
      </c>
      <c r="BR975" s="46" t="e">
        <f t="shared" si="1299"/>
        <v>#DIV/0!</v>
      </c>
      <c r="BS975" s="46" t="e">
        <f t="shared" si="1300"/>
        <v>#DIV/0!</v>
      </c>
      <c r="BT975" s="46" t="e">
        <f t="shared" si="1301"/>
        <v>#DIV/0!</v>
      </c>
      <c r="BU975" s="46" t="e">
        <f t="shared" si="1302"/>
        <v>#DIV/0!</v>
      </c>
      <c r="BV975" s="46" t="e">
        <f t="shared" si="1303"/>
        <v>#DIV/0!</v>
      </c>
      <c r="BW975" s="46" t="str">
        <f t="shared" si="1304"/>
        <v xml:space="preserve"> </v>
      </c>
      <c r="BY975" s="52" t="e">
        <f t="shared" si="1396"/>
        <v>#DIV/0!</v>
      </c>
      <c r="BZ975" s="293" t="e">
        <f t="shared" si="1397"/>
        <v>#DIV/0!</v>
      </c>
      <c r="CA975" s="46" t="e">
        <f t="shared" si="1305"/>
        <v>#DIV/0!</v>
      </c>
      <c r="CB975" s="46">
        <f t="shared" si="1306"/>
        <v>5085.92</v>
      </c>
      <c r="CC975" s="46" t="e">
        <f t="shared" si="1307"/>
        <v>#DIV/0!</v>
      </c>
    </row>
    <row r="976" spans="1:82" s="45" customFormat="1" ht="12" customHeight="1">
      <c r="A976" s="343">
        <v>266</v>
      </c>
      <c r="B976" s="383" t="s">
        <v>865</v>
      </c>
      <c r="C976" s="358">
        <v>164.9</v>
      </c>
      <c r="D976" s="295"/>
      <c r="E976" s="358"/>
      <c r="F976" s="358"/>
      <c r="G976" s="286">
        <f t="shared" ref="G976:G977" si="1403">ROUND(H976+U976+X976+Z976+AB976+AD976+AF976+AH976+AI976+AJ976+AK976+AL976,2)</f>
        <v>1251926.07</v>
      </c>
      <c r="H976" s="280">
        <f t="shared" ref="H976:H977" si="1404">I976+K976+M976+O976+Q976+S976</f>
        <v>0</v>
      </c>
      <c r="I976" s="289">
        <v>0</v>
      </c>
      <c r="J976" s="289">
        <v>0</v>
      </c>
      <c r="K976" s="289">
        <v>0</v>
      </c>
      <c r="L976" s="289">
        <v>0</v>
      </c>
      <c r="M976" s="289">
        <v>0</v>
      </c>
      <c r="N976" s="280">
        <v>0</v>
      </c>
      <c r="O976" s="280">
        <v>0</v>
      </c>
      <c r="P976" s="280">
        <v>0</v>
      </c>
      <c r="Q976" s="280">
        <v>0</v>
      </c>
      <c r="R976" s="280">
        <v>0</v>
      </c>
      <c r="S976" s="280">
        <v>0</v>
      </c>
      <c r="T976" s="290">
        <v>0</v>
      </c>
      <c r="U976" s="280">
        <v>0</v>
      </c>
      <c r="V976" s="296" t="s">
        <v>106</v>
      </c>
      <c r="W976" s="57">
        <v>310</v>
      </c>
      <c r="X976" s="280">
        <f t="shared" ref="X976:X977" si="1405">ROUND(IF(V976="СК",3856.74,3886.86)*W976,2)</f>
        <v>1195589.3999999999</v>
      </c>
      <c r="Y976" s="57">
        <v>0</v>
      </c>
      <c r="Z976" s="57">
        <v>0</v>
      </c>
      <c r="AA976" s="57">
        <v>0</v>
      </c>
      <c r="AB976" s="57">
        <v>0</v>
      </c>
      <c r="AC976" s="57">
        <v>0</v>
      </c>
      <c r="AD976" s="57">
        <v>0</v>
      </c>
      <c r="AE976" s="57">
        <v>0</v>
      </c>
      <c r="AF976" s="57">
        <v>0</v>
      </c>
      <c r="AG976" s="57">
        <v>0</v>
      </c>
      <c r="AH976" s="57">
        <v>0</v>
      </c>
      <c r="AI976" s="57">
        <v>0</v>
      </c>
      <c r="AJ976" s="57">
        <f t="shared" ref="AJ976:AJ977" si="1406">ROUND(X976/95.5*3,2)</f>
        <v>37557.78</v>
      </c>
      <c r="AK976" s="57">
        <f t="shared" ref="AK976:AK977" si="1407">ROUND(X976/95.5*1.5,2)</f>
        <v>18778.89</v>
      </c>
      <c r="AL976" s="57">
        <v>0</v>
      </c>
      <c r="AN976" s="46">
        <f>I976/'Приложение 1'!I974</f>
        <v>0</v>
      </c>
      <c r="AO976" s="46" t="e">
        <f t="shared" si="1281"/>
        <v>#DIV/0!</v>
      </c>
      <c r="AP976" s="46" t="e">
        <f t="shared" si="1282"/>
        <v>#DIV/0!</v>
      </c>
      <c r="AQ976" s="46" t="e">
        <f t="shared" si="1283"/>
        <v>#DIV/0!</v>
      </c>
      <c r="AR976" s="46" t="e">
        <f t="shared" si="1284"/>
        <v>#DIV/0!</v>
      </c>
      <c r="AS976" s="46" t="e">
        <f t="shared" si="1285"/>
        <v>#DIV/0!</v>
      </c>
      <c r="AT976" s="46" t="e">
        <f t="shared" si="1286"/>
        <v>#DIV/0!</v>
      </c>
      <c r="AU976" s="46">
        <f t="shared" si="1287"/>
        <v>3856.74</v>
      </c>
      <c r="AV976" s="46" t="e">
        <f t="shared" si="1288"/>
        <v>#DIV/0!</v>
      </c>
      <c r="AW976" s="46" t="e">
        <f t="shared" si="1289"/>
        <v>#DIV/0!</v>
      </c>
      <c r="AX976" s="46" t="e">
        <f t="shared" si="1290"/>
        <v>#DIV/0!</v>
      </c>
      <c r="AY976" s="52">
        <f t="shared" si="1291"/>
        <v>0</v>
      </c>
      <c r="AZ976" s="46">
        <v>823.21</v>
      </c>
      <c r="BA976" s="46">
        <v>2105.13</v>
      </c>
      <c r="BB976" s="46">
        <v>2608.0100000000002</v>
      </c>
      <c r="BC976" s="46">
        <v>902.03</v>
      </c>
      <c r="BD976" s="46">
        <v>1781.42</v>
      </c>
      <c r="BE976" s="46">
        <v>1188.47</v>
      </c>
      <c r="BF976" s="46">
        <v>2445034.0299999998</v>
      </c>
      <c r="BG976" s="46">
        <f t="shared" si="1292"/>
        <v>4866.91</v>
      </c>
      <c r="BH976" s="46">
        <v>1206.3800000000001</v>
      </c>
      <c r="BI976" s="46">
        <v>3444.44</v>
      </c>
      <c r="BJ976" s="46">
        <v>7006.73</v>
      </c>
      <c r="BK976" s="46">
        <f t="shared" si="1280"/>
        <v>1689105.94</v>
      </c>
      <c r="BL976" s="46" t="str">
        <f t="shared" si="1293"/>
        <v xml:space="preserve"> </v>
      </c>
      <c r="BM976" s="46" t="e">
        <f t="shared" si="1294"/>
        <v>#DIV/0!</v>
      </c>
      <c r="BN976" s="46" t="e">
        <f t="shared" si="1295"/>
        <v>#DIV/0!</v>
      </c>
      <c r="BO976" s="46" t="e">
        <f t="shared" si="1296"/>
        <v>#DIV/0!</v>
      </c>
      <c r="BP976" s="46" t="e">
        <f t="shared" si="1297"/>
        <v>#DIV/0!</v>
      </c>
      <c r="BQ976" s="46" t="e">
        <f t="shared" si="1298"/>
        <v>#DIV/0!</v>
      </c>
      <c r="BR976" s="46" t="e">
        <f t="shared" si="1299"/>
        <v>#DIV/0!</v>
      </c>
      <c r="BS976" s="46" t="str">
        <f t="shared" si="1300"/>
        <v xml:space="preserve"> </v>
      </c>
      <c r="BT976" s="46" t="e">
        <f t="shared" si="1301"/>
        <v>#DIV/0!</v>
      </c>
      <c r="BU976" s="46" t="e">
        <f t="shared" si="1302"/>
        <v>#DIV/0!</v>
      </c>
      <c r="BV976" s="46" t="e">
        <f t="shared" si="1303"/>
        <v>#DIV/0!</v>
      </c>
      <c r="BW976" s="46" t="str">
        <f t="shared" si="1304"/>
        <v xml:space="preserve"> </v>
      </c>
      <c r="BY976" s="52">
        <f t="shared" si="1396"/>
        <v>2.9999998322584656</v>
      </c>
      <c r="BZ976" s="293">
        <f t="shared" si="1397"/>
        <v>1.4999999161292328</v>
      </c>
      <c r="CA976" s="46">
        <f t="shared" si="1305"/>
        <v>4038.4711935483874</v>
      </c>
      <c r="CB976" s="46">
        <f t="shared" si="1306"/>
        <v>5085.92</v>
      </c>
      <c r="CC976" s="46">
        <f t="shared" si="1307"/>
        <v>-1047.4488064516127</v>
      </c>
      <c r="CD976" s="297">
        <f>CA976-CB976</f>
        <v>-1047.4488064516127</v>
      </c>
    </row>
    <row r="977" spans="1:82" s="45" customFormat="1" ht="12" customHeight="1">
      <c r="A977" s="343">
        <v>267</v>
      </c>
      <c r="B977" s="383" t="s">
        <v>866</v>
      </c>
      <c r="C977" s="358"/>
      <c r="D977" s="295"/>
      <c r="E977" s="358"/>
      <c r="F977" s="358"/>
      <c r="G977" s="286">
        <f t="shared" si="1403"/>
        <v>848078.95</v>
      </c>
      <c r="H977" s="280">
        <f t="shared" si="1404"/>
        <v>0</v>
      </c>
      <c r="I977" s="289">
        <v>0</v>
      </c>
      <c r="J977" s="289">
        <v>0</v>
      </c>
      <c r="K977" s="289">
        <v>0</v>
      </c>
      <c r="L977" s="289">
        <v>0</v>
      </c>
      <c r="M977" s="289">
        <v>0</v>
      </c>
      <c r="N977" s="280">
        <v>0</v>
      </c>
      <c r="O977" s="280">
        <v>0</v>
      </c>
      <c r="P977" s="280">
        <v>0</v>
      </c>
      <c r="Q977" s="280">
        <v>0</v>
      </c>
      <c r="R977" s="280">
        <v>0</v>
      </c>
      <c r="S977" s="280">
        <v>0</v>
      </c>
      <c r="T977" s="290">
        <v>0</v>
      </c>
      <c r="U977" s="280">
        <v>0</v>
      </c>
      <c r="V977" s="296" t="s">
        <v>106</v>
      </c>
      <c r="W977" s="57">
        <v>210</v>
      </c>
      <c r="X977" s="280">
        <f t="shared" si="1405"/>
        <v>809915.4</v>
      </c>
      <c r="Y977" s="57">
        <v>0</v>
      </c>
      <c r="Z977" s="57">
        <v>0</v>
      </c>
      <c r="AA977" s="57">
        <v>0</v>
      </c>
      <c r="AB977" s="57">
        <v>0</v>
      </c>
      <c r="AC977" s="57">
        <v>0</v>
      </c>
      <c r="AD977" s="57">
        <v>0</v>
      </c>
      <c r="AE977" s="57">
        <v>0</v>
      </c>
      <c r="AF977" s="57">
        <v>0</v>
      </c>
      <c r="AG977" s="57">
        <v>0</v>
      </c>
      <c r="AH977" s="57">
        <v>0</v>
      </c>
      <c r="AI977" s="57">
        <v>0</v>
      </c>
      <c r="AJ977" s="57">
        <f t="shared" si="1406"/>
        <v>25442.37</v>
      </c>
      <c r="AK977" s="57">
        <f t="shared" si="1407"/>
        <v>12721.18</v>
      </c>
      <c r="AL977" s="57">
        <v>0</v>
      </c>
      <c r="AN977" s="46">
        <f>I977/'Приложение 1'!I975</f>
        <v>0</v>
      </c>
      <c r="AO977" s="46" t="e">
        <f t="shared" si="1281"/>
        <v>#DIV/0!</v>
      </c>
      <c r="AP977" s="46" t="e">
        <f t="shared" si="1282"/>
        <v>#DIV/0!</v>
      </c>
      <c r="AQ977" s="46" t="e">
        <f t="shared" si="1283"/>
        <v>#DIV/0!</v>
      </c>
      <c r="AR977" s="46" t="e">
        <f t="shared" si="1284"/>
        <v>#DIV/0!</v>
      </c>
      <c r="AS977" s="46" t="e">
        <f t="shared" si="1285"/>
        <v>#DIV/0!</v>
      </c>
      <c r="AT977" s="46" t="e">
        <f t="shared" si="1286"/>
        <v>#DIV/0!</v>
      </c>
      <c r="AU977" s="46">
        <f t="shared" si="1287"/>
        <v>3856.7400000000002</v>
      </c>
      <c r="AV977" s="46" t="e">
        <f t="shared" si="1288"/>
        <v>#DIV/0!</v>
      </c>
      <c r="AW977" s="46" t="e">
        <f t="shared" si="1289"/>
        <v>#DIV/0!</v>
      </c>
      <c r="AX977" s="46" t="e">
        <f t="shared" si="1290"/>
        <v>#DIV/0!</v>
      </c>
      <c r="AY977" s="52">
        <f t="shared" si="1291"/>
        <v>0</v>
      </c>
      <c r="AZ977" s="46">
        <v>823.21</v>
      </c>
      <c r="BA977" s="46">
        <v>2105.13</v>
      </c>
      <c r="BB977" s="46">
        <v>2608.0100000000002</v>
      </c>
      <c r="BC977" s="46">
        <v>902.03</v>
      </c>
      <c r="BD977" s="46">
        <v>1781.42</v>
      </c>
      <c r="BE977" s="46">
        <v>1188.47</v>
      </c>
      <c r="BF977" s="46">
        <v>2445034.0299999998</v>
      </c>
      <c r="BG977" s="46">
        <f t="shared" si="1292"/>
        <v>4866.91</v>
      </c>
      <c r="BH977" s="46">
        <v>1206.3800000000001</v>
      </c>
      <c r="BI977" s="46">
        <v>3444.44</v>
      </c>
      <c r="BJ977" s="46">
        <v>7006.73</v>
      </c>
      <c r="BK977" s="46">
        <f t="shared" si="1280"/>
        <v>1689105.94</v>
      </c>
      <c r="BL977" s="46" t="str">
        <f t="shared" si="1293"/>
        <v xml:space="preserve"> </v>
      </c>
      <c r="BM977" s="46" t="e">
        <f t="shared" si="1294"/>
        <v>#DIV/0!</v>
      </c>
      <c r="BN977" s="46" t="e">
        <f t="shared" si="1295"/>
        <v>#DIV/0!</v>
      </c>
      <c r="BO977" s="46" t="e">
        <f t="shared" si="1296"/>
        <v>#DIV/0!</v>
      </c>
      <c r="BP977" s="46" t="e">
        <f t="shared" si="1297"/>
        <v>#DIV/0!</v>
      </c>
      <c r="BQ977" s="46" t="e">
        <f t="shared" si="1298"/>
        <v>#DIV/0!</v>
      </c>
      <c r="BR977" s="46" t="e">
        <f t="shared" si="1299"/>
        <v>#DIV/0!</v>
      </c>
      <c r="BS977" s="46" t="str">
        <f t="shared" si="1300"/>
        <v xml:space="preserve"> </v>
      </c>
      <c r="BT977" s="46" t="e">
        <f t="shared" si="1301"/>
        <v>#DIV/0!</v>
      </c>
      <c r="BU977" s="46" t="e">
        <f t="shared" si="1302"/>
        <v>#DIV/0!</v>
      </c>
      <c r="BV977" s="46" t="e">
        <f t="shared" si="1303"/>
        <v>#DIV/0!</v>
      </c>
      <c r="BW977" s="46" t="str">
        <f t="shared" si="1304"/>
        <v xml:space="preserve"> </v>
      </c>
      <c r="BY977" s="52">
        <f t="shared" si="1396"/>
        <v>3.0000001768703255</v>
      </c>
      <c r="BZ977" s="293">
        <f t="shared" si="1397"/>
        <v>1.499999498867411</v>
      </c>
      <c r="CA977" s="46">
        <f t="shared" si="1305"/>
        <v>4038.4711904761903</v>
      </c>
      <c r="CB977" s="46">
        <f t="shared" si="1306"/>
        <v>5085.92</v>
      </c>
      <c r="CC977" s="46">
        <f t="shared" si="1307"/>
        <v>-1047.4488095238098</v>
      </c>
      <c r="CD977" s="297"/>
    </row>
    <row r="978" spans="1:82" s="45" customFormat="1" ht="43.5" customHeight="1">
      <c r="A978" s="357" t="s">
        <v>4</v>
      </c>
      <c r="B978" s="357"/>
      <c r="C978" s="358">
        <f>SUM(C976)</f>
        <v>164.9</v>
      </c>
      <c r="D978" s="345"/>
      <c r="E978" s="294"/>
      <c r="F978" s="294"/>
      <c r="G978" s="358">
        <f t="shared" ref="G978:U978" si="1408">SUM(G976:G977)</f>
        <v>2100005.02</v>
      </c>
      <c r="H978" s="358">
        <f t="shared" si="1408"/>
        <v>0</v>
      </c>
      <c r="I978" s="358">
        <f t="shared" si="1408"/>
        <v>0</v>
      </c>
      <c r="J978" s="358">
        <f t="shared" si="1408"/>
        <v>0</v>
      </c>
      <c r="K978" s="358">
        <f t="shared" si="1408"/>
        <v>0</v>
      </c>
      <c r="L978" s="358">
        <f t="shared" si="1408"/>
        <v>0</v>
      </c>
      <c r="M978" s="358">
        <f t="shared" si="1408"/>
        <v>0</v>
      </c>
      <c r="N978" s="358">
        <f t="shared" si="1408"/>
        <v>0</v>
      </c>
      <c r="O978" s="358">
        <f t="shared" si="1408"/>
        <v>0</v>
      </c>
      <c r="P978" s="358">
        <f t="shared" si="1408"/>
        <v>0</v>
      </c>
      <c r="Q978" s="358">
        <f t="shared" si="1408"/>
        <v>0</v>
      </c>
      <c r="R978" s="358">
        <f t="shared" si="1408"/>
        <v>0</v>
      </c>
      <c r="S978" s="358">
        <f t="shared" si="1408"/>
        <v>0</v>
      </c>
      <c r="T978" s="359">
        <f t="shared" si="1408"/>
        <v>0</v>
      </c>
      <c r="U978" s="358">
        <f t="shared" si="1408"/>
        <v>0</v>
      </c>
      <c r="V978" s="294" t="s">
        <v>66</v>
      </c>
      <c r="W978" s="358">
        <f t="shared" ref="W978:AL978" si="1409">SUM(W976:W977)</f>
        <v>520</v>
      </c>
      <c r="X978" s="358">
        <f t="shared" si="1409"/>
        <v>2005504.7999999998</v>
      </c>
      <c r="Y978" s="358">
        <f t="shared" si="1409"/>
        <v>0</v>
      </c>
      <c r="Z978" s="358">
        <f t="shared" si="1409"/>
        <v>0</v>
      </c>
      <c r="AA978" s="358">
        <f t="shared" si="1409"/>
        <v>0</v>
      </c>
      <c r="AB978" s="358">
        <f t="shared" si="1409"/>
        <v>0</v>
      </c>
      <c r="AC978" s="358">
        <f t="shared" si="1409"/>
        <v>0</v>
      </c>
      <c r="AD978" s="358">
        <f t="shared" si="1409"/>
        <v>0</v>
      </c>
      <c r="AE978" s="358">
        <f t="shared" si="1409"/>
        <v>0</v>
      </c>
      <c r="AF978" s="358">
        <f t="shared" si="1409"/>
        <v>0</v>
      </c>
      <c r="AG978" s="358">
        <f t="shared" si="1409"/>
        <v>0</v>
      </c>
      <c r="AH978" s="358">
        <f t="shared" si="1409"/>
        <v>0</v>
      </c>
      <c r="AI978" s="358">
        <f t="shared" si="1409"/>
        <v>0</v>
      </c>
      <c r="AJ978" s="358">
        <f t="shared" si="1409"/>
        <v>63000.149999999994</v>
      </c>
      <c r="AK978" s="358">
        <f t="shared" si="1409"/>
        <v>31500.07</v>
      </c>
      <c r="AL978" s="358">
        <f t="shared" si="1409"/>
        <v>0</v>
      </c>
      <c r="AM978" s="45" t="s">
        <v>107</v>
      </c>
      <c r="AN978" s="46" t="e">
        <f>I978/'Приложение 1'!I976</f>
        <v>#DIV/0!</v>
      </c>
      <c r="AO978" s="46" t="e">
        <f t="shared" si="1281"/>
        <v>#DIV/0!</v>
      </c>
      <c r="AP978" s="46" t="e">
        <f t="shared" si="1282"/>
        <v>#DIV/0!</v>
      </c>
      <c r="AQ978" s="46" t="e">
        <f t="shared" si="1283"/>
        <v>#DIV/0!</v>
      </c>
      <c r="AR978" s="46" t="e">
        <f t="shared" si="1284"/>
        <v>#DIV/0!</v>
      </c>
      <c r="AS978" s="46" t="e">
        <f t="shared" si="1285"/>
        <v>#DIV/0!</v>
      </c>
      <c r="AT978" s="46" t="e">
        <f t="shared" si="1286"/>
        <v>#DIV/0!</v>
      </c>
      <c r="AU978" s="46">
        <f t="shared" si="1287"/>
        <v>3856.74</v>
      </c>
      <c r="AV978" s="46" t="e">
        <f t="shared" si="1288"/>
        <v>#DIV/0!</v>
      </c>
      <c r="AW978" s="46" t="e">
        <f t="shared" si="1289"/>
        <v>#DIV/0!</v>
      </c>
      <c r="AX978" s="46" t="e">
        <f t="shared" si="1290"/>
        <v>#DIV/0!</v>
      </c>
      <c r="AY978" s="52">
        <f t="shared" si="1291"/>
        <v>0</v>
      </c>
      <c r="AZ978" s="46">
        <v>823.21</v>
      </c>
      <c r="BA978" s="46">
        <v>2105.13</v>
      </c>
      <c r="BB978" s="46">
        <v>2608.0100000000002</v>
      </c>
      <c r="BC978" s="46">
        <v>902.03</v>
      </c>
      <c r="BD978" s="46">
        <v>1781.42</v>
      </c>
      <c r="BE978" s="46">
        <v>1188.47</v>
      </c>
      <c r="BF978" s="46">
        <v>2445034.0299999998</v>
      </c>
      <c r="BG978" s="46">
        <f t="shared" si="1292"/>
        <v>4866.91</v>
      </c>
      <c r="BH978" s="46">
        <v>1206.3800000000001</v>
      </c>
      <c r="BI978" s="46">
        <v>3444.44</v>
      </c>
      <c r="BJ978" s="46">
        <v>7006.73</v>
      </c>
      <c r="BK978" s="46">
        <f t="shared" si="1280"/>
        <v>1689105.94</v>
      </c>
      <c r="BL978" s="46" t="e">
        <f t="shared" si="1293"/>
        <v>#DIV/0!</v>
      </c>
      <c r="BM978" s="46" t="e">
        <f t="shared" si="1294"/>
        <v>#DIV/0!</v>
      </c>
      <c r="BN978" s="46" t="e">
        <f t="shared" si="1295"/>
        <v>#DIV/0!</v>
      </c>
      <c r="BO978" s="46" t="e">
        <f t="shared" si="1296"/>
        <v>#DIV/0!</v>
      </c>
      <c r="BP978" s="46" t="e">
        <f t="shared" si="1297"/>
        <v>#DIV/0!</v>
      </c>
      <c r="BQ978" s="46" t="e">
        <f t="shared" si="1298"/>
        <v>#DIV/0!</v>
      </c>
      <c r="BR978" s="46" t="e">
        <f t="shared" si="1299"/>
        <v>#DIV/0!</v>
      </c>
      <c r="BS978" s="46" t="str">
        <f t="shared" si="1300"/>
        <v xml:space="preserve"> </v>
      </c>
      <c r="BT978" s="46" t="e">
        <f t="shared" si="1301"/>
        <v>#DIV/0!</v>
      </c>
      <c r="BU978" s="46" t="e">
        <f t="shared" si="1302"/>
        <v>#DIV/0!</v>
      </c>
      <c r="BV978" s="46" t="e">
        <f t="shared" si="1303"/>
        <v>#DIV/0!</v>
      </c>
      <c r="BW978" s="46" t="str">
        <f t="shared" si="1304"/>
        <v xml:space="preserve"> </v>
      </c>
      <c r="BY978" s="52">
        <f t="shared" si="1396"/>
        <v>2.9999999714286392</v>
      </c>
      <c r="BZ978" s="293">
        <f t="shared" si="1397"/>
        <v>1.4999997476196509</v>
      </c>
      <c r="CA978" s="46">
        <f t="shared" si="1305"/>
        <v>4038.4711923076925</v>
      </c>
      <c r="CB978" s="46">
        <f t="shared" si="1306"/>
        <v>5085.92</v>
      </c>
      <c r="CC978" s="46">
        <f t="shared" si="1307"/>
        <v>-1047.4488076923076</v>
      </c>
    </row>
    <row r="979" spans="1:82" s="45" customFormat="1" ht="12" customHeight="1">
      <c r="A979" s="403" t="s">
        <v>977</v>
      </c>
      <c r="B979" s="403"/>
      <c r="C979" s="403"/>
      <c r="D979" s="403"/>
      <c r="E979" s="403"/>
      <c r="F979" s="403"/>
      <c r="G979" s="403"/>
      <c r="H979" s="403"/>
      <c r="I979" s="403"/>
      <c r="J979" s="403"/>
      <c r="K979" s="403"/>
      <c r="L979" s="403"/>
      <c r="M979" s="403"/>
      <c r="N979" s="403"/>
      <c r="O979" s="403"/>
      <c r="P979" s="403"/>
      <c r="Q979" s="403"/>
      <c r="R979" s="403"/>
      <c r="S979" s="403"/>
      <c r="T979" s="403"/>
      <c r="U979" s="403"/>
      <c r="V979" s="403"/>
      <c r="W979" s="403"/>
      <c r="X979" s="403"/>
      <c r="Y979" s="403"/>
      <c r="Z979" s="403"/>
      <c r="AA979" s="403"/>
      <c r="AB979" s="403"/>
      <c r="AC979" s="403"/>
      <c r="AD979" s="403"/>
      <c r="AE979" s="403"/>
      <c r="AF979" s="403"/>
      <c r="AG979" s="403"/>
      <c r="AH979" s="403"/>
      <c r="AI979" s="403"/>
      <c r="AJ979" s="403"/>
      <c r="AK979" s="403"/>
      <c r="AL979" s="358"/>
      <c r="AN979" s="46">
        <f>I979/'Приложение 1'!I977</f>
        <v>0</v>
      </c>
      <c r="AO979" s="46" t="e">
        <f t="shared" si="1281"/>
        <v>#DIV/0!</v>
      </c>
      <c r="AP979" s="46" t="e">
        <f t="shared" si="1282"/>
        <v>#DIV/0!</v>
      </c>
      <c r="AQ979" s="46" t="e">
        <f t="shared" si="1283"/>
        <v>#DIV/0!</v>
      </c>
      <c r="AR979" s="46" t="e">
        <f t="shared" si="1284"/>
        <v>#DIV/0!</v>
      </c>
      <c r="AS979" s="46" t="e">
        <f t="shared" si="1285"/>
        <v>#DIV/0!</v>
      </c>
      <c r="AT979" s="46" t="e">
        <f t="shared" si="1286"/>
        <v>#DIV/0!</v>
      </c>
      <c r="AU979" s="46" t="e">
        <f t="shared" si="1287"/>
        <v>#DIV/0!</v>
      </c>
      <c r="AV979" s="46" t="e">
        <f t="shared" si="1288"/>
        <v>#DIV/0!</v>
      </c>
      <c r="AW979" s="46" t="e">
        <f t="shared" si="1289"/>
        <v>#DIV/0!</v>
      </c>
      <c r="AX979" s="46" t="e">
        <f t="shared" si="1290"/>
        <v>#DIV/0!</v>
      </c>
      <c r="AY979" s="52">
        <f t="shared" si="1291"/>
        <v>0</v>
      </c>
      <c r="AZ979" s="46">
        <v>823.21</v>
      </c>
      <c r="BA979" s="46">
        <v>2105.13</v>
      </c>
      <c r="BB979" s="46">
        <v>2608.0100000000002</v>
      </c>
      <c r="BC979" s="46">
        <v>902.03</v>
      </c>
      <c r="BD979" s="46">
        <v>1781.42</v>
      </c>
      <c r="BE979" s="46">
        <v>1188.47</v>
      </c>
      <c r="BF979" s="46">
        <v>2445034.0299999998</v>
      </c>
      <c r="BG979" s="46">
        <f t="shared" si="1292"/>
        <v>4866.91</v>
      </c>
      <c r="BH979" s="46">
        <v>1206.3800000000001</v>
      </c>
      <c r="BI979" s="46">
        <v>3444.44</v>
      </c>
      <c r="BJ979" s="46">
        <v>7006.73</v>
      </c>
      <c r="BK979" s="46">
        <f t="shared" ref="BK979:BK1011" si="1410">111247.63+851785.34+726072.97</f>
        <v>1689105.94</v>
      </c>
      <c r="BL979" s="46" t="str">
        <f t="shared" si="1293"/>
        <v xml:space="preserve"> </v>
      </c>
      <c r="BM979" s="46" t="e">
        <f t="shared" si="1294"/>
        <v>#DIV/0!</v>
      </c>
      <c r="BN979" s="46" t="e">
        <f t="shared" si="1295"/>
        <v>#DIV/0!</v>
      </c>
      <c r="BO979" s="46" t="e">
        <f t="shared" si="1296"/>
        <v>#DIV/0!</v>
      </c>
      <c r="BP979" s="46" t="e">
        <f t="shared" si="1297"/>
        <v>#DIV/0!</v>
      </c>
      <c r="BQ979" s="46" t="e">
        <f t="shared" si="1298"/>
        <v>#DIV/0!</v>
      </c>
      <c r="BR979" s="46" t="e">
        <f t="shared" si="1299"/>
        <v>#DIV/0!</v>
      </c>
      <c r="BS979" s="46" t="e">
        <f t="shared" si="1300"/>
        <v>#DIV/0!</v>
      </c>
      <c r="BT979" s="46" t="e">
        <f t="shared" si="1301"/>
        <v>#DIV/0!</v>
      </c>
      <c r="BU979" s="46" t="e">
        <f t="shared" si="1302"/>
        <v>#DIV/0!</v>
      </c>
      <c r="BV979" s="46" t="e">
        <f t="shared" si="1303"/>
        <v>#DIV/0!</v>
      </c>
      <c r="BW979" s="46" t="str">
        <f t="shared" si="1304"/>
        <v xml:space="preserve"> </v>
      </c>
      <c r="BY979" s="52"/>
      <c r="BZ979" s="293"/>
      <c r="CA979" s="46" t="e">
        <f t="shared" si="1305"/>
        <v>#DIV/0!</v>
      </c>
      <c r="CB979" s="46">
        <f t="shared" si="1306"/>
        <v>5085.92</v>
      </c>
      <c r="CC979" s="46" t="e">
        <f t="shared" si="1307"/>
        <v>#DIV/0!</v>
      </c>
    </row>
    <row r="980" spans="1:82" s="45" customFormat="1" ht="12" customHeight="1">
      <c r="A980" s="343">
        <v>268</v>
      </c>
      <c r="B980" s="383" t="s">
        <v>235</v>
      </c>
      <c r="C980" s="336"/>
      <c r="D980" s="362"/>
      <c r="E980" s="336"/>
      <c r="F980" s="336"/>
      <c r="G980" s="286">
        <f>ROUND(H980+U980+X980+Z980+AB980+AD980+AF980+AH980+AI980+AJ980+AK980+AL980,2)</f>
        <v>1938466.18</v>
      </c>
      <c r="H980" s="280">
        <f>I980+K980+M980+O980+Q980+S980</f>
        <v>0</v>
      </c>
      <c r="I980" s="289">
        <v>0</v>
      </c>
      <c r="J980" s="289">
        <v>0</v>
      </c>
      <c r="K980" s="289">
        <v>0</v>
      </c>
      <c r="L980" s="289">
        <v>0</v>
      </c>
      <c r="M980" s="289">
        <v>0</v>
      </c>
      <c r="N980" s="280">
        <v>0</v>
      </c>
      <c r="O980" s="280">
        <v>0</v>
      </c>
      <c r="P980" s="280">
        <v>0</v>
      </c>
      <c r="Q980" s="280">
        <v>0</v>
      </c>
      <c r="R980" s="280">
        <v>0</v>
      </c>
      <c r="S980" s="280">
        <v>0</v>
      </c>
      <c r="T980" s="290">
        <v>0</v>
      </c>
      <c r="U980" s="280">
        <v>0</v>
      </c>
      <c r="V980" s="336" t="s">
        <v>106</v>
      </c>
      <c r="W980" s="337">
        <v>480</v>
      </c>
      <c r="X980" s="280">
        <f t="shared" ref="X980" si="1411">ROUND(IF(V980="СК",3856.74,3886.86)*W980,2)</f>
        <v>1851235.2</v>
      </c>
      <c r="Y980" s="57">
        <v>0</v>
      </c>
      <c r="Z980" s="57">
        <v>0</v>
      </c>
      <c r="AA980" s="57">
        <v>0</v>
      </c>
      <c r="AB980" s="57">
        <v>0</v>
      </c>
      <c r="AC980" s="57">
        <v>0</v>
      </c>
      <c r="AD980" s="57">
        <v>0</v>
      </c>
      <c r="AE980" s="57">
        <v>0</v>
      </c>
      <c r="AF980" s="57">
        <v>0</v>
      </c>
      <c r="AG980" s="57">
        <v>0</v>
      </c>
      <c r="AH980" s="57">
        <v>0</v>
      </c>
      <c r="AI980" s="57">
        <v>0</v>
      </c>
      <c r="AJ980" s="57">
        <f t="shared" ref="AJ980" si="1412">ROUND(X980/95.5*3,2)</f>
        <v>58153.99</v>
      </c>
      <c r="AK980" s="57">
        <f t="shared" ref="AK980" si="1413">ROUND(X980/95.5*1.5,2)</f>
        <v>29076.99</v>
      </c>
      <c r="AL980" s="385">
        <v>0</v>
      </c>
      <c r="AN980" s="46">
        <f>I980/'Приложение 1'!I978</f>
        <v>0</v>
      </c>
      <c r="AO980" s="46" t="e">
        <f t="shared" ref="AO980:AO1011" si="1414">K980/J980</f>
        <v>#DIV/0!</v>
      </c>
      <c r="AP980" s="46" t="e">
        <f t="shared" ref="AP980:AP1011" si="1415">M980/L980</f>
        <v>#DIV/0!</v>
      </c>
      <c r="AQ980" s="46" t="e">
        <f t="shared" ref="AQ980:AQ1011" si="1416">O980/N980</f>
        <v>#DIV/0!</v>
      </c>
      <c r="AR980" s="46" t="e">
        <f t="shared" ref="AR980:AR1011" si="1417">Q980/P980</f>
        <v>#DIV/0!</v>
      </c>
      <c r="AS980" s="46" t="e">
        <f t="shared" ref="AS980:AS1011" si="1418">S980/R980</f>
        <v>#DIV/0!</v>
      </c>
      <c r="AT980" s="46" t="e">
        <f t="shared" ref="AT980:AT1011" si="1419">U980/T980</f>
        <v>#DIV/0!</v>
      </c>
      <c r="AU980" s="46">
        <f t="shared" ref="AU980:AU1011" si="1420">X980/W980</f>
        <v>3856.74</v>
      </c>
      <c r="AV980" s="46" t="e">
        <f t="shared" ref="AV980:AV1011" si="1421">Z980/Y980</f>
        <v>#DIV/0!</v>
      </c>
      <c r="AW980" s="46" t="e">
        <f t="shared" ref="AW980:AW1011" si="1422">AB980/AA980</f>
        <v>#DIV/0!</v>
      </c>
      <c r="AX980" s="46" t="e">
        <f t="shared" ref="AX980:AX1011" si="1423">AH980/AG980</f>
        <v>#DIV/0!</v>
      </c>
      <c r="AY980" s="52">
        <f t="shared" ref="AY980:AY1011" si="1424">AI980</f>
        <v>0</v>
      </c>
      <c r="AZ980" s="46">
        <v>823.21</v>
      </c>
      <c r="BA980" s="46">
        <v>2105.13</v>
      </c>
      <c r="BB980" s="46">
        <v>2608.0100000000002</v>
      </c>
      <c r="BC980" s="46">
        <v>902.03</v>
      </c>
      <c r="BD980" s="46">
        <v>1781.42</v>
      </c>
      <c r="BE980" s="46">
        <v>1188.47</v>
      </c>
      <c r="BF980" s="46">
        <v>2445034.0299999998</v>
      </c>
      <c r="BG980" s="46">
        <f t="shared" ref="BG980:BG1011" si="1425">IF(V980="ПК", 5070.2, 4866.91)</f>
        <v>4866.91</v>
      </c>
      <c r="BH980" s="46">
        <v>1206.3800000000001</v>
      </c>
      <c r="BI980" s="46">
        <v>3444.44</v>
      </c>
      <c r="BJ980" s="46">
        <v>7006.73</v>
      </c>
      <c r="BK980" s="46">
        <f t="shared" si="1410"/>
        <v>1689105.94</v>
      </c>
      <c r="BL980" s="46" t="str">
        <f t="shared" ref="BL980:BL1011" si="1426">IF(AN980&gt;AZ980, "+", " ")</f>
        <v xml:space="preserve"> </v>
      </c>
      <c r="BM980" s="46" t="e">
        <f t="shared" ref="BM980:BM1011" si="1427">IF(AO980&gt;BA980, "+", " ")</f>
        <v>#DIV/0!</v>
      </c>
      <c r="BN980" s="46" t="e">
        <f t="shared" ref="BN980:BN1011" si="1428">IF(AP980&gt;BB980, "+", " ")</f>
        <v>#DIV/0!</v>
      </c>
      <c r="BO980" s="46" t="e">
        <f t="shared" ref="BO980:BO1011" si="1429">IF(AQ980&gt;BC980, "+", " ")</f>
        <v>#DIV/0!</v>
      </c>
      <c r="BP980" s="46" t="e">
        <f t="shared" ref="BP980:BP1011" si="1430">IF(AR980&gt;BD980, "+", " ")</f>
        <v>#DIV/0!</v>
      </c>
      <c r="BQ980" s="46" t="e">
        <f t="shared" ref="BQ980:BQ1011" si="1431">IF(AS980&gt;BE980, "+", " ")</f>
        <v>#DIV/0!</v>
      </c>
      <c r="BR980" s="46" t="e">
        <f t="shared" ref="BR980:BR1011" si="1432">IF(AT980&gt;BF980, "+", " ")</f>
        <v>#DIV/0!</v>
      </c>
      <c r="BS980" s="46" t="str">
        <f t="shared" ref="BS980:BS1011" si="1433">IF(AU980&gt;BG980, "+", " ")</f>
        <v xml:space="preserve"> </v>
      </c>
      <c r="BT980" s="46" t="e">
        <f t="shared" ref="BT980:BT1011" si="1434">IF(AV980&gt;BH980, "+", " ")</f>
        <v>#DIV/0!</v>
      </c>
      <c r="BU980" s="46" t="e">
        <f t="shared" ref="BU980:BU1011" si="1435">IF(AW980&gt;BI980, "+", " ")</f>
        <v>#DIV/0!</v>
      </c>
      <c r="BV980" s="46" t="e">
        <f t="shared" ref="BV980:BV1011" si="1436">IF(AX980&gt;BJ980, "+", " ")</f>
        <v>#DIV/0!</v>
      </c>
      <c r="BW980" s="46" t="str">
        <f t="shared" ref="BW980:BW1011" si="1437">IF(AY980&gt;BK980, "+", " ")</f>
        <v xml:space="preserve"> </v>
      </c>
      <c r="BY980" s="52"/>
      <c r="BZ980" s="293"/>
      <c r="CA980" s="46">
        <f t="shared" ref="CA980:CA1026" si="1438">G980/W980</f>
        <v>4038.4712083333334</v>
      </c>
      <c r="CB980" s="46">
        <f t="shared" ref="CB980:CB1026" si="1439">IF(V980="ПК",5298.36,5085.92)</f>
        <v>5085.92</v>
      </c>
      <c r="CC980" s="46">
        <f t="shared" ref="CC980:CC1026" si="1440">CA980-CB980</f>
        <v>-1047.4487916666667</v>
      </c>
    </row>
    <row r="981" spans="1:82" s="45" customFormat="1" ht="31.5" customHeight="1">
      <c r="A981" s="416" t="s">
        <v>976</v>
      </c>
      <c r="B981" s="417"/>
      <c r="C981" s="358"/>
      <c r="D981" s="345"/>
      <c r="E981" s="294"/>
      <c r="F981" s="294"/>
      <c r="G981" s="358">
        <f t="shared" ref="G981:U981" si="1441">SUM(G980:G980)</f>
        <v>1938466.18</v>
      </c>
      <c r="H981" s="358">
        <f t="shared" si="1441"/>
        <v>0</v>
      </c>
      <c r="I981" s="358">
        <f t="shared" si="1441"/>
        <v>0</v>
      </c>
      <c r="J981" s="358">
        <f t="shared" si="1441"/>
        <v>0</v>
      </c>
      <c r="K981" s="358">
        <f t="shared" si="1441"/>
        <v>0</v>
      </c>
      <c r="L981" s="358">
        <f t="shared" si="1441"/>
        <v>0</v>
      </c>
      <c r="M981" s="358">
        <f t="shared" si="1441"/>
        <v>0</v>
      </c>
      <c r="N981" s="358">
        <f t="shared" si="1441"/>
        <v>0</v>
      </c>
      <c r="O981" s="358">
        <f t="shared" si="1441"/>
        <v>0</v>
      </c>
      <c r="P981" s="358">
        <f t="shared" si="1441"/>
        <v>0</v>
      </c>
      <c r="Q981" s="358">
        <f t="shared" si="1441"/>
        <v>0</v>
      </c>
      <c r="R981" s="358">
        <f t="shared" si="1441"/>
        <v>0</v>
      </c>
      <c r="S981" s="358">
        <f t="shared" si="1441"/>
        <v>0</v>
      </c>
      <c r="T981" s="418">
        <f t="shared" si="1441"/>
        <v>0</v>
      </c>
      <c r="U981" s="358">
        <f t="shared" si="1441"/>
        <v>0</v>
      </c>
      <c r="V981" s="358" t="s">
        <v>66</v>
      </c>
      <c r="W981" s="358">
        <f t="shared" ref="W981:AK981" si="1442">SUM(W980:W980)</f>
        <v>480</v>
      </c>
      <c r="X981" s="358">
        <f t="shared" si="1442"/>
        <v>1851235.2</v>
      </c>
      <c r="Y981" s="358">
        <f t="shared" si="1442"/>
        <v>0</v>
      </c>
      <c r="Z981" s="358">
        <f t="shared" si="1442"/>
        <v>0</v>
      </c>
      <c r="AA981" s="358">
        <f t="shared" si="1442"/>
        <v>0</v>
      </c>
      <c r="AB981" s="358">
        <f t="shared" si="1442"/>
        <v>0</v>
      </c>
      <c r="AC981" s="358">
        <f t="shared" si="1442"/>
        <v>0</v>
      </c>
      <c r="AD981" s="358">
        <f t="shared" si="1442"/>
        <v>0</v>
      </c>
      <c r="AE981" s="358">
        <f t="shared" si="1442"/>
        <v>0</v>
      </c>
      <c r="AF981" s="358">
        <f t="shared" si="1442"/>
        <v>0</v>
      </c>
      <c r="AG981" s="358">
        <f t="shared" si="1442"/>
        <v>0</v>
      </c>
      <c r="AH981" s="358">
        <f t="shared" si="1442"/>
        <v>0</v>
      </c>
      <c r="AI981" s="358">
        <f t="shared" si="1442"/>
        <v>0</v>
      </c>
      <c r="AJ981" s="358">
        <f t="shared" si="1442"/>
        <v>58153.99</v>
      </c>
      <c r="AK981" s="358">
        <f t="shared" si="1442"/>
        <v>29076.99</v>
      </c>
      <c r="AL981" s="358"/>
      <c r="AN981" s="46" t="e">
        <f>I981/'Приложение 1'!I979</f>
        <v>#DIV/0!</v>
      </c>
      <c r="AO981" s="46" t="e">
        <f t="shared" si="1414"/>
        <v>#DIV/0!</v>
      </c>
      <c r="AP981" s="46" t="e">
        <f t="shared" si="1415"/>
        <v>#DIV/0!</v>
      </c>
      <c r="AQ981" s="46" t="e">
        <f t="shared" si="1416"/>
        <v>#DIV/0!</v>
      </c>
      <c r="AR981" s="46" t="e">
        <f t="shared" si="1417"/>
        <v>#DIV/0!</v>
      </c>
      <c r="AS981" s="46" t="e">
        <f t="shared" si="1418"/>
        <v>#DIV/0!</v>
      </c>
      <c r="AT981" s="46" t="e">
        <f t="shared" si="1419"/>
        <v>#DIV/0!</v>
      </c>
      <c r="AU981" s="46">
        <f t="shared" si="1420"/>
        <v>3856.74</v>
      </c>
      <c r="AV981" s="46" t="e">
        <f t="shared" si="1421"/>
        <v>#DIV/0!</v>
      </c>
      <c r="AW981" s="46" t="e">
        <f t="shared" si="1422"/>
        <v>#DIV/0!</v>
      </c>
      <c r="AX981" s="46" t="e">
        <f t="shared" si="1423"/>
        <v>#DIV/0!</v>
      </c>
      <c r="AY981" s="52">
        <f t="shared" si="1424"/>
        <v>0</v>
      </c>
      <c r="AZ981" s="46">
        <v>823.21</v>
      </c>
      <c r="BA981" s="46">
        <v>2105.13</v>
      </c>
      <c r="BB981" s="46">
        <v>2608.0100000000002</v>
      </c>
      <c r="BC981" s="46">
        <v>902.03</v>
      </c>
      <c r="BD981" s="46">
        <v>1781.42</v>
      </c>
      <c r="BE981" s="46">
        <v>1188.47</v>
      </c>
      <c r="BF981" s="46">
        <v>2445034.0299999998</v>
      </c>
      <c r="BG981" s="46">
        <f t="shared" si="1425"/>
        <v>4866.91</v>
      </c>
      <c r="BH981" s="46">
        <v>1206.3800000000001</v>
      </c>
      <c r="BI981" s="46">
        <v>3444.44</v>
      </c>
      <c r="BJ981" s="46">
        <v>7006.73</v>
      </c>
      <c r="BK981" s="46">
        <f t="shared" si="1410"/>
        <v>1689105.94</v>
      </c>
      <c r="BL981" s="46" t="e">
        <f t="shared" si="1426"/>
        <v>#DIV/0!</v>
      </c>
      <c r="BM981" s="46" t="e">
        <f t="shared" si="1427"/>
        <v>#DIV/0!</v>
      </c>
      <c r="BN981" s="46" t="e">
        <f t="shared" si="1428"/>
        <v>#DIV/0!</v>
      </c>
      <c r="BO981" s="46" t="e">
        <f t="shared" si="1429"/>
        <v>#DIV/0!</v>
      </c>
      <c r="BP981" s="46" t="e">
        <f t="shared" si="1430"/>
        <v>#DIV/0!</v>
      </c>
      <c r="BQ981" s="46" t="e">
        <f t="shared" si="1431"/>
        <v>#DIV/0!</v>
      </c>
      <c r="BR981" s="46" t="e">
        <f t="shared" si="1432"/>
        <v>#DIV/0!</v>
      </c>
      <c r="BS981" s="46" t="str">
        <f t="shared" si="1433"/>
        <v xml:space="preserve"> </v>
      </c>
      <c r="BT981" s="46" t="e">
        <f t="shared" si="1434"/>
        <v>#DIV/0!</v>
      </c>
      <c r="BU981" s="46" t="e">
        <f t="shared" si="1435"/>
        <v>#DIV/0!</v>
      </c>
      <c r="BV981" s="46" t="e">
        <f t="shared" si="1436"/>
        <v>#DIV/0!</v>
      </c>
      <c r="BW981" s="46" t="str">
        <f t="shared" si="1437"/>
        <v xml:space="preserve"> </v>
      </c>
      <c r="BY981" s="52"/>
      <c r="BZ981" s="293"/>
      <c r="CA981" s="46">
        <f t="shared" si="1438"/>
        <v>4038.4712083333334</v>
      </c>
      <c r="CB981" s="46">
        <f t="shared" si="1439"/>
        <v>5085.92</v>
      </c>
      <c r="CC981" s="46">
        <f t="shared" si="1440"/>
        <v>-1047.4487916666667</v>
      </c>
    </row>
    <row r="982" spans="1:82" s="45" customFormat="1" ht="12" customHeight="1">
      <c r="A982" s="403" t="s">
        <v>76</v>
      </c>
      <c r="B982" s="403"/>
      <c r="C982" s="403"/>
      <c r="D982" s="403"/>
      <c r="E982" s="403"/>
      <c r="F982" s="403"/>
      <c r="G982" s="403"/>
      <c r="H982" s="403"/>
      <c r="I982" s="403"/>
      <c r="J982" s="403"/>
      <c r="K982" s="403"/>
      <c r="L982" s="403"/>
      <c r="M982" s="403"/>
      <c r="N982" s="403"/>
      <c r="O982" s="403"/>
      <c r="P982" s="403"/>
      <c r="Q982" s="403"/>
      <c r="R982" s="403"/>
      <c r="S982" s="403"/>
      <c r="T982" s="403"/>
      <c r="U982" s="403"/>
      <c r="V982" s="403"/>
      <c r="W982" s="403"/>
      <c r="X982" s="403"/>
      <c r="Y982" s="403"/>
      <c r="Z982" s="403"/>
      <c r="AA982" s="403"/>
      <c r="AB982" s="403"/>
      <c r="AC982" s="403"/>
      <c r="AD982" s="403"/>
      <c r="AE982" s="403"/>
      <c r="AF982" s="403"/>
      <c r="AG982" s="403"/>
      <c r="AH982" s="403"/>
      <c r="AI982" s="403"/>
      <c r="AJ982" s="403"/>
      <c r="AK982" s="403"/>
      <c r="AL982" s="403"/>
      <c r="AN982" s="46">
        <f>I982/'Приложение 1'!I980</f>
        <v>0</v>
      </c>
      <c r="AO982" s="46" t="e">
        <f t="shared" si="1414"/>
        <v>#DIV/0!</v>
      </c>
      <c r="AP982" s="46" t="e">
        <f t="shared" si="1415"/>
        <v>#DIV/0!</v>
      </c>
      <c r="AQ982" s="46" t="e">
        <f t="shared" si="1416"/>
        <v>#DIV/0!</v>
      </c>
      <c r="AR982" s="46" t="e">
        <f t="shared" si="1417"/>
        <v>#DIV/0!</v>
      </c>
      <c r="AS982" s="46" t="e">
        <f t="shared" si="1418"/>
        <v>#DIV/0!</v>
      </c>
      <c r="AT982" s="46" t="e">
        <f t="shared" si="1419"/>
        <v>#DIV/0!</v>
      </c>
      <c r="AU982" s="46" t="e">
        <f t="shared" si="1420"/>
        <v>#DIV/0!</v>
      </c>
      <c r="AV982" s="46" t="e">
        <f t="shared" si="1421"/>
        <v>#DIV/0!</v>
      </c>
      <c r="AW982" s="46" t="e">
        <f t="shared" si="1422"/>
        <v>#DIV/0!</v>
      </c>
      <c r="AX982" s="46" t="e">
        <f t="shared" si="1423"/>
        <v>#DIV/0!</v>
      </c>
      <c r="AY982" s="52">
        <f t="shared" si="1424"/>
        <v>0</v>
      </c>
      <c r="AZ982" s="46">
        <v>823.21</v>
      </c>
      <c r="BA982" s="46">
        <v>2105.13</v>
      </c>
      <c r="BB982" s="46">
        <v>2608.0100000000002</v>
      </c>
      <c r="BC982" s="46">
        <v>902.03</v>
      </c>
      <c r="BD982" s="46">
        <v>1781.42</v>
      </c>
      <c r="BE982" s="46">
        <v>1188.47</v>
      </c>
      <c r="BF982" s="46">
        <v>2445034.0299999998</v>
      </c>
      <c r="BG982" s="46">
        <f t="shared" si="1425"/>
        <v>4866.91</v>
      </c>
      <c r="BH982" s="46">
        <v>1206.3800000000001</v>
      </c>
      <c r="BI982" s="46">
        <v>3444.44</v>
      </c>
      <c r="BJ982" s="46">
        <v>7006.73</v>
      </c>
      <c r="BK982" s="46">
        <f t="shared" si="1410"/>
        <v>1689105.94</v>
      </c>
      <c r="BL982" s="46" t="str">
        <f t="shared" si="1426"/>
        <v xml:space="preserve"> </v>
      </c>
      <c r="BM982" s="46" t="e">
        <f t="shared" si="1427"/>
        <v>#DIV/0!</v>
      </c>
      <c r="BN982" s="46" t="e">
        <f t="shared" si="1428"/>
        <v>#DIV/0!</v>
      </c>
      <c r="BO982" s="46" t="e">
        <f t="shared" si="1429"/>
        <v>#DIV/0!</v>
      </c>
      <c r="BP982" s="46" t="e">
        <f t="shared" si="1430"/>
        <v>#DIV/0!</v>
      </c>
      <c r="BQ982" s="46" t="e">
        <f t="shared" si="1431"/>
        <v>#DIV/0!</v>
      </c>
      <c r="BR982" s="46" t="e">
        <f t="shared" si="1432"/>
        <v>#DIV/0!</v>
      </c>
      <c r="BS982" s="46" t="e">
        <f t="shared" si="1433"/>
        <v>#DIV/0!</v>
      </c>
      <c r="BT982" s="46" t="e">
        <f t="shared" si="1434"/>
        <v>#DIV/0!</v>
      </c>
      <c r="BU982" s="46" t="e">
        <f t="shared" si="1435"/>
        <v>#DIV/0!</v>
      </c>
      <c r="BV982" s="46" t="e">
        <f t="shared" si="1436"/>
        <v>#DIV/0!</v>
      </c>
      <c r="BW982" s="46" t="str">
        <f t="shared" si="1437"/>
        <v xml:space="preserve"> </v>
      </c>
      <c r="BY982" s="52" t="e">
        <f t="shared" si="1396"/>
        <v>#DIV/0!</v>
      </c>
      <c r="BZ982" s="293" t="e">
        <f t="shared" si="1397"/>
        <v>#DIV/0!</v>
      </c>
      <c r="CA982" s="46" t="e">
        <f t="shared" si="1438"/>
        <v>#DIV/0!</v>
      </c>
      <c r="CB982" s="46">
        <f t="shared" si="1439"/>
        <v>5085.92</v>
      </c>
      <c r="CC982" s="46" t="e">
        <f t="shared" si="1440"/>
        <v>#DIV/0!</v>
      </c>
    </row>
    <row r="983" spans="1:82" s="45" customFormat="1" ht="12" customHeight="1">
      <c r="A983" s="284">
        <v>269</v>
      </c>
      <c r="B983" s="64" t="s">
        <v>874</v>
      </c>
      <c r="C983" s="280">
        <v>1477.42</v>
      </c>
      <c r="D983" s="295"/>
      <c r="E983" s="280"/>
      <c r="F983" s="280"/>
      <c r="G983" s="286">
        <f>ROUND(H983+U983+X983+Z983+AB983+AD983+AF983+AH983+AI983+AJ983+AK983+AL983,2)</f>
        <v>2922237.76</v>
      </c>
      <c r="H983" s="280">
        <f t="shared" ref="H983" si="1443">I983+K983+M983+O983+Q983+S983</f>
        <v>0</v>
      </c>
      <c r="I983" s="289">
        <v>0</v>
      </c>
      <c r="J983" s="289">
        <v>0</v>
      </c>
      <c r="K983" s="289">
        <v>0</v>
      </c>
      <c r="L983" s="289">
        <v>0</v>
      </c>
      <c r="M983" s="289">
        <v>0</v>
      </c>
      <c r="N983" s="280">
        <v>0</v>
      </c>
      <c r="O983" s="280">
        <v>0</v>
      </c>
      <c r="P983" s="280">
        <v>0</v>
      </c>
      <c r="Q983" s="280">
        <v>0</v>
      </c>
      <c r="R983" s="280">
        <v>0</v>
      </c>
      <c r="S983" s="280">
        <v>0</v>
      </c>
      <c r="T983" s="290">
        <v>0</v>
      </c>
      <c r="U983" s="280">
        <v>0</v>
      </c>
      <c r="V983" s="296" t="s">
        <v>106</v>
      </c>
      <c r="W983" s="57">
        <v>723.6</v>
      </c>
      <c r="X983" s="280">
        <f t="shared" ref="X983" si="1444">ROUND(IF(V983="СК",3856.74,3886.86)*W983,2)</f>
        <v>2790737.06</v>
      </c>
      <c r="Y983" s="57">
        <v>0</v>
      </c>
      <c r="Z983" s="57">
        <v>0</v>
      </c>
      <c r="AA983" s="57">
        <v>0</v>
      </c>
      <c r="AB983" s="57">
        <v>0</v>
      </c>
      <c r="AC983" s="57">
        <v>0</v>
      </c>
      <c r="AD983" s="57">
        <v>0</v>
      </c>
      <c r="AE983" s="57">
        <v>0</v>
      </c>
      <c r="AF983" s="57">
        <v>0</v>
      </c>
      <c r="AG983" s="57">
        <v>0</v>
      </c>
      <c r="AH983" s="57">
        <v>0</v>
      </c>
      <c r="AI983" s="57">
        <v>0</v>
      </c>
      <c r="AJ983" s="57">
        <f t="shared" ref="AJ983" si="1445">ROUND(X983/95.5*3,2)</f>
        <v>87667.13</v>
      </c>
      <c r="AK983" s="57">
        <f t="shared" ref="AK983" si="1446">ROUND(X983/95.5*1.5,2)</f>
        <v>43833.57</v>
      </c>
      <c r="AL983" s="57">
        <v>0</v>
      </c>
      <c r="AN983" s="46">
        <f>I983/'Приложение 1'!I981</f>
        <v>0</v>
      </c>
      <c r="AO983" s="46" t="e">
        <f t="shared" si="1414"/>
        <v>#DIV/0!</v>
      </c>
      <c r="AP983" s="46" t="e">
        <f t="shared" si="1415"/>
        <v>#DIV/0!</v>
      </c>
      <c r="AQ983" s="46" t="e">
        <f t="shared" si="1416"/>
        <v>#DIV/0!</v>
      </c>
      <c r="AR983" s="46" t="e">
        <f t="shared" si="1417"/>
        <v>#DIV/0!</v>
      </c>
      <c r="AS983" s="46" t="e">
        <f t="shared" si="1418"/>
        <v>#DIV/0!</v>
      </c>
      <c r="AT983" s="46" t="e">
        <f t="shared" si="1419"/>
        <v>#DIV/0!</v>
      </c>
      <c r="AU983" s="46">
        <f t="shared" si="1420"/>
        <v>3856.7399944720842</v>
      </c>
      <c r="AV983" s="46" t="e">
        <f t="shared" si="1421"/>
        <v>#DIV/0!</v>
      </c>
      <c r="AW983" s="46" t="e">
        <f t="shared" si="1422"/>
        <v>#DIV/0!</v>
      </c>
      <c r="AX983" s="46" t="e">
        <f t="shared" si="1423"/>
        <v>#DIV/0!</v>
      </c>
      <c r="AY983" s="52">
        <f t="shared" si="1424"/>
        <v>0</v>
      </c>
      <c r="AZ983" s="46">
        <v>823.21</v>
      </c>
      <c r="BA983" s="46">
        <v>2105.13</v>
      </c>
      <c r="BB983" s="46">
        <v>2608.0100000000002</v>
      </c>
      <c r="BC983" s="46">
        <v>902.03</v>
      </c>
      <c r="BD983" s="46">
        <v>1781.42</v>
      </c>
      <c r="BE983" s="46">
        <v>1188.47</v>
      </c>
      <c r="BF983" s="46">
        <v>2445034.0299999998</v>
      </c>
      <c r="BG983" s="46">
        <f t="shared" si="1425"/>
        <v>4866.91</v>
      </c>
      <c r="BH983" s="46">
        <v>1206.3800000000001</v>
      </c>
      <c r="BI983" s="46">
        <v>3444.44</v>
      </c>
      <c r="BJ983" s="46">
        <v>7006.73</v>
      </c>
      <c r="BK983" s="46">
        <f t="shared" si="1410"/>
        <v>1689105.94</v>
      </c>
      <c r="BL983" s="46" t="str">
        <f t="shared" si="1426"/>
        <v xml:space="preserve"> </v>
      </c>
      <c r="BM983" s="46" t="e">
        <f t="shared" si="1427"/>
        <v>#DIV/0!</v>
      </c>
      <c r="BN983" s="46" t="e">
        <f t="shared" si="1428"/>
        <v>#DIV/0!</v>
      </c>
      <c r="BO983" s="46" t="e">
        <f t="shared" si="1429"/>
        <v>#DIV/0!</v>
      </c>
      <c r="BP983" s="46" t="e">
        <f t="shared" si="1430"/>
        <v>#DIV/0!</v>
      </c>
      <c r="BQ983" s="46" t="e">
        <f t="shared" si="1431"/>
        <v>#DIV/0!</v>
      </c>
      <c r="BR983" s="46" t="e">
        <f t="shared" si="1432"/>
        <v>#DIV/0!</v>
      </c>
      <c r="BS983" s="46" t="str">
        <f t="shared" si="1433"/>
        <v xml:space="preserve"> </v>
      </c>
      <c r="BT983" s="46" t="e">
        <f t="shared" si="1434"/>
        <v>#DIV/0!</v>
      </c>
      <c r="BU983" s="46" t="e">
        <f t="shared" si="1435"/>
        <v>#DIV/0!</v>
      </c>
      <c r="BV983" s="46" t="e">
        <f t="shared" si="1436"/>
        <v>#DIV/0!</v>
      </c>
      <c r="BW983" s="46" t="str">
        <f t="shared" si="1437"/>
        <v xml:space="preserve"> </v>
      </c>
      <c r="BY983" s="52">
        <f t="shared" si="1396"/>
        <v>2.9999999041830194</v>
      </c>
      <c r="BZ983" s="293">
        <f t="shared" si="1397"/>
        <v>1.5000001231932614</v>
      </c>
      <c r="CA983" s="46">
        <f t="shared" si="1438"/>
        <v>4038.4711995577663</v>
      </c>
      <c r="CB983" s="46">
        <f t="shared" si="1439"/>
        <v>5085.92</v>
      </c>
      <c r="CC983" s="46">
        <f t="shared" si="1440"/>
        <v>-1047.4488004422337</v>
      </c>
    </row>
    <row r="984" spans="1:82" s="45" customFormat="1" ht="30.75" customHeight="1">
      <c r="A984" s="308" t="s">
        <v>77</v>
      </c>
      <c r="B984" s="308"/>
      <c r="C984" s="280">
        <f>SUM(C983)</f>
        <v>1477.42</v>
      </c>
      <c r="D984" s="356"/>
      <c r="E984" s="294"/>
      <c r="F984" s="294"/>
      <c r="G984" s="280">
        <f t="shared" ref="G984:U984" si="1447">SUM(G983:G983)</f>
        <v>2922237.76</v>
      </c>
      <c r="H984" s="280">
        <f t="shared" si="1447"/>
        <v>0</v>
      </c>
      <c r="I984" s="280">
        <f t="shared" si="1447"/>
        <v>0</v>
      </c>
      <c r="J984" s="280">
        <f t="shared" si="1447"/>
        <v>0</v>
      </c>
      <c r="K984" s="280">
        <f t="shared" si="1447"/>
        <v>0</v>
      </c>
      <c r="L984" s="280">
        <f t="shared" si="1447"/>
        <v>0</v>
      </c>
      <c r="M984" s="280">
        <f t="shared" si="1447"/>
        <v>0</v>
      </c>
      <c r="N984" s="280">
        <f t="shared" si="1447"/>
        <v>0</v>
      </c>
      <c r="O984" s="280">
        <f t="shared" si="1447"/>
        <v>0</v>
      </c>
      <c r="P984" s="280">
        <f t="shared" si="1447"/>
        <v>0</v>
      </c>
      <c r="Q984" s="280">
        <f t="shared" si="1447"/>
        <v>0</v>
      </c>
      <c r="R984" s="280">
        <f t="shared" si="1447"/>
        <v>0</v>
      </c>
      <c r="S984" s="280">
        <f t="shared" si="1447"/>
        <v>0</v>
      </c>
      <c r="T984" s="290">
        <f t="shared" si="1447"/>
        <v>0</v>
      </c>
      <c r="U984" s="280">
        <f t="shared" si="1447"/>
        <v>0</v>
      </c>
      <c r="V984" s="294" t="s">
        <v>66</v>
      </c>
      <c r="W984" s="280">
        <f t="shared" ref="W984:AL984" si="1448">SUM(W983:W983)</f>
        <v>723.6</v>
      </c>
      <c r="X984" s="280">
        <f t="shared" si="1448"/>
        <v>2790737.06</v>
      </c>
      <c r="Y984" s="280">
        <f t="shared" si="1448"/>
        <v>0</v>
      </c>
      <c r="Z984" s="280">
        <f t="shared" si="1448"/>
        <v>0</v>
      </c>
      <c r="AA984" s="280">
        <f t="shared" si="1448"/>
        <v>0</v>
      </c>
      <c r="AB984" s="280">
        <f t="shared" si="1448"/>
        <v>0</v>
      </c>
      <c r="AC984" s="280">
        <f t="shared" si="1448"/>
        <v>0</v>
      </c>
      <c r="AD984" s="280">
        <f t="shared" si="1448"/>
        <v>0</v>
      </c>
      <c r="AE984" s="280">
        <f t="shared" si="1448"/>
        <v>0</v>
      </c>
      <c r="AF984" s="280">
        <f t="shared" si="1448"/>
        <v>0</v>
      </c>
      <c r="AG984" s="280">
        <f t="shared" si="1448"/>
        <v>0</v>
      </c>
      <c r="AH984" s="280">
        <f t="shared" si="1448"/>
        <v>0</v>
      </c>
      <c r="AI984" s="280">
        <f t="shared" si="1448"/>
        <v>0</v>
      </c>
      <c r="AJ984" s="280">
        <f t="shared" si="1448"/>
        <v>87667.13</v>
      </c>
      <c r="AK984" s="280">
        <f t="shared" si="1448"/>
        <v>43833.57</v>
      </c>
      <c r="AL984" s="280">
        <f t="shared" si="1448"/>
        <v>0</v>
      </c>
      <c r="AN984" s="46" t="e">
        <f>I984/'Приложение 1'!I982</f>
        <v>#DIV/0!</v>
      </c>
      <c r="AO984" s="46" t="e">
        <f t="shared" si="1414"/>
        <v>#DIV/0!</v>
      </c>
      <c r="AP984" s="46" t="e">
        <f t="shared" si="1415"/>
        <v>#DIV/0!</v>
      </c>
      <c r="AQ984" s="46" t="e">
        <f t="shared" si="1416"/>
        <v>#DIV/0!</v>
      </c>
      <c r="AR984" s="46" t="e">
        <f t="shared" si="1417"/>
        <v>#DIV/0!</v>
      </c>
      <c r="AS984" s="46" t="e">
        <f t="shared" si="1418"/>
        <v>#DIV/0!</v>
      </c>
      <c r="AT984" s="46" t="e">
        <f t="shared" si="1419"/>
        <v>#DIV/0!</v>
      </c>
      <c r="AU984" s="46">
        <f t="shared" si="1420"/>
        <v>3856.7399944720842</v>
      </c>
      <c r="AV984" s="46" t="e">
        <f t="shared" si="1421"/>
        <v>#DIV/0!</v>
      </c>
      <c r="AW984" s="46" t="e">
        <f t="shared" si="1422"/>
        <v>#DIV/0!</v>
      </c>
      <c r="AX984" s="46" t="e">
        <f t="shared" si="1423"/>
        <v>#DIV/0!</v>
      </c>
      <c r="AY984" s="52">
        <f t="shared" si="1424"/>
        <v>0</v>
      </c>
      <c r="AZ984" s="46">
        <v>823.21</v>
      </c>
      <c r="BA984" s="46">
        <v>2105.13</v>
      </c>
      <c r="BB984" s="46">
        <v>2608.0100000000002</v>
      </c>
      <c r="BC984" s="46">
        <v>902.03</v>
      </c>
      <c r="BD984" s="46">
        <v>1781.42</v>
      </c>
      <c r="BE984" s="46">
        <v>1188.47</v>
      </c>
      <c r="BF984" s="46">
        <v>2445034.0299999998</v>
      </c>
      <c r="BG984" s="46">
        <f t="shared" si="1425"/>
        <v>4866.91</v>
      </c>
      <c r="BH984" s="46">
        <v>1206.3800000000001</v>
      </c>
      <c r="BI984" s="46">
        <v>3444.44</v>
      </c>
      <c r="BJ984" s="46">
        <v>7006.73</v>
      </c>
      <c r="BK984" s="46">
        <f t="shared" si="1410"/>
        <v>1689105.94</v>
      </c>
      <c r="BL984" s="46" t="e">
        <f t="shared" si="1426"/>
        <v>#DIV/0!</v>
      </c>
      <c r="BM984" s="46" t="e">
        <f t="shared" si="1427"/>
        <v>#DIV/0!</v>
      </c>
      <c r="BN984" s="46" t="e">
        <f t="shared" si="1428"/>
        <v>#DIV/0!</v>
      </c>
      <c r="BO984" s="46" t="e">
        <f t="shared" si="1429"/>
        <v>#DIV/0!</v>
      </c>
      <c r="BP984" s="46" t="e">
        <f t="shared" si="1430"/>
        <v>#DIV/0!</v>
      </c>
      <c r="BQ984" s="46" t="e">
        <f t="shared" si="1431"/>
        <v>#DIV/0!</v>
      </c>
      <c r="BR984" s="46" t="e">
        <f t="shared" si="1432"/>
        <v>#DIV/0!</v>
      </c>
      <c r="BS984" s="46" t="str">
        <f t="shared" si="1433"/>
        <v xml:space="preserve"> </v>
      </c>
      <c r="BT984" s="46" t="e">
        <f t="shared" si="1434"/>
        <v>#DIV/0!</v>
      </c>
      <c r="BU984" s="46" t="e">
        <f t="shared" si="1435"/>
        <v>#DIV/0!</v>
      </c>
      <c r="BV984" s="46" t="e">
        <f t="shared" si="1436"/>
        <v>#DIV/0!</v>
      </c>
      <c r="BW984" s="46" t="str">
        <f t="shared" si="1437"/>
        <v xml:space="preserve"> </v>
      </c>
      <c r="BY984" s="52">
        <f t="shared" si="1396"/>
        <v>2.9999999041830194</v>
      </c>
      <c r="BZ984" s="293">
        <f t="shared" si="1397"/>
        <v>1.5000001231932614</v>
      </c>
      <c r="CA984" s="46">
        <f t="shared" si="1438"/>
        <v>4038.4711995577663</v>
      </c>
      <c r="CB984" s="46">
        <f t="shared" si="1439"/>
        <v>5085.92</v>
      </c>
      <c r="CC984" s="46">
        <f t="shared" si="1440"/>
        <v>-1047.4488004422337</v>
      </c>
    </row>
    <row r="985" spans="1:82" s="45" customFormat="1" ht="12" customHeight="1">
      <c r="A985" s="282" t="s">
        <v>961</v>
      </c>
      <c r="B985" s="283"/>
      <c r="C985" s="283"/>
      <c r="D985" s="283"/>
      <c r="E985" s="283"/>
      <c r="F985" s="283"/>
      <c r="G985" s="283"/>
      <c r="H985" s="283"/>
      <c r="I985" s="283"/>
      <c r="J985" s="283"/>
      <c r="K985" s="283"/>
      <c r="L985" s="283"/>
      <c r="M985" s="283"/>
      <c r="N985" s="283"/>
      <c r="O985" s="283"/>
      <c r="P985" s="283"/>
      <c r="Q985" s="283"/>
      <c r="R985" s="283"/>
      <c r="S985" s="283"/>
      <c r="T985" s="283"/>
      <c r="U985" s="283"/>
      <c r="V985" s="283"/>
      <c r="W985" s="283"/>
      <c r="X985" s="283"/>
      <c r="Y985" s="283"/>
      <c r="Z985" s="283"/>
      <c r="AA985" s="283"/>
      <c r="AB985" s="283"/>
      <c r="AC985" s="283"/>
      <c r="AD985" s="283"/>
      <c r="AE985" s="283"/>
      <c r="AF985" s="283"/>
      <c r="AG985" s="283"/>
      <c r="AH985" s="283"/>
      <c r="AI985" s="283"/>
      <c r="AJ985" s="283"/>
      <c r="AK985" s="283"/>
      <c r="AL985" s="375"/>
      <c r="AN985" s="46">
        <f>I985/'Приложение 1'!I983</f>
        <v>0</v>
      </c>
      <c r="AO985" s="46" t="e">
        <f t="shared" si="1414"/>
        <v>#DIV/0!</v>
      </c>
      <c r="AP985" s="46" t="e">
        <f t="shared" si="1415"/>
        <v>#DIV/0!</v>
      </c>
      <c r="AQ985" s="46" t="e">
        <f t="shared" si="1416"/>
        <v>#DIV/0!</v>
      </c>
      <c r="AR985" s="46" t="e">
        <f t="shared" si="1417"/>
        <v>#DIV/0!</v>
      </c>
      <c r="AS985" s="46" t="e">
        <f t="shared" si="1418"/>
        <v>#DIV/0!</v>
      </c>
      <c r="AT985" s="46" t="e">
        <f t="shared" si="1419"/>
        <v>#DIV/0!</v>
      </c>
      <c r="AU985" s="46" t="e">
        <f t="shared" si="1420"/>
        <v>#DIV/0!</v>
      </c>
      <c r="AV985" s="46" t="e">
        <f t="shared" si="1421"/>
        <v>#DIV/0!</v>
      </c>
      <c r="AW985" s="46" t="e">
        <f t="shared" si="1422"/>
        <v>#DIV/0!</v>
      </c>
      <c r="AX985" s="46" t="e">
        <f t="shared" si="1423"/>
        <v>#DIV/0!</v>
      </c>
      <c r="AY985" s="52">
        <f t="shared" si="1424"/>
        <v>0</v>
      </c>
      <c r="AZ985" s="46">
        <v>823.21</v>
      </c>
      <c r="BA985" s="46">
        <v>2105.13</v>
      </c>
      <c r="BB985" s="46">
        <v>2608.0100000000002</v>
      </c>
      <c r="BC985" s="46">
        <v>902.03</v>
      </c>
      <c r="BD985" s="46">
        <v>1781.42</v>
      </c>
      <c r="BE985" s="46">
        <v>1188.47</v>
      </c>
      <c r="BF985" s="46">
        <v>2445034.0299999998</v>
      </c>
      <c r="BG985" s="46">
        <f t="shared" si="1425"/>
        <v>4866.91</v>
      </c>
      <c r="BH985" s="46">
        <v>1206.3800000000001</v>
      </c>
      <c r="BI985" s="46">
        <v>3444.44</v>
      </c>
      <c r="BJ985" s="46">
        <v>7006.73</v>
      </c>
      <c r="BK985" s="46">
        <f t="shared" si="1410"/>
        <v>1689105.94</v>
      </c>
      <c r="BL985" s="46" t="str">
        <f t="shared" si="1426"/>
        <v xml:space="preserve"> </v>
      </c>
      <c r="BM985" s="46" t="e">
        <f t="shared" si="1427"/>
        <v>#DIV/0!</v>
      </c>
      <c r="BN985" s="46" t="e">
        <f t="shared" si="1428"/>
        <v>#DIV/0!</v>
      </c>
      <c r="BO985" s="46" t="e">
        <f t="shared" si="1429"/>
        <v>#DIV/0!</v>
      </c>
      <c r="BP985" s="46" t="e">
        <f t="shared" si="1430"/>
        <v>#DIV/0!</v>
      </c>
      <c r="BQ985" s="46" t="e">
        <f t="shared" si="1431"/>
        <v>#DIV/0!</v>
      </c>
      <c r="BR985" s="46" t="e">
        <f t="shared" si="1432"/>
        <v>#DIV/0!</v>
      </c>
      <c r="BS985" s="46" t="e">
        <f t="shared" si="1433"/>
        <v>#DIV/0!</v>
      </c>
      <c r="BT985" s="46" t="e">
        <f t="shared" si="1434"/>
        <v>#DIV/0!</v>
      </c>
      <c r="BU985" s="46" t="e">
        <f t="shared" si="1435"/>
        <v>#DIV/0!</v>
      </c>
      <c r="BV985" s="46" t="e">
        <f t="shared" si="1436"/>
        <v>#DIV/0!</v>
      </c>
      <c r="BW985" s="46" t="str">
        <f t="shared" si="1437"/>
        <v xml:space="preserve"> </v>
      </c>
      <c r="BY985" s="52" t="e">
        <f t="shared" si="1396"/>
        <v>#DIV/0!</v>
      </c>
      <c r="BZ985" s="293" t="e">
        <f t="shared" si="1397"/>
        <v>#DIV/0!</v>
      </c>
      <c r="CA985" s="46" t="e">
        <f t="shared" si="1438"/>
        <v>#DIV/0!</v>
      </c>
      <c r="CB985" s="46">
        <f t="shared" si="1439"/>
        <v>5085.92</v>
      </c>
      <c r="CC985" s="46" t="e">
        <f t="shared" si="1440"/>
        <v>#DIV/0!</v>
      </c>
    </row>
    <row r="986" spans="1:82" s="45" customFormat="1" ht="12" customHeight="1">
      <c r="A986" s="396">
        <v>270</v>
      </c>
      <c r="B986" s="64" t="s">
        <v>879</v>
      </c>
      <c r="C986" s="280">
        <v>901.2</v>
      </c>
      <c r="D986" s="295"/>
      <c r="E986" s="280"/>
      <c r="F986" s="280"/>
      <c r="G986" s="286">
        <f t="shared" ref="G986:G987" si="1449">ROUND(H986+U986+X986+Z986+AB986+AD986+AF986+AH986+AI986+AJ986+AK986+AL986,2)</f>
        <v>3333757.98</v>
      </c>
      <c r="H986" s="280">
        <f t="shared" ref="H986:H987" si="1450">I986+K986+M986+O986+Q986+S986</f>
        <v>0</v>
      </c>
      <c r="I986" s="289">
        <v>0</v>
      </c>
      <c r="J986" s="289">
        <v>0</v>
      </c>
      <c r="K986" s="289">
        <v>0</v>
      </c>
      <c r="L986" s="289">
        <v>0</v>
      </c>
      <c r="M986" s="289">
        <v>0</v>
      </c>
      <c r="N986" s="280">
        <v>0</v>
      </c>
      <c r="O986" s="280">
        <v>0</v>
      </c>
      <c r="P986" s="280">
        <v>0</v>
      </c>
      <c r="Q986" s="280">
        <v>0</v>
      </c>
      <c r="R986" s="280">
        <v>0</v>
      </c>
      <c r="S986" s="280">
        <v>0</v>
      </c>
      <c r="T986" s="290">
        <v>0</v>
      </c>
      <c r="U986" s="280">
        <v>0</v>
      </c>
      <c r="V986" s="296" t="s">
        <v>106</v>
      </c>
      <c r="W986" s="57">
        <v>825.5</v>
      </c>
      <c r="X986" s="280">
        <f t="shared" ref="X986:X987" si="1451">ROUND(IF(V986="СК",3856.74,3886.86)*W986,2)</f>
        <v>3183738.87</v>
      </c>
      <c r="Y986" s="57">
        <v>0</v>
      </c>
      <c r="Z986" s="57">
        <v>0</v>
      </c>
      <c r="AA986" s="57">
        <v>0</v>
      </c>
      <c r="AB986" s="57">
        <v>0</v>
      </c>
      <c r="AC986" s="57">
        <v>0</v>
      </c>
      <c r="AD986" s="57">
        <v>0</v>
      </c>
      <c r="AE986" s="57">
        <v>0</v>
      </c>
      <c r="AF986" s="57">
        <v>0</v>
      </c>
      <c r="AG986" s="57">
        <v>0</v>
      </c>
      <c r="AH986" s="57">
        <v>0</v>
      </c>
      <c r="AI986" s="57">
        <v>0</v>
      </c>
      <c r="AJ986" s="57">
        <f t="shared" ref="AJ986:AJ987" si="1452">ROUND(X986/95.5*3,2)</f>
        <v>100012.74</v>
      </c>
      <c r="AK986" s="57">
        <f t="shared" ref="AK986:AK987" si="1453">ROUND(X986/95.5*1.5,2)</f>
        <v>50006.37</v>
      </c>
      <c r="AL986" s="57">
        <v>0</v>
      </c>
      <c r="AN986" s="46">
        <f>I986/'Приложение 1'!I984</f>
        <v>0</v>
      </c>
      <c r="AO986" s="46" t="e">
        <f t="shared" si="1414"/>
        <v>#DIV/0!</v>
      </c>
      <c r="AP986" s="46" t="e">
        <f t="shared" si="1415"/>
        <v>#DIV/0!</v>
      </c>
      <c r="AQ986" s="46" t="e">
        <f t="shared" si="1416"/>
        <v>#DIV/0!</v>
      </c>
      <c r="AR986" s="46" t="e">
        <f t="shared" si="1417"/>
        <v>#DIV/0!</v>
      </c>
      <c r="AS986" s="46" t="e">
        <f t="shared" si="1418"/>
        <v>#DIV/0!</v>
      </c>
      <c r="AT986" s="46" t="e">
        <f t="shared" si="1419"/>
        <v>#DIV/0!</v>
      </c>
      <c r="AU986" s="46">
        <f t="shared" si="1420"/>
        <v>3856.7400000000002</v>
      </c>
      <c r="AV986" s="46" t="e">
        <f t="shared" si="1421"/>
        <v>#DIV/0!</v>
      </c>
      <c r="AW986" s="46" t="e">
        <f t="shared" si="1422"/>
        <v>#DIV/0!</v>
      </c>
      <c r="AX986" s="46" t="e">
        <f t="shared" si="1423"/>
        <v>#DIV/0!</v>
      </c>
      <c r="AY986" s="52">
        <f t="shared" si="1424"/>
        <v>0</v>
      </c>
      <c r="AZ986" s="46">
        <v>823.21</v>
      </c>
      <c r="BA986" s="46">
        <v>2105.13</v>
      </c>
      <c r="BB986" s="46">
        <v>2608.0100000000002</v>
      </c>
      <c r="BC986" s="46">
        <v>902.03</v>
      </c>
      <c r="BD986" s="46">
        <v>1781.42</v>
      </c>
      <c r="BE986" s="46">
        <v>1188.47</v>
      </c>
      <c r="BF986" s="46">
        <v>2445034.0299999998</v>
      </c>
      <c r="BG986" s="46">
        <f t="shared" si="1425"/>
        <v>4866.91</v>
      </c>
      <c r="BH986" s="46">
        <v>1206.3800000000001</v>
      </c>
      <c r="BI986" s="46">
        <v>3444.44</v>
      </c>
      <c r="BJ986" s="46">
        <v>7006.73</v>
      </c>
      <c r="BK986" s="46">
        <f t="shared" si="1410"/>
        <v>1689105.94</v>
      </c>
      <c r="BL986" s="46" t="str">
        <f t="shared" si="1426"/>
        <v xml:space="preserve"> </v>
      </c>
      <c r="BM986" s="46" t="e">
        <f t="shared" si="1427"/>
        <v>#DIV/0!</v>
      </c>
      <c r="BN986" s="46" t="e">
        <f t="shared" si="1428"/>
        <v>#DIV/0!</v>
      </c>
      <c r="BO986" s="46" t="e">
        <f t="shared" si="1429"/>
        <v>#DIV/0!</v>
      </c>
      <c r="BP986" s="46" t="e">
        <f t="shared" si="1430"/>
        <v>#DIV/0!</v>
      </c>
      <c r="BQ986" s="46" t="e">
        <f t="shared" si="1431"/>
        <v>#DIV/0!</v>
      </c>
      <c r="BR986" s="46" t="e">
        <f t="shared" si="1432"/>
        <v>#DIV/0!</v>
      </c>
      <c r="BS986" s="46" t="str">
        <f t="shared" si="1433"/>
        <v xml:space="preserve"> </v>
      </c>
      <c r="BT986" s="46" t="e">
        <f t="shared" si="1434"/>
        <v>#DIV/0!</v>
      </c>
      <c r="BU986" s="46" t="e">
        <f t="shared" si="1435"/>
        <v>#DIV/0!</v>
      </c>
      <c r="BV986" s="46" t="e">
        <f t="shared" si="1436"/>
        <v>#DIV/0!</v>
      </c>
      <c r="BW986" s="46" t="str">
        <f t="shared" si="1437"/>
        <v xml:space="preserve"> </v>
      </c>
      <c r="BY986" s="52">
        <f t="shared" si="1396"/>
        <v>3.0000000179977073</v>
      </c>
      <c r="BZ986" s="293">
        <f t="shared" si="1397"/>
        <v>1.5000000089988537</v>
      </c>
      <c r="CA986" s="46">
        <f t="shared" si="1438"/>
        <v>4038.4712053301027</v>
      </c>
      <c r="CB986" s="46">
        <f t="shared" si="1439"/>
        <v>5085.92</v>
      </c>
      <c r="CC986" s="46">
        <f t="shared" si="1440"/>
        <v>-1047.4487946698973</v>
      </c>
      <c r="CD986" s="297">
        <f>CA986-CB986</f>
        <v>-1047.4487946698973</v>
      </c>
    </row>
    <row r="987" spans="1:82" s="45" customFormat="1" ht="12" customHeight="1">
      <c r="A987" s="396">
        <v>271</v>
      </c>
      <c r="B987" s="64" t="s">
        <v>880</v>
      </c>
      <c r="C987" s="280"/>
      <c r="D987" s="295"/>
      <c r="E987" s="280"/>
      <c r="F987" s="280"/>
      <c r="G987" s="286">
        <f t="shared" si="1449"/>
        <v>3311546.39</v>
      </c>
      <c r="H987" s="280">
        <f t="shared" si="1450"/>
        <v>0</v>
      </c>
      <c r="I987" s="289">
        <v>0</v>
      </c>
      <c r="J987" s="289">
        <v>0</v>
      </c>
      <c r="K987" s="289">
        <v>0</v>
      </c>
      <c r="L987" s="289">
        <v>0</v>
      </c>
      <c r="M987" s="289">
        <v>0</v>
      </c>
      <c r="N987" s="280">
        <v>0</v>
      </c>
      <c r="O987" s="280">
        <v>0</v>
      </c>
      <c r="P987" s="280">
        <v>0</v>
      </c>
      <c r="Q987" s="280">
        <v>0</v>
      </c>
      <c r="R987" s="280">
        <v>0</v>
      </c>
      <c r="S987" s="280">
        <v>0</v>
      </c>
      <c r="T987" s="290">
        <v>0</v>
      </c>
      <c r="U987" s="280">
        <v>0</v>
      </c>
      <c r="V987" s="296" t="s">
        <v>106</v>
      </c>
      <c r="W987" s="57">
        <v>820</v>
      </c>
      <c r="X987" s="280">
        <f t="shared" si="1451"/>
        <v>3162526.8</v>
      </c>
      <c r="Y987" s="57">
        <v>0</v>
      </c>
      <c r="Z987" s="57">
        <v>0</v>
      </c>
      <c r="AA987" s="57">
        <v>0</v>
      </c>
      <c r="AB987" s="57">
        <v>0</v>
      </c>
      <c r="AC987" s="57">
        <v>0</v>
      </c>
      <c r="AD987" s="57">
        <v>0</v>
      </c>
      <c r="AE987" s="57">
        <v>0</v>
      </c>
      <c r="AF987" s="57">
        <v>0</v>
      </c>
      <c r="AG987" s="57">
        <v>0</v>
      </c>
      <c r="AH987" s="57">
        <v>0</v>
      </c>
      <c r="AI987" s="57">
        <v>0</v>
      </c>
      <c r="AJ987" s="57">
        <f t="shared" si="1452"/>
        <v>99346.39</v>
      </c>
      <c r="AK987" s="57">
        <f t="shared" si="1453"/>
        <v>49673.2</v>
      </c>
      <c r="AL987" s="57">
        <v>0</v>
      </c>
      <c r="AN987" s="46">
        <f>I987/'Приложение 1'!I985</f>
        <v>0</v>
      </c>
      <c r="AO987" s="46" t="e">
        <f t="shared" si="1414"/>
        <v>#DIV/0!</v>
      </c>
      <c r="AP987" s="46" t="e">
        <f t="shared" si="1415"/>
        <v>#DIV/0!</v>
      </c>
      <c r="AQ987" s="46" t="e">
        <f t="shared" si="1416"/>
        <v>#DIV/0!</v>
      </c>
      <c r="AR987" s="46" t="e">
        <f t="shared" si="1417"/>
        <v>#DIV/0!</v>
      </c>
      <c r="AS987" s="46" t="e">
        <f t="shared" si="1418"/>
        <v>#DIV/0!</v>
      </c>
      <c r="AT987" s="46" t="e">
        <f t="shared" si="1419"/>
        <v>#DIV/0!</v>
      </c>
      <c r="AU987" s="46">
        <f t="shared" si="1420"/>
        <v>3856.74</v>
      </c>
      <c r="AV987" s="46" t="e">
        <f t="shared" si="1421"/>
        <v>#DIV/0!</v>
      </c>
      <c r="AW987" s="46" t="e">
        <f t="shared" si="1422"/>
        <v>#DIV/0!</v>
      </c>
      <c r="AX987" s="46" t="e">
        <f t="shared" si="1423"/>
        <v>#DIV/0!</v>
      </c>
      <c r="AY987" s="52">
        <f t="shared" si="1424"/>
        <v>0</v>
      </c>
      <c r="AZ987" s="46">
        <v>823.21</v>
      </c>
      <c r="BA987" s="46">
        <v>2105.13</v>
      </c>
      <c r="BB987" s="46">
        <v>2608.0100000000002</v>
      </c>
      <c r="BC987" s="46">
        <v>902.03</v>
      </c>
      <c r="BD987" s="46">
        <v>1781.42</v>
      </c>
      <c r="BE987" s="46">
        <v>1188.47</v>
      </c>
      <c r="BF987" s="46">
        <v>2445034.0299999998</v>
      </c>
      <c r="BG987" s="46">
        <f t="shared" si="1425"/>
        <v>4866.91</v>
      </c>
      <c r="BH987" s="46">
        <v>1206.3800000000001</v>
      </c>
      <c r="BI987" s="46">
        <v>3444.44</v>
      </c>
      <c r="BJ987" s="46">
        <v>7006.73</v>
      </c>
      <c r="BK987" s="46">
        <f t="shared" si="1410"/>
        <v>1689105.94</v>
      </c>
      <c r="BL987" s="46" t="str">
        <f t="shared" si="1426"/>
        <v xml:space="preserve"> </v>
      </c>
      <c r="BM987" s="46" t="e">
        <f t="shared" si="1427"/>
        <v>#DIV/0!</v>
      </c>
      <c r="BN987" s="46" t="e">
        <f t="shared" si="1428"/>
        <v>#DIV/0!</v>
      </c>
      <c r="BO987" s="46" t="e">
        <f t="shared" si="1429"/>
        <v>#DIV/0!</v>
      </c>
      <c r="BP987" s="46" t="e">
        <f t="shared" si="1430"/>
        <v>#DIV/0!</v>
      </c>
      <c r="BQ987" s="46" t="e">
        <f t="shared" si="1431"/>
        <v>#DIV/0!</v>
      </c>
      <c r="BR987" s="46" t="e">
        <f t="shared" si="1432"/>
        <v>#DIV/0!</v>
      </c>
      <c r="BS987" s="46" t="str">
        <f t="shared" si="1433"/>
        <v xml:space="preserve"> </v>
      </c>
      <c r="BT987" s="46" t="e">
        <f t="shared" si="1434"/>
        <v>#DIV/0!</v>
      </c>
      <c r="BU987" s="46" t="e">
        <f t="shared" si="1435"/>
        <v>#DIV/0!</v>
      </c>
      <c r="BV987" s="46" t="e">
        <f t="shared" si="1436"/>
        <v>#DIV/0!</v>
      </c>
      <c r="BW987" s="46" t="str">
        <f t="shared" si="1437"/>
        <v xml:space="preserve"> </v>
      </c>
      <c r="BY987" s="52"/>
      <c r="BZ987" s="293"/>
      <c r="CA987" s="46">
        <f t="shared" si="1438"/>
        <v>4038.4712073170735</v>
      </c>
      <c r="CB987" s="46">
        <f t="shared" si="1439"/>
        <v>5085.92</v>
      </c>
      <c r="CC987" s="46">
        <f t="shared" si="1440"/>
        <v>-1047.4487926829265</v>
      </c>
      <c r="CD987" s="297"/>
    </row>
    <row r="988" spans="1:82" s="45" customFormat="1" ht="30.75" customHeight="1">
      <c r="A988" s="308" t="s">
        <v>960</v>
      </c>
      <c r="B988" s="308"/>
      <c r="C988" s="280">
        <f>SUM(C986:C987)</f>
        <v>901.2</v>
      </c>
      <c r="D988" s="356"/>
      <c r="E988" s="294"/>
      <c r="F988" s="294"/>
      <c r="G988" s="280">
        <f t="shared" ref="G988:U988" si="1454">SUM(G986:G987)</f>
        <v>6645304.3700000001</v>
      </c>
      <c r="H988" s="280">
        <f t="shared" si="1454"/>
        <v>0</v>
      </c>
      <c r="I988" s="280">
        <f t="shared" si="1454"/>
        <v>0</v>
      </c>
      <c r="J988" s="280">
        <f t="shared" si="1454"/>
        <v>0</v>
      </c>
      <c r="K988" s="280">
        <f t="shared" si="1454"/>
        <v>0</v>
      </c>
      <c r="L988" s="280">
        <f t="shared" si="1454"/>
        <v>0</v>
      </c>
      <c r="M988" s="280">
        <f t="shared" si="1454"/>
        <v>0</v>
      </c>
      <c r="N988" s="280">
        <f t="shared" si="1454"/>
        <v>0</v>
      </c>
      <c r="O988" s="280">
        <f t="shared" si="1454"/>
        <v>0</v>
      </c>
      <c r="P988" s="280">
        <f t="shared" si="1454"/>
        <v>0</v>
      </c>
      <c r="Q988" s="280">
        <f t="shared" si="1454"/>
        <v>0</v>
      </c>
      <c r="R988" s="280">
        <f t="shared" si="1454"/>
        <v>0</v>
      </c>
      <c r="S988" s="280">
        <f t="shared" si="1454"/>
        <v>0</v>
      </c>
      <c r="T988" s="290">
        <f t="shared" si="1454"/>
        <v>0</v>
      </c>
      <c r="U988" s="280">
        <f t="shared" si="1454"/>
        <v>0</v>
      </c>
      <c r="V988" s="294" t="s">
        <v>66</v>
      </c>
      <c r="W988" s="280">
        <f t="shared" ref="W988:AL988" si="1455">SUM(W986:W987)</f>
        <v>1645.5</v>
      </c>
      <c r="X988" s="280">
        <f t="shared" si="1455"/>
        <v>6346265.6699999999</v>
      </c>
      <c r="Y988" s="280">
        <f t="shared" si="1455"/>
        <v>0</v>
      </c>
      <c r="Z988" s="280">
        <f t="shared" si="1455"/>
        <v>0</v>
      </c>
      <c r="AA988" s="280">
        <f t="shared" si="1455"/>
        <v>0</v>
      </c>
      <c r="AB988" s="280">
        <f t="shared" si="1455"/>
        <v>0</v>
      </c>
      <c r="AC988" s="280">
        <f t="shared" si="1455"/>
        <v>0</v>
      </c>
      <c r="AD988" s="280">
        <f t="shared" si="1455"/>
        <v>0</v>
      </c>
      <c r="AE988" s="280">
        <f t="shared" si="1455"/>
        <v>0</v>
      </c>
      <c r="AF988" s="280">
        <f t="shared" si="1455"/>
        <v>0</v>
      </c>
      <c r="AG988" s="280">
        <f t="shared" si="1455"/>
        <v>0</v>
      </c>
      <c r="AH988" s="280">
        <f t="shared" si="1455"/>
        <v>0</v>
      </c>
      <c r="AI988" s="280">
        <f t="shared" si="1455"/>
        <v>0</v>
      </c>
      <c r="AJ988" s="280">
        <f t="shared" si="1455"/>
        <v>199359.13</v>
      </c>
      <c r="AK988" s="280">
        <f t="shared" si="1455"/>
        <v>99679.57</v>
      </c>
      <c r="AL988" s="280">
        <f t="shared" si="1455"/>
        <v>0</v>
      </c>
      <c r="AN988" s="46" t="e">
        <f>I988/'Приложение 1'!I986</f>
        <v>#DIV/0!</v>
      </c>
      <c r="AO988" s="46" t="e">
        <f t="shared" si="1414"/>
        <v>#DIV/0!</v>
      </c>
      <c r="AP988" s="46" t="e">
        <f t="shared" si="1415"/>
        <v>#DIV/0!</v>
      </c>
      <c r="AQ988" s="46" t="e">
        <f t="shared" si="1416"/>
        <v>#DIV/0!</v>
      </c>
      <c r="AR988" s="46" t="e">
        <f t="shared" si="1417"/>
        <v>#DIV/0!</v>
      </c>
      <c r="AS988" s="46" t="e">
        <f t="shared" si="1418"/>
        <v>#DIV/0!</v>
      </c>
      <c r="AT988" s="46" t="e">
        <f t="shared" si="1419"/>
        <v>#DIV/0!</v>
      </c>
      <c r="AU988" s="46">
        <f t="shared" si="1420"/>
        <v>3856.74</v>
      </c>
      <c r="AV988" s="46" t="e">
        <f t="shared" si="1421"/>
        <v>#DIV/0!</v>
      </c>
      <c r="AW988" s="46" t="e">
        <f t="shared" si="1422"/>
        <v>#DIV/0!</v>
      </c>
      <c r="AX988" s="46" t="e">
        <f t="shared" si="1423"/>
        <v>#DIV/0!</v>
      </c>
      <c r="AY988" s="52">
        <f t="shared" si="1424"/>
        <v>0</v>
      </c>
      <c r="AZ988" s="46">
        <v>823.21</v>
      </c>
      <c r="BA988" s="46">
        <v>2105.13</v>
      </c>
      <c r="BB988" s="46">
        <v>2608.0100000000002</v>
      </c>
      <c r="BC988" s="46">
        <v>902.03</v>
      </c>
      <c r="BD988" s="46">
        <v>1781.42</v>
      </c>
      <c r="BE988" s="46">
        <v>1188.47</v>
      </c>
      <c r="BF988" s="46">
        <v>2445034.0299999998</v>
      </c>
      <c r="BG988" s="46">
        <f t="shared" si="1425"/>
        <v>4866.91</v>
      </c>
      <c r="BH988" s="46">
        <v>1206.3800000000001</v>
      </c>
      <c r="BI988" s="46">
        <v>3444.44</v>
      </c>
      <c r="BJ988" s="46">
        <v>7006.73</v>
      </c>
      <c r="BK988" s="46">
        <f t="shared" si="1410"/>
        <v>1689105.94</v>
      </c>
      <c r="BL988" s="46" t="e">
        <f t="shared" si="1426"/>
        <v>#DIV/0!</v>
      </c>
      <c r="BM988" s="46" t="e">
        <f t="shared" si="1427"/>
        <v>#DIV/0!</v>
      </c>
      <c r="BN988" s="46" t="e">
        <f t="shared" si="1428"/>
        <v>#DIV/0!</v>
      </c>
      <c r="BO988" s="46" t="e">
        <f t="shared" si="1429"/>
        <v>#DIV/0!</v>
      </c>
      <c r="BP988" s="46" t="e">
        <f t="shared" si="1430"/>
        <v>#DIV/0!</v>
      </c>
      <c r="BQ988" s="46" t="e">
        <f t="shared" si="1431"/>
        <v>#DIV/0!</v>
      </c>
      <c r="BR988" s="46" t="e">
        <f t="shared" si="1432"/>
        <v>#DIV/0!</v>
      </c>
      <c r="BS988" s="46" t="str">
        <f t="shared" si="1433"/>
        <v xml:space="preserve"> </v>
      </c>
      <c r="BT988" s="46" t="e">
        <f t="shared" si="1434"/>
        <v>#DIV/0!</v>
      </c>
      <c r="BU988" s="46" t="e">
        <f t="shared" si="1435"/>
        <v>#DIV/0!</v>
      </c>
      <c r="BV988" s="46" t="e">
        <f t="shared" si="1436"/>
        <v>#DIV/0!</v>
      </c>
      <c r="BW988" s="46" t="str">
        <f t="shared" si="1437"/>
        <v xml:space="preserve"> </v>
      </c>
      <c r="BY988" s="52">
        <f t="shared" si="1396"/>
        <v>2.9999999834469584</v>
      </c>
      <c r="BZ988" s="293">
        <f t="shared" si="1397"/>
        <v>1.5000000669645777</v>
      </c>
      <c r="CA988" s="46">
        <f t="shared" si="1438"/>
        <v>4038.4712063202674</v>
      </c>
      <c r="CB988" s="46">
        <f t="shared" si="1439"/>
        <v>5085.92</v>
      </c>
      <c r="CC988" s="46">
        <f t="shared" si="1440"/>
        <v>-1047.4487936797327</v>
      </c>
    </row>
    <row r="989" spans="1:82" s="45" customFormat="1" ht="12" customHeight="1">
      <c r="A989" s="282" t="s">
        <v>7</v>
      </c>
      <c r="B989" s="283"/>
      <c r="C989" s="283"/>
      <c r="D989" s="283"/>
      <c r="E989" s="283"/>
      <c r="F989" s="283"/>
      <c r="G989" s="283"/>
      <c r="H989" s="283"/>
      <c r="I989" s="283"/>
      <c r="J989" s="283"/>
      <c r="K989" s="283"/>
      <c r="L989" s="283"/>
      <c r="M989" s="283"/>
      <c r="N989" s="283"/>
      <c r="O989" s="283"/>
      <c r="P989" s="283"/>
      <c r="Q989" s="283"/>
      <c r="R989" s="283"/>
      <c r="S989" s="283"/>
      <c r="T989" s="283"/>
      <c r="U989" s="283"/>
      <c r="V989" s="283"/>
      <c r="W989" s="283"/>
      <c r="X989" s="283"/>
      <c r="Y989" s="283"/>
      <c r="Z989" s="283"/>
      <c r="AA989" s="283"/>
      <c r="AB989" s="283"/>
      <c r="AC989" s="283"/>
      <c r="AD989" s="283"/>
      <c r="AE989" s="283"/>
      <c r="AF989" s="283"/>
      <c r="AG989" s="283"/>
      <c r="AH989" s="283"/>
      <c r="AI989" s="283"/>
      <c r="AJ989" s="283"/>
      <c r="AK989" s="283"/>
      <c r="AL989" s="375"/>
      <c r="AN989" s="46">
        <f>I989/'Приложение 1'!I987</f>
        <v>0</v>
      </c>
      <c r="AO989" s="46" t="e">
        <f t="shared" si="1414"/>
        <v>#DIV/0!</v>
      </c>
      <c r="AP989" s="46" t="e">
        <f t="shared" si="1415"/>
        <v>#DIV/0!</v>
      </c>
      <c r="AQ989" s="46" t="e">
        <f t="shared" si="1416"/>
        <v>#DIV/0!</v>
      </c>
      <c r="AR989" s="46" t="e">
        <f t="shared" si="1417"/>
        <v>#DIV/0!</v>
      </c>
      <c r="AS989" s="46" t="e">
        <f t="shared" si="1418"/>
        <v>#DIV/0!</v>
      </c>
      <c r="AT989" s="46" t="e">
        <f t="shared" si="1419"/>
        <v>#DIV/0!</v>
      </c>
      <c r="AU989" s="46" t="e">
        <f t="shared" si="1420"/>
        <v>#DIV/0!</v>
      </c>
      <c r="AV989" s="46" t="e">
        <f t="shared" si="1421"/>
        <v>#DIV/0!</v>
      </c>
      <c r="AW989" s="46" t="e">
        <f t="shared" si="1422"/>
        <v>#DIV/0!</v>
      </c>
      <c r="AX989" s="46" t="e">
        <f t="shared" si="1423"/>
        <v>#DIV/0!</v>
      </c>
      <c r="AY989" s="52">
        <f t="shared" si="1424"/>
        <v>0</v>
      </c>
      <c r="AZ989" s="46">
        <v>823.21</v>
      </c>
      <c r="BA989" s="46">
        <v>2105.13</v>
      </c>
      <c r="BB989" s="46">
        <v>2608.0100000000002</v>
      </c>
      <c r="BC989" s="46">
        <v>902.03</v>
      </c>
      <c r="BD989" s="46">
        <v>1781.42</v>
      </c>
      <c r="BE989" s="46">
        <v>1188.47</v>
      </c>
      <c r="BF989" s="46">
        <v>2445034.0299999998</v>
      </c>
      <c r="BG989" s="46">
        <f t="shared" si="1425"/>
        <v>4866.91</v>
      </c>
      <c r="BH989" s="46">
        <v>1206.3800000000001</v>
      </c>
      <c r="BI989" s="46">
        <v>3444.44</v>
      </c>
      <c r="BJ989" s="46">
        <v>7006.73</v>
      </c>
      <c r="BK989" s="46">
        <f t="shared" si="1410"/>
        <v>1689105.94</v>
      </c>
      <c r="BL989" s="46" t="str">
        <f t="shared" si="1426"/>
        <v xml:space="preserve"> </v>
      </c>
      <c r="BM989" s="46" t="e">
        <f t="shared" si="1427"/>
        <v>#DIV/0!</v>
      </c>
      <c r="BN989" s="46" t="e">
        <f t="shared" si="1428"/>
        <v>#DIV/0!</v>
      </c>
      <c r="BO989" s="46" t="e">
        <f t="shared" si="1429"/>
        <v>#DIV/0!</v>
      </c>
      <c r="BP989" s="46" t="e">
        <f t="shared" si="1430"/>
        <v>#DIV/0!</v>
      </c>
      <c r="BQ989" s="46" t="e">
        <f t="shared" si="1431"/>
        <v>#DIV/0!</v>
      </c>
      <c r="BR989" s="46" t="e">
        <f t="shared" si="1432"/>
        <v>#DIV/0!</v>
      </c>
      <c r="BS989" s="46" t="e">
        <f t="shared" si="1433"/>
        <v>#DIV/0!</v>
      </c>
      <c r="BT989" s="46" t="e">
        <f t="shared" si="1434"/>
        <v>#DIV/0!</v>
      </c>
      <c r="BU989" s="46" t="e">
        <f t="shared" si="1435"/>
        <v>#DIV/0!</v>
      </c>
      <c r="BV989" s="46" t="e">
        <f t="shared" si="1436"/>
        <v>#DIV/0!</v>
      </c>
      <c r="BW989" s="46" t="str">
        <f t="shared" si="1437"/>
        <v xml:space="preserve"> </v>
      </c>
      <c r="BY989" s="52" t="e">
        <f t="shared" si="1396"/>
        <v>#DIV/0!</v>
      </c>
      <c r="BZ989" s="293" t="e">
        <f t="shared" si="1397"/>
        <v>#DIV/0!</v>
      </c>
      <c r="CA989" s="46" t="e">
        <f t="shared" si="1438"/>
        <v>#DIV/0!</v>
      </c>
      <c r="CB989" s="46">
        <f t="shared" si="1439"/>
        <v>5085.92</v>
      </c>
      <c r="CC989" s="46" t="e">
        <f t="shared" si="1440"/>
        <v>#DIV/0!</v>
      </c>
    </row>
    <row r="990" spans="1:82" s="45" customFormat="1" ht="12" customHeight="1">
      <c r="A990" s="284">
        <v>272</v>
      </c>
      <c r="B990" s="335" t="s">
        <v>887</v>
      </c>
      <c r="C990" s="280">
        <f>444.5+117.9</f>
        <v>562.4</v>
      </c>
      <c r="D990" s="295"/>
      <c r="E990" s="280"/>
      <c r="F990" s="280"/>
      <c r="G990" s="286">
        <f>ROUND(H990+U990+X990+Z990+AB990+AD990+AF990+AH990+AI990+AJ990+AK990+AL990,2)</f>
        <v>2342313.2999999998</v>
      </c>
      <c r="H990" s="280">
        <f>I990+K990+M990+O990+Q990+S990</f>
        <v>0</v>
      </c>
      <c r="I990" s="289">
        <v>0</v>
      </c>
      <c r="J990" s="289">
        <v>0</v>
      </c>
      <c r="K990" s="289">
        <v>0</v>
      </c>
      <c r="L990" s="289">
        <v>0</v>
      </c>
      <c r="M990" s="289">
        <v>0</v>
      </c>
      <c r="N990" s="280">
        <v>0</v>
      </c>
      <c r="O990" s="280">
        <v>0</v>
      </c>
      <c r="P990" s="280">
        <v>0</v>
      </c>
      <c r="Q990" s="280">
        <v>0</v>
      </c>
      <c r="R990" s="280">
        <v>0</v>
      </c>
      <c r="S990" s="280">
        <v>0</v>
      </c>
      <c r="T990" s="290">
        <v>0</v>
      </c>
      <c r="U990" s="280">
        <v>0</v>
      </c>
      <c r="V990" s="280" t="s">
        <v>106</v>
      </c>
      <c r="W990" s="57">
        <v>580</v>
      </c>
      <c r="X990" s="280">
        <f t="shared" ref="X990:X993" si="1456">ROUND(IF(V990="СК",3856.74,3886.86)*W990,2)</f>
        <v>2236909.2000000002</v>
      </c>
      <c r="Y990" s="57">
        <v>0</v>
      </c>
      <c r="Z990" s="57">
        <v>0</v>
      </c>
      <c r="AA990" s="57">
        <v>0</v>
      </c>
      <c r="AB990" s="57">
        <v>0</v>
      </c>
      <c r="AC990" s="57">
        <v>0</v>
      </c>
      <c r="AD990" s="57">
        <v>0</v>
      </c>
      <c r="AE990" s="57">
        <v>0</v>
      </c>
      <c r="AF990" s="57">
        <v>0</v>
      </c>
      <c r="AG990" s="57">
        <v>0</v>
      </c>
      <c r="AH990" s="57">
        <v>0</v>
      </c>
      <c r="AI990" s="57">
        <v>0</v>
      </c>
      <c r="AJ990" s="57">
        <f t="shared" ref="AJ990:AJ993" si="1457">ROUND(X990/95.5*3,2)</f>
        <v>70269.399999999994</v>
      </c>
      <c r="AK990" s="57">
        <f t="shared" ref="AK990:AK993" si="1458">ROUND(X990/95.5*1.5,2)</f>
        <v>35134.699999999997</v>
      </c>
      <c r="AL990" s="57">
        <v>0</v>
      </c>
      <c r="AN990" s="46">
        <f>I990/'Приложение 1'!I988</f>
        <v>0</v>
      </c>
      <c r="AO990" s="46" t="e">
        <f t="shared" si="1414"/>
        <v>#DIV/0!</v>
      </c>
      <c r="AP990" s="46" t="e">
        <f t="shared" si="1415"/>
        <v>#DIV/0!</v>
      </c>
      <c r="AQ990" s="46" t="e">
        <f t="shared" si="1416"/>
        <v>#DIV/0!</v>
      </c>
      <c r="AR990" s="46" t="e">
        <f t="shared" si="1417"/>
        <v>#DIV/0!</v>
      </c>
      <c r="AS990" s="46" t="e">
        <f t="shared" si="1418"/>
        <v>#DIV/0!</v>
      </c>
      <c r="AT990" s="46" t="e">
        <f t="shared" si="1419"/>
        <v>#DIV/0!</v>
      </c>
      <c r="AU990" s="46">
        <f t="shared" si="1420"/>
        <v>3856.7400000000002</v>
      </c>
      <c r="AV990" s="46" t="e">
        <f t="shared" si="1421"/>
        <v>#DIV/0!</v>
      </c>
      <c r="AW990" s="46" t="e">
        <f t="shared" si="1422"/>
        <v>#DIV/0!</v>
      </c>
      <c r="AX990" s="46" t="e">
        <f t="shared" si="1423"/>
        <v>#DIV/0!</v>
      </c>
      <c r="AY990" s="52">
        <f t="shared" si="1424"/>
        <v>0</v>
      </c>
      <c r="AZ990" s="46">
        <v>823.21</v>
      </c>
      <c r="BA990" s="46">
        <v>2105.13</v>
      </c>
      <c r="BB990" s="46">
        <v>2608.0100000000002</v>
      </c>
      <c r="BC990" s="46">
        <v>902.03</v>
      </c>
      <c r="BD990" s="46">
        <v>1781.42</v>
      </c>
      <c r="BE990" s="46">
        <v>1188.47</v>
      </c>
      <c r="BF990" s="46">
        <v>2445034.0299999998</v>
      </c>
      <c r="BG990" s="46">
        <f t="shared" si="1425"/>
        <v>4866.91</v>
      </c>
      <c r="BH990" s="46">
        <v>1206.3800000000001</v>
      </c>
      <c r="BI990" s="46">
        <v>3444.44</v>
      </c>
      <c r="BJ990" s="46">
        <v>7006.73</v>
      </c>
      <c r="BK990" s="46">
        <f t="shared" si="1410"/>
        <v>1689105.94</v>
      </c>
      <c r="BL990" s="46" t="str">
        <f t="shared" si="1426"/>
        <v xml:space="preserve"> </v>
      </c>
      <c r="BM990" s="46" t="e">
        <f t="shared" si="1427"/>
        <v>#DIV/0!</v>
      </c>
      <c r="BN990" s="46" t="e">
        <f t="shared" si="1428"/>
        <v>#DIV/0!</v>
      </c>
      <c r="BO990" s="46" t="e">
        <f t="shared" si="1429"/>
        <v>#DIV/0!</v>
      </c>
      <c r="BP990" s="46" t="e">
        <f t="shared" si="1430"/>
        <v>#DIV/0!</v>
      </c>
      <c r="BQ990" s="46" t="e">
        <f t="shared" si="1431"/>
        <v>#DIV/0!</v>
      </c>
      <c r="BR990" s="46" t="e">
        <f t="shared" si="1432"/>
        <v>#DIV/0!</v>
      </c>
      <c r="BS990" s="46" t="str">
        <f t="shared" si="1433"/>
        <v xml:space="preserve"> </v>
      </c>
      <c r="BT990" s="46" t="e">
        <f t="shared" si="1434"/>
        <v>#DIV/0!</v>
      </c>
      <c r="BU990" s="46" t="e">
        <f t="shared" si="1435"/>
        <v>#DIV/0!</v>
      </c>
      <c r="BV990" s="46" t="e">
        <f t="shared" si="1436"/>
        <v>#DIV/0!</v>
      </c>
      <c r="BW990" s="46" t="str">
        <f t="shared" si="1437"/>
        <v xml:space="preserve"> </v>
      </c>
      <c r="BY990" s="52">
        <f t="shared" si="1396"/>
        <v>3.0000000426928368</v>
      </c>
      <c r="BZ990" s="293">
        <f t="shared" si="1397"/>
        <v>1.5000000213464184</v>
      </c>
      <c r="CA990" s="46">
        <f t="shared" si="1438"/>
        <v>4038.4712068965514</v>
      </c>
      <c r="CB990" s="46">
        <f t="shared" si="1439"/>
        <v>5085.92</v>
      </c>
      <c r="CC990" s="46">
        <f t="shared" si="1440"/>
        <v>-1047.4487931034487</v>
      </c>
    </row>
    <row r="991" spans="1:82" s="45" customFormat="1" ht="12" customHeight="1">
      <c r="A991" s="284">
        <v>273</v>
      </c>
      <c r="B991" s="335" t="s">
        <v>882</v>
      </c>
      <c r="C991" s="280"/>
      <c r="D991" s="295"/>
      <c r="E991" s="280"/>
      <c r="F991" s="280"/>
      <c r="G991" s="286">
        <f t="shared" ref="G991:G993" si="1459">ROUND(H991+U991+X991+Z991+AB991+AD991+AF991+AH991+AI991+AJ991+AK991+AL991,2)</f>
        <v>2935968.57</v>
      </c>
      <c r="H991" s="280">
        <f t="shared" ref="H991:H993" si="1460">I991+K991+M991+O991+Q991+S991</f>
        <v>0</v>
      </c>
      <c r="I991" s="289">
        <v>0</v>
      </c>
      <c r="J991" s="289">
        <v>0</v>
      </c>
      <c r="K991" s="289">
        <v>0</v>
      </c>
      <c r="L991" s="289">
        <v>0</v>
      </c>
      <c r="M991" s="289">
        <v>0</v>
      </c>
      <c r="N991" s="280">
        <v>0</v>
      </c>
      <c r="O991" s="280">
        <v>0</v>
      </c>
      <c r="P991" s="280">
        <v>0</v>
      </c>
      <c r="Q991" s="280">
        <v>0</v>
      </c>
      <c r="R991" s="280">
        <v>0</v>
      </c>
      <c r="S991" s="280">
        <v>0</v>
      </c>
      <c r="T991" s="290">
        <v>0</v>
      </c>
      <c r="U991" s="280">
        <v>0</v>
      </c>
      <c r="V991" s="296" t="s">
        <v>106</v>
      </c>
      <c r="W991" s="57">
        <v>727</v>
      </c>
      <c r="X991" s="280">
        <f t="shared" si="1456"/>
        <v>2803849.98</v>
      </c>
      <c r="Y991" s="57">
        <v>0</v>
      </c>
      <c r="Z991" s="57">
        <v>0</v>
      </c>
      <c r="AA991" s="57">
        <v>0</v>
      </c>
      <c r="AB991" s="57">
        <v>0</v>
      </c>
      <c r="AC991" s="57">
        <v>0</v>
      </c>
      <c r="AD991" s="57">
        <v>0</v>
      </c>
      <c r="AE991" s="57">
        <v>0</v>
      </c>
      <c r="AF991" s="57">
        <v>0</v>
      </c>
      <c r="AG991" s="57">
        <v>0</v>
      </c>
      <c r="AH991" s="57">
        <v>0</v>
      </c>
      <c r="AI991" s="57">
        <v>0</v>
      </c>
      <c r="AJ991" s="57">
        <f t="shared" si="1457"/>
        <v>88079.06</v>
      </c>
      <c r="AK991" s="57">
        <f t="shared" si="1458"/>
        <v>44039.53</v>
      </c>
      <c r="AL991" s="57">
        <v>0</v>
      </c>
      <c r="AN991" s="46">
        <f>I991/'Приложение 1'!I989</f>
        <v>0</v>
      </c>
      <c r="AO991" s="46" t="e">
        <f t="shared" si="1414"/>
        <v>#DIV/0!</v>
      </c>
      <c r="AP991" s="46" t="e">
        <f t="shared" si="1415"/>
        <v>#DIV/0!</v>
      </c>
      <c r="AQ991" s="46" t="e">
        <f t="shared" si="1416"/>
        <v>#DIV/0!</v>
      </c>
      <c r="AR991" s="46" t="e">
        <f t="shared" si="1417"/>
        <v>#DIV/0!</v>
      </c>
      <c r="AS991" s="46" t="e">
        <f t="shared" si="1418"/>
        <v>#DIV/0!</v>
      </c>
      <c r="AT991" s="46" t="e">
        <f t="shared" si="1419"/>
        <v>#DIV/0!</v>
      </c>
      <c r="AU991" s="46">
        <f t="shared" si="1420"/>
        <v>3856.74</v>
      </c>
      <c r="AV991" s="46" t="e">
        <f t="shared" si="1421"/>
        <v>#DIV/0!</v>
      </c>
      <c r="AW991" s="46" t="e">
        <f t="shared" si="1422"/>
        <v>#DIV/0!</v>
      </c>
      <c r="AX991" s="46" t="e">
        <f t="shared" si="1423"/>
        <v>#DIV/0!</v>
      </c>
      <c r="AY991" s="52">
        <f t="shared" si="1424"/>
        <v>0</v>
      </c>
      <c r="AZ991" s="46">
        <v>823.21</v>
      </c>
      <c r="BA991" s="46">
        <v>2105.13</v>
      </c>
      <c r="BB991" s="46">
        <v>2608.0100000000002</v>
      </c>
      <c r="BC991" s="46">
        <v>902.03</v>
      </c>
      <c r="BD991" s="46">
        <v>1781.42</v>
      </c>
      <c r="BE991" s="46">
        <v>1188.47</v>
      </c>
      <c r="BF991" s="46">
        <v>2445034.0299999998</v>
      </c>
      <c r="BG991" s="46">
        <f t="shared" si="1425"/>
        <v>4866.91</v>
      </c>
      <c r="BH991" s="46">
        <v>1206.3800000000001</v>
      </c>
      <c r="BI991" s="46">
        <v>3444.44</v>
      </c>
      <c r="BJ991" s="46">
        <v>7006.73</v>
      </c>
      <c r="BK991" s="46">
        <f t="shared" si="1410"/>
        <v>1689105.94</v>
      </c>
      <c r="BL991" s="46" t="str">
        <f t="shared" si="1426"/>
        <v xml:space="preserve"> </v>
      </c>
      <c r="BM991" s="46" t="e">
        <f t="shared" si="1427"/>
        <v>#DIV/0!</v>
      </c>
      <c r="BN991" s="46" t="e">
        <f t="shared" si="1428"/>
        <v>#DIV/0!</v>
      </c>
      <c r="BO991" s="46" t="e">
        <f t="shared" si="1429"/>
        <v>#DIV/0!</v>
      </c>
      <c r="BP991" s="46" t="e">
        <f t="shared" si="1430"/>
        <v>#DIV/0!</v>
      </c>
      <c r="BQ991" s="46" t="e">
        <f t="shared" si="1431"/>
        <v>#DIV/0!</v>
      </c>
      <c r="BR991" s="46" t="e">
        <f t="shared" si="1432"/>
        <v>#DIV/0!</v>
      </c>
      <c r="BS991" s="46" t="str">
        <f t="shared" si="1433"/>
        <v xml:space="preserve"> </v>
      </c>
      <c r="BT991" s="46" t="e">
        <f t="shared" si="1434"/>
        <v>#DIV/0!</v>
      </c>
      <c r="BU991" s="46" t="e">
        <f t="shared" si="1435"/>
        <v>#DIV/0!</v>
      </c>
      <c r="BV991" s="46" t="e">
        <f t="shared" si="1436"/>
        <v>#DIV/0!</v>
      </c>
      <c r="BW991" s="46" t="str">
        <f t="shared" si="1437"/>
        <v xml:space="preserve"> </v>
      </c>
      <c r="BY991" s="52"/>
      <c r="BZ991" s="293"/>
      <c r="CA991" s="46">
        <f t="shared" si="1438"/>
        <v>4038.4712104539199</v>
      </c>
      <c r="CB991" s="46">
        <f t="shared" si="1439"/>
        <v>5085.92</v>
      </c>
      <c r="CC991" s="46">
        <f t="shared" si="1440"/>
        <v>-1047.4487895460802</v>
      </c>
    </row>
    <row r="992" spans="1:82" s="45" customFormat="1" ht="12" customHeight="1">
      <c r="A992" s="284">
        <v>274</v>
      </c>
      <c r="B992" s="335" t="s">
        <v>884</v>
      </c>
      <c r="C992" s="280"/>
      <c r="D992" s="295"/>
      <c r="E992" s="280"/>
      <c r="F992" s="280"/>
      <c r="G992" s="286">
        <f t="shared" si="1459"/>
        <v>2322120.94</v>
      </c>
      <c r="H992" s="280">
        <f t="shared" si="1460"/>
        <v>0</v>
      </c>
      <c r="I992" s="289">
        <v>0</v>
      </c>
      <c r="J992" s="289">
        <v>0</v>
      </c>
      <c r="K992" s="289">
        <v>0</v>
      </c>
      <c r="L992" s="289">
        <v>0</v>
      </c>
      <c r="M992" s="289">
        <v>0</v>
      </c>
      <c r="N992" s="280">
        <v>0</v>
      </c>
      <c r="O992" s="280">
        <v>0</v>
      </c>
      <c r="P992" s="280">
        <v>0</v>
      </c>
      <c r="Q992" s="280">
        <v>0</v>
      </c>
      <c r="R992" s="280">
        <v>0</v>
      </c>
      <c r="S992" s="280">
        <v>0</v>
      </c>
      <c r="T992" s="290">
        <v>0</v>
      </c>
      <c r="U992" s="280">
        <v>0</v>
      </c>
      <c r="V992" s="296" t="s">
        <v>106</v>
      </c>
      <c r="W992" s="57">
        <v>575</v>
      </c>
      <c r="X992" s="280">
        <f t="shared" si="1456"/>
        <v>2217625.5</v>
      </c>
      <c r="Y992" s="57">
        <v>0</v>
      </c>
      <c r="Z992" s="57">
        <v>0</v>
      </c>
      <c r="AA992" s="57">
        <v>0</v>
      </c>
      <c r="AB992" s="57">
        <v>0</v>
      </c>
      <c r="AC992" s="57">
        <v>0</v>
      </c>
      <c r="AD992" s="57">
        <v>0</v>
      </c>
      <c r="AE992" s="57">
        <v>0</v>
      </c>
      <c r="AF992" s="57">
        <v>0</v>
      </c>
      <c r="AG992" s="57">
        <v>0</v>
      </c>
      <c r="AH992" s="57">
        <v>0</v>
      </c>
      <c r="AI992" s="57">
        <v>0</v>
      </c>
      <c r="AJ992" s="57">
        <f t="shared" si="1457"/>
        <v>69663.63</v>
      </c>
      <c r="AK992" s="57">
        <f t="shared" si="1458"/>
        <v>34831.81</v>
      </c>
      <c r="AL992" s="57">
        <v>0</v>
      </c>
      <c r="AN992" s="46">
        <f>I992/'Приложение 1'!I990</f>
        <v>0</v>
      </c>
      <c r="AO992" s="46" t="e">
        <f t="shared" si="1414"/>
        <v>#DIV/0!</v>
      </c>
      <c r="AP992" s="46" t="e">
        <f t="shared" si="1415"/>
        <v>#DIV/0!</v>
      </c>
      <c r="AQ992" s="46" t="e">
        <f t="shared" si="1416"/>
        <v>#DIV/0!</v>
      </c>
      <c r="AR992" s="46" t="e">
        <f t="shared" si="1417"/>
        <v>#DIV/0!</v>
      </c>
      <c r="AS992" s="46" t="e">
        <f t="shared" si="1418"/>
        <v>#DIV/0!</v>
      </c>
      <c r="AT992" s="46" t="e">
        <f t="shared" si="1419"/>
        <v>#DIV/0!</v>
      </c>
      <c r="AU992" s="46">
        <f t="shared" si="1420"/>
        <v>3856.74</v>
      </c>
      <c r="AV992" s="46" t="e">
        <f t="shared" si="1421"/>
        <v>#DIV/0!</v>
      </c>
      <c r="AW992" s="46" t="e">
        <f t="shared" si="1422"/>
        <v>#DIV/0!</v>
      </c>
      <c r="AX992" s="46" t="e">
        <f t="shared" si="1423"/>
        <v>#DIV/0!</v>
      </c>
      <c r="AY992" s="52">
        <f t="shared" si="1424"/>
        <v>0</v>
      </c>
      <c r="AZ992" s="46">
        <v>823.21</v>
      </c>
      <c r="BA992" s="46">
        <v>2105.13</v>
      </c>
      <c r="BB992" s="46">
        <v>2608.0100000000002</v>
      </c>
      <c r="BC992" s="46">
        <v>902.03</v>
      </c>
      <c r="BD992" s="46">
        <v>1781.42</v>
      </c>
      <c r="BE992" s="46">
        <v>1188.47</v>
      </c>
      <c r="BF992" s="46">
        <v>2445034.0299999998</v>
      </c>
      <c r="BG992" s="46">
        <f t="shared" si="1425"/>
        <v>4866.91</v>
      </c>
      <c r="BH992" s="46">
        <v>1206.3800000000001</v>
      </c>
      <c r="BI992" s="46">
        <v>3444.44</v>
      </c>
      <c r="BJ992" s="46">
        <v>7006.73</v>
      </c>
      <c r="BK992" s="46">
        <f t="shared" si="1410"/>
        <v>1689105.94</v>
      </c>
      <c r="BL992" s="46" t="str">
        <f t="shared" si="1426"/>
        <v xml:space="preserve"> </v>
      </c>
      <c r="BM992" s="46" t="e">
        <f t="shared" si="1427"/>
        <v>#DIV/0!</v>
      </c>
      <c r="BN992" s="46" t="e">
        <f t="shared" si="1428"/>
        <v>#DIV/0!</v>
      </c>
      <c r="BO992" s="46" t="e">
        <f t="shared" si="1429"/>
        <v>#DIV/0!</v>
      </c>
      <c r="BP992" s="46" t="e">
        <f t="shared" si="1430"/>
        <v>#DIV/0!</v>
      </c>
      <c r="BQ992" s="46" t="e">
        <f t="shared" si="1431"/>
        <v>#DIV/0!</v>
      </c>
      <c r="BR992" s="46" t="e">
        <f t="shared" si="1432"/>
        <v>#DIV/0!</v>
      </c>
      <c r="BS992" s="46" t="str">
        <f t="shared" si="1433"/>
        <v xml:space="preserve"> </v>
      </c>
      <c r="BT992" s="46" t="e">
        <f t="shared" si="1434"/>
        <v>#DIV/0!</v>
      </c>
      <c r="BU992" s="46" t="e">
        <f t="shared" si="1435"/>
        <v>#DIV/0!</v>
      </c>
      <c r="BV992" s="46" t="e">
        <f t="shared" si="1436"/>
        <v>#DIV/0!</v>
      </c>
      <c r="BW992" s="46" t="str">
        <f t="shared" si="1437"/>
        <v xml:space="preserve"> </v>
      </c>
      <c r="BY992" s="52"/>
      <c r="BZ992" s="293"/>
      <c r="CA992" s="46">
        <f t="shared" si="1438"/>
        <v>4038.4712</v>
      </c>
      <c r="CB992" s="46">
        <f t="shared" si="1439"/>
        <v>5085.92</v>
      </c>
      <c r="CC992" s="46">
        <f t="shared" si="1440"/>
        <v>-1047.4488000000001</v>
      </c>
    </row>
    <row r="993" spans="1:81" s="45" customFormat="1" ht="12" customHeight="1">
      <c r="A993" s="284">
        <v>275</v>
      </c>
      <c r="B993" s="335" t="s">
        <v>885</v>
      </c>
      <c r="C993" s="280"/>
      <c r="D993" s="295"/>
      <c r="E993" s="280"/>
      <c r="F993" s="280"/>
      <c r="G993" s="286">
        <f t="shared" si="1459"/>
        <v>2988468.69</v>
      </c>
      <c r="H993" s="280">
        <f t="shared" si="1460"/>
        <v>0</v>
      </c>
      <c r="I993" s="289">
        <v>0</v>
      </c>
      <c r="J993" s="289">
        <v>0</v>
      </c>
      <c r="K993" s="289">
        <v>0</v>
      </c>
      <c r="L993" s="289">
        <v>0</v>
      </c>
      <c r="M993" s="289">
        <v>0</v>
      </c>
      <c r="N993" s="280">
        <v>0</v>
      </c>
      <c r="O993" s="280">
        <v>0</v>
      </c>
      <c r="P993" s="280">
        <v>0</v>
      </c>
      <c r="Q993" s="280">
        <v>0</v>
      </c>
      <c r="R993" s="280">
        <v>0</v>
      </c>
      <c r="S993" s="280">
        <v>0</v>
      </c>
      <c r="T993" s="290">
        <v>0</v>
      </c>
      <c r="U993" s="280">
        <v>0</v>
      </c>
      <c r="V993" s="296" t="s">
        <v>106</v>
      </c>
      <c r="W993" s="57">
        <v>740</v>
      </c>
      <c r="X993" s="280">
        <f t="shared" si="1456"/>
        <v>2853987.6</v>
      </c>
      <c r="Y993" s="57">
        <v>0</v>
      </c>
      <c r="Z993" s="57">
        <v>0</v>
      </c>
      <c r="AA993" s="57">
        <v>0</v>
      </c>
      <c r="AB993" s="57">
        <v>0</v>
      </c>
      <c r="AC993" s="57">
        <v>0</v>
      </c>
      <c r="AD993" s="57">
        <v>0</v>
      </c>
      <c r="AE993" s="57">
        <v>0</v>
      </c>
      <c r="AF993" s="57">
        <v>0</v>
      </c>
      <c r="AG993" s="57">
        <v>0</v>
      </c>
      <c r="AH993" s="57">
        <v>0</v>
      </c>
      <c r="AI993" s="57">
        <v>0</v>
      </c>
      <c r="AJ993" s="57">
        <f t="shared" si="1457"/>
        <v>89654.06</v>
      </c>
      <c r="AK993" s="57">
        <f t="shared" si="1458"/>
        <v>44827.03</v>
      </c>
      <c r="AL993" s="57">
        <v>0</v>
      </c>
      <c r="AN993" s="46">
        <f>I993/'Приложение 1'!I991</f>
        <v>0</v>
      </c>
      <c r="AO993" s="46" t="e">
        <f t="shared" si="1414"/>
        <v>#DIV/0!</v>
      </c>
      <c r="AP993" s="46" t="e">
        <f t="shared" si="1415"/>
        <v>#DIV/0!</v>
      </c>
      <c r="AQ993" s="46" t="e">
        <f t="shared" si="1416"/>
        <v>#DIV/0!</v>
      </c>
      <c r="AR993" s="46" t="e">
        <f t="shared" si="1417"/>
        <v>#DIV/0!</v>
      </c>
      <c r="AS993" s="46" t="e">
        <f t="shared" si="1418"/>
        <v>#DIV/0!</v>
      </c>
      <c r="AT993" s="46" t="e">
        <f t="shared" si="1419"/>
        <v>#DIV/0!</v>
      </c>
      <c r="AU993" s="46">
        <f t="shared" si="1420"/>
        <v>3856.7400000000002</v>
      </c>
      <c r="AV993" s="46" t="e">
        <f t="shared" si="1421"/>
        <v>#DIV/0!</v>
      </c>
      <c r="AW993" s="46" t="e">
        <f t="shared" si="1422"/>
        <v>#DIV/0!</v>
      </c>
      <c r="AX993" s="46" t="e">
        <f t="shared" si="1423"/>
        <v>#DIV/0!</v>
      </c>
      <c r="AY993" s="52">
        <f t="shared" si="1424"/>
        <v>0</v>
      </c>
      <c r="AZ993" s="46">
        <v>823.21</v>
      </c>
      <c r="BA993" s="46">
        <v>2105.13</v>
      </c>
      <c r="BB993" s="46">
        <v>2608.0100000000002</v>
      </c>
      <c r="BC993" s="46">
        <v>902.03</v>
      </c>
      <c r="BD993" s="46">
        <v>1781.42</v>
      </c>
      <c r="BE993" s="46">
        <v>1188.47</v>
      </c>
      <c r="BF993" s="46">
        <v>2445034.0299999998</v>
      </c>
      <c r="BG993" s="46">
        <f t="shared" si="1425"/>
        <v>4866.91</v>
      </c>
      <c r="BH993" s="46">
        <v>1206.3800000000001</v>
      </c>
      <c r="BI993" s="46">
        <v>3444.44</v>
      </c>
      <c r="BJ993" s="46">
        <v>7006.73</v>
      </c>
      <c r="BK993" s="46">
        <f t="shared" si="1410"/>
        <v>1689105.94</v>
      </c>
      <c r="BL993" s="46" t="str">
        <f t="shared" si="1426"/>
        <v xml:space="preserve"> </v>
      </c>
      <c r="BM993" s="46" t="e">
        <f t="shared" si="1427"/>
        <v>#DIV/0!</v>
      </c>
      <c r="BN993" s="46" t="e">
        <f t="shared" si="1428"/>
        <v>#DIV/0!</v>
      </c>
      <c r="BO993" s="46" t="e">
        <f t="shared" si="1429"/>
        <v>#DIV/0!</v>
      </c>
      <c r="BP993" s="46" t="e">
        <f t="shared" si="1430"/>
        <v>#DIV/0!</v>
      </c>
      <c r="BQ993" s="46" t="e">
        <f t="shared" si="1431"/>
        <v>#DIV/0!</v>
      </c>
      <c r="BR993" s="46" t="e">
        <f t="shared" si="1432"/>
        <v>#DIV/0!</v>
      </c>
      <c r="BS993" s="46" t="str">
        <f t="shared" si="1433"/>
        <v xml:space="preserve"> </v>
      </c>
      <c r="BT993" s="46" t="e">
        <f t="shared" si="1434"/>
        <v>#DIV/0!</v>
      </c>
      <c r="BU993" s="46" t="e">
        <f t="shared" si="1435"/>
        <v>#DIV/0!</v>
      </c>
      <c r="BV993" s="46" t="e">
        <f t="shared" si="1436"/>
        <v>#DIV/0!</v>
      </c>
      <c r="BW993" s="46" t="str">
        <f t="shared" si="1437"/>
        <v xml:space="preserve"> </v>
      </c>
      <c r="BY993" s="52"/>
      <c r="BZ993" s="293"/>
      <c r="CA993" s="46">
        <f t="shared" si="1438"/>
        <v>4038.4712027027026</v>
      </c>
      <c r="CB993" s="46">
        <f t="shared" si="1439"/>
        <v>5085.92</v>
      </c>
      <c r="CC993" s="46">
        <f t="shared" si="1440"/>
        <v>-1047.4487972972975</v>
      </c>
    </row>
    <row r="994" spans="1:81" s="45" customFormat="1" ht="30.75" customHeight="1">
      <c r="A994" s="308" t="s">
        <v>8</v>
      </c>
      <c r="B994" s="308"/>
      <c r="C994" s="280">
        <f>SUM(C990:C993)</f>
        <v>562.4</v>
      </c>
      <c r="D994" s="356"/>
      <c r="E994" s="294"/>
      <c r="F994" s="294"/>
      <c r="G994" s="280">
        <f t="shared" ref="G994:U994" si="1461">SUM(G990:G993)</f>
        <v>10588871.499999998</v>
      </c>
      <c r="H994" s="280">
        <f t="shared" si="1461"/>
        <v>0</v>
      </c>
      <c r="I994" s="280">
        <f t="shared" si="1461"/>
        <v>0</v>
      </c>
      <c r="J994" s="280">
        <f t="shared" si="1461"/>
        <v>0</v>
      </c>
      <c r="K994" s="280">
        <f t="shared" si="1461"/>
        <v>0</v>
      </c>
      <c r="L994" s="280">
        <f t="shared" si="1461"/>
        <v>0</v>
      </c>
      <c r="M994" s="280">
        <f t="shared" si="1461"/>
        <v>0</v>
      </c>
      <c r="N994" s="280">
        <f t="shared" si="1461"/>
        <v>0</v>
      </c>
      <c r="O994" s="280">
        <f t="shared" si="1461"/>
        <v>0</v>
      </c>
      <c r="P994" s="280">
        <f t="shared" si="1461"/>
        <v>0</v>
      </c>
      <c r="Q994" s="280">
        <f t="shared" si="1461"/>
        <v>0</v>
      </c>
      <c r="R994" s="280">
        <f t="shared" si="1461"/>
        <v>0</v>
      </c>
      <c r="S994" s="280">
        <f t="shared" si="1461"/>
        <v>0</v>
      </c>
      <c r="T994" s="290">
        <f t="shared" si="1461"/>
        <v>0</v>
      </c>
      <c r="U994" s="280">
        <f t="shared" si="1461"/>
        <v>0</v>
      </c>
      <c r="V994" s="280" t="s">
        <v>66</v>
      </c>
      <c r="W994" s="280">
        <f t="shared" ref="W994:AL994" si="1462">SUM(W990:W993)</f>
        <v>2622</v>
      </c>
      <c r="X994" s="280">
        <f t="shared" si="1462"/>
        <v>10112372.279999999</v>
      </c>
      <c r="Y994" s="280">
        <f t="shared" si="1462"/>
        <v>0</v>
      </c>
      <c r="Z994" s="280">
        <f t="shared" si="1462"/>
        <v>0</v>
      </c>
      <c r="AA994" s="280">
        <f t="shared" si="1462"/>
        <v>0</v>
      </c>
      <c r="AB994" s="280">
        <f t="shared" si="1462"/>
        <v>0</v>
      </c>
      <c r="AC994" s="280">
        <f t="shared" si="1462"/>
        <v>0</v>
      </c>
      <c r="AD994" s="280">
        <f t="shared" si="1462"/>
        <v>0</v>
      </c>
      <c r="AE994" s="280">
        <f t="shared" si="1462"/>
        <v>0</v>
      </c>
      <c r="AF994" s="280">
        <f t="shared" si="1462"/>
        <v>0</v>
      </c>
      <c r="AG994" s="280">
        <f t="shared" si="1462"/>
        <v>0</v>
      </c>
      <c r="AH994" s="280">
        <f t="shared" si="1462"/>
        <v>0</v>
      </c>
      <c r="AI994" s="280">
        <f t="shared" si="1462"/>
        <v>0</v>
      </c>
      <c r="AJ994" s="280">
        <f t="shared" si="1462"/>
        <v>317666.15000000002</v>
      </c>
      <c r="AK994" s="280">
        <f t="shared" si="1462"/>
        <v>158833.07</v>
      </c>
      <c r="AL994" s="280">
        <f t="shared" si="1462"/>
        <v>0</v>
      </c>
      <c r="AN994" s="46" t="e">
        <f>I994/'Приложение 1'!I992</f>
        <v>#DIV/0!</v>
      </c>
      <c r="AO994" s="46" t="e">
        <f t="shared" si="1414"/>
        <v>#DIV/0!</v>
      </c>
      <c r="AP994" s="46" t="e">
        <f t="shared" si="1415"/>
        <v>#DIV/0!</v>
      </c>
      <c r="AQ994" s="46" t="e">
        <f t="shared" si="1416"/>
        <v>#DIV/0!</v>
      </c>
      <c r="AR994" s="46" t="e">
        <f t="shared" si="1417"/>
        <v>#DIV/0!</v>
      </c>
      <c r="AS994" s="46" t="e">
        <f t="shared" si="1418"/>
        <v>#DIV/0!</v>
      </c>
      <c r="AT994" s="46" t="e">
        <f t="shared" si="1419"/>
        <v>#DIV/0!</v>
      </c>
      <c r="AU994" s="46">
        <f t="shared" si="1420"/>
        <v>3856.74</v>
      </c>
      <c r="AV994" s="46" t="e">
        <f t="shared" si="1421"/>
        <v>#DIV/0!</v>
      </c>
      <c r="AW994" s="46" t="e">
        <f t="shared" si="1422"/>
        <v>#DIV/0!</v>
      </c>
      <c r="AX994" s="46" t="e">
        <f t="shared" si="1423"/>
        <v>#DIV/0!</v>
      </c>
      <c r="AY994" s="52">
        <f t="shared" si="1424"/>
        <v>0</v>
      </c>
      <c r="AZ994" s="46">
        <v>823.21</v>
      </c>
      <c r="BA994" s="46">
        <v>2105.13</v>
      </c>
      <c r="BB994" s="46">
        <v>2608.0100000000002</v>
      </c>
      <c r="BC994" s="46">
        <v>902.03</v>
      </c>
      <c r="BD994" s="46">
        <v>1781.42</v>
      </c>
      <c r="BE994" s="46">
        <v>1188.47</v>
      </c>
      <c r="BF994" s="46">
        <v>2445034.0299999998</v>
      </c>
      <c r="BG994" s="46">
        <f t="shared" si="1425"/>
        <v>4866.91</v>
      </c>
      <c r="BH994" s="46">
        <v>1206.3800000000001</v>
      </c>
      <c r="BI994" s="46">
        <v>3444.44</v>
      </c>
      <c r="BJ994" s="46">
        <v>7006.73</v>
      </c>
      <c r="BK994" s="46">
        <f t="shared" si="1410"/>
        <v>1689105.94</v>
      </c>
      <c r="BL994" s="46" t="e">
        <f t="shared" si="1426"/>
        <v>#DIV/0!</v>
      </c>
      <c r="BM994" s="46" t="e">
        <f t="shared" si="1427"/>
        <v>#DIV/0!</v>
      </c>
      <c r="BN994" s="46" t="e">
        <f t="shared" si="1428"/>
        <v>#DIV/0!</v>
      </c>
      <c r="BO994" s="46" t="e">
        <f t="shared" si="1429"/>
        <v>#DIV/0!</v>
      </c>
      <c r="BP994" s="46" t="e">
        <f t="shared" si="1430"/>
        <v>#DIV/0!</v>
      </c>
      <c r="BQ994" s="46" t="e">
        <f t="shared" si="1431"/>
        <v>#DIV/0!</v>
      </c>
      <c r="BR994" s="46" t="e">
        <f t="shared" si="1432"/>
        <v>#DIV/0!</v>
      </c>
      <c r="BS994" s="46" t="str">
        <f t="shared" si="1433"/>
        <v xml:space="preserve"> </v>
      </c>
      <c r="BT994" s="46" t="e">
        <f t="shared" si="1434"/>
        <v>#DIV/0!</v>
      </c>
      <c r="BU994" s="46" t="e">
        <f t="shared" si="1435"/>
        <v>#DIV/0!</v>
      </c>
      <c r="BV994" s="46" t="e">
        <f t="shared" si="1436"/>
        <v>#DIV/0!</v>
      </c>
      <c r="BW994" s="46" t="str">
        <f t="shared" si="1437"/>
        <v xml:space="preserve"> </v>
      </c>
      <c r="BY994" s="52">
        <f t="shared" si="1396"/>
        <v>3.0000000472193857</v>
      </c>
      <c r="BZ994" s="293">
        <f t="shared" si="1397"/>
        <v>1.4999999763903078</v>
      </c>
      <c r="CA994" s="46">
        <f t="shared" si="1438"/>
        <v>4038.4712051868796</v>
      </c>
      <c r="CB994" s="46">
        <f t="shared" si="1439"/>
        <v>5085.92</v>
      </c>
      <c r="CC994" s="46">
        <f t="shared" si="1440"/>
        <v>-1047.4487948131205</v>
      </c>
    </row>
    <row r="995" spans="1:81" s="45" customFormat="1" ht="12" customHeight="1">
      <c r="A995" s="282" t="s">
        <v>10</v>
      </c>
      <c r="B995" s="283"/>
      <c r="C995" s="283"/>
      <c r="D995" s="283"/>
      <c r="E995" s="283"/>
      <c r="F995" s="283"/>
      <c r="G995" s="283"/>
      <c r="H995" s="283"/>
      <c r="I995" s="283"/>
      <c r="J995" s="283"/>
      <c r="K995" s="283"/>
      <c r="L995" s="283"/>
      <c r="M995" s="283"/>
      <c r="N995" s="283"/>
      <c r="O995" s="283"/>
      <c r="P995" s="283"/>
      <c r="Q995" s="283"/>
      <c r="R995" s="283"/>
      <c r="S995" s="283"/>
      <c r="T995" s="283"/>
      <c r="U995" s="283"/>
      <c r="V995" s="283"/>
      <c r="W995" s="283"/>
      <c r="X995" s="283"/>
      <c r="Y995" s="283"/>
      <c r="Z995" s="283"/>
      <c r="AA995" s="283"/>
      <c r="AB995" s="283"/>
      <c r="AC995" s="283"/>
      <c r="AD995" s="283"/>
      <c r="AE995" s="283"/>
      <c r="AF995" s="283"/>
      <c r="AG995" s="283"/>
      <c r="AH995" s="283"/>
      <c r="AI995" s="283"/>
      <c r="AJ995" s="283"/>
      <c r="AK995" s="283"/>
      <c r="AL995" s="375"/>
      <c r="AN995" s="46">
        <f>I995/'Приложение 1'!I993</f>
        <v>0</v>
      </c>
      <c r="AO995" s="46" t="e">
        <f t="shared" si="1414"/>
        <v>#DIV/0!</v>
      </c>
      <c r="AP995" s="46" t="e">
        <f t="shared" si="1415"/>
        <v>#DIV/0!</v>
      </c>
      <c r="AQ995" s="46" t="e">
        <f t="shared" si="1416"/>
        <v>#DIV/0!</v>
      </c>
      <c r="AR995" s="46" t="e">
        <f t="shared" si="1417"/>
        <v>#DIV/0!</v>
      </c>
      <c r="AS995" s="46" t="e">
        <f t="shared" si="1418"/>
        <v>#DIV/0!</v>
      </c>
      <c r="AT995" s="46" t="e">
        <f t="shared" si="1419"/>
        <v>#DIV/0!</v>
      </c>
      <c r="AU995" s="46" t="e">
        <f t="shared" si="1420"/>
        <v>#DIV/0!</v>
      </c>
      <c r="AV995" s="46" t="e">
        <f t="shared" si="1421"/>
        <v>#DIV/0!</v>
      </c>
      <c r="AW995" s="46" t="e">
        <f t="shared" si="1422"/>
        <v>#DIV/0!</v>
      </c>
      <c r="AX995" s="46" t="e">
        <f t="shared" si="1423"/>
        <v>#DIV/0!</v>
      </c>
      <c r="AY995" s="52">
        <f t="shared" si="1424"/>
        <v>0</v>
      </c>
      <c r="AZ995" s="46">
        <v>823.21</v>
      </c>
      <c r="BA995" s="46">
        <v>2105.13</v>
      </c>
      <c r="BB995" s="46">
        <v>2608.0100000000002</v>
      </c>
      <c r="BC995" s="46">
        <v>902.03</v>
      </c>
      <c r="BD995" s="46">
        <v>1781.42</v>
      </c>
      <c r="BE995" s="46">
        <v>1188.47</v>
      </c>
      <c r="BF995" s="46">
        <v>2445034.0299999998</v>
      </c>
      <c r="BG995" s="46">
        <f t="shared" si="1425"/>
        <v>4866.91</v>
      </c>
      <c r="BH995" s="46">
        <v>1206.3800000000001</v>
      </c>
      <c r="BI995" s="46">
        <v>3444.44</v>
      </c>
      <c r="BJ995" s="46">
        <v>7006.73</v>
      </c>
      <c r="BK995" s="46">
        <f t="shared" si="1410"/>
        <v>1689105.94</v>
      </c>
      <c r="BL995" s="46" t="str">
        <f t="shared" si="1426"/>
        <v xml:space="preserve"> </v>
      </c>
      <c r="BM995" s="46" t="e">
        <f t="shared" si="1427"/>
        <v>#DIV/0!</v>
      </c>
      <c r="BN995" s="46" t="e">
        <f t="shared" si="1428"/>
        <v>#DIV/0!</v>
      </c>
      <c r="BO995" s="46" t="e">
        <f t="shared" si="1429"/>
        <v>#DIV/0!</v>
      </c>
      <c r="BP995" s="46" t="e">
        <f t="shared" si="1430"/>
        <v>#DIV/0!</v>
      </c>
      <c r="BQ995" s="46" t="e">
        <f t="shared" si="1431"/>
        <v>#DIV/0!</v>
      </c>
      <c r="BR995" s="46" t="e">
        <f t="shared" si="1432"/>
        <v>#DIV/0!</v>
      </c>
      <c r="BS995" s="46" t="e">
        <f t="shared" si="1433"/>
        <v>#DIV/0!</v>
      </c>
      <c r="BT995" s="46" t="e">
        <f t="shared" si="1434"/>
        <v>#DIV/0!</v>
      </c>
      <c r="BU995" s="46" t="e">
        <f t="shared" si="1435"/>
        <v>#DIV/0!</v>
      </c>
      <c r="BV995" s="46" t="e">
        <f t="shared" si="1436"/>
        <v>#DIV/0!</v>
      </c>
      <c r="BW995" s="46" t="str">
        <f t="shared" si="1437"/>
        <v xml:space="preserve"> </v>
      </c>
      <c r="BY995" s="52" t="e">
        <f t="shared" si="1396"/>
        <v>#DIV/0!</v>
      </c>
      <c r="BZ995" s="293" t="e">
        <f t="shared" si="1397"/>
        <v>#DIV/0!</v>
      </c>
      <c r="CA995" s="46" t="e">
        <f t="shared" si="1438"/>
        <v>#DIV/0!</v>
      </c>
      <c r="CB995" s="46">
        <f t="shared" si="1439"/>
        <v>5085.92</v>
      </c>
      <c r="CC995" s="46" t="e">
        <f t="shared" si="1440"/>
        <v>#DIV/0!</v>
      </c>
    </row>
    <row r="996" spans="1:81" s="45" customFormat="1" ht="12" customHeight="1">
      <c r="A996" s="284">
        <v>276</v>
      </c>
      <c r="B996" s="64" t="s">
        <v>889</v>
      </c>
      <c r="C996" s="280">
        <v>373.12</v>
      </c>
      <c r="D996" s="295"/>
      <c r="E996" s="280"/>
      <c r="F996" s="280"/>
      <c r="G996" s="286">
        <f>ROUND(H996+U996+X996+Z996+AB996+AD996+AF996+AH996+AI996+AJ996+AK996+AL996,2)</f>
        <v>2826929.85</v>
      </c>
      <c r="H996" s="280">
        <f t="shared" ref="H996" si="1463">I996+K996+M996+O996+Q996+S996</f>
        <v>0</v>
      </c>
      <c r="I996" s="289">
        <v>0</v>
      </c>
      <c r="J996" s="289">
        <v>0</v>
      </c>
      <c r="K996" s="289">
        <v>0</v>
      </c>
      <c r="L996" s="289">
        <v>0</v>
      </c>
      <c r="M996" s="289">
        <v>0</v>
      </c>
      <c r="N996" s="280">
        <v>0</v>
      </c>
      <c r="O996" s="280">
        <v>0</v>
      </c>
      <c r="P996" s="280">
        <v>0</v>
      </c>
      <c r="Q996" s="280">
        <v>0</v>
      </c>
      <c r="R996" s="280">
        <v>0</v>
      </c>
      <c r="S996" s="280">
        <v>0</v>
      </c>
      <c r="T996" s="290">
        <v>0</v>
      </c>
      <c r="U996" s="280">
        <v>0</v>
      </c>
      <c r="V996" s="296" t="s">
        <v>106</v>
      </c>
      <c r="W996" s="57">
        <v>700</v>
      </c>
      <c r="X996" s="280">
        <f t="shared" ref="X996" si="1464">ROUND(IF(V996="СК",3856.74,3886.86)*W996,2)</f>
        <v>2699718</v>
      </c>
      <c r="Y996" s="57">
        <v>0</v>
      </c>
      <c r="Z996" s="57">
        <v>0</v>
      </c>
      <c r="AA996" s="57">
        <v>0</v>
      </c>
      <c r="AB996" s="57">
        <v>0</v>
      </c>
      <c r="AC996" s="57">
        <v>0</v>
      </c>
      <c r="AD996" s="57">
        <v>0</v>
      </c>
      <c r="AE996" s="57">
        <v>0</v>
      </c>
      <c r="AF996" s="57">
        <v>0</v>
      </c>
      <c r="AG996" s="57">
        <v>0</v>
      </c>
      <c r="AH996" s="57">
        <v>0</v>
      </c>
      <c r="AI996" s="57">
        <v>0</v>
      </c>
      <c r="AJ996" s="57">
        <f t="shared" ref="AJ996" si="1465">ROUND(X996/95.5*3,2)</f>
        <v>84807.9</v>
      </c>
      <c r="AK996" s="57">
        <f t="shared" ref="AK996" si="1466">ROUND(X996/95.5*1.5,2)</f>
        <v>42403.95</v>
      </c>
      <c r="AL996" s="57">
        <v>0</v>
      </c>
      <c r="AN996" s="46">
        <f>I996/'Приложение 1'!I994</f>
        <v>0</v>
      </c>
      <c r="AO996" s="46" t="e">
        <f t="shared" si="1414"/>
        <v>#DIV/0!</v>
      </c>
      <c r="AP996" s="46" t="e">
        <f t="shared" si="1415"/>
        <v>#DIV/0!</v>
      </c>
      <c r="AQ996" s="46" t="e">
        <f t="shared" si="1416"/>
        <v>#DIV/0!</v>
      </c>
      <c r="AR996" s="46" t="e">
        <f t="shared" si="1417"/>
        <v>#DIV/0!</v>
      </c>
      <c r="AS996" s="46" t="e">
        <f t="shared" si="1418"/>
        <v>#DIV/0!</v>
      </c>
      <c r="AT996" s="46" t="e">
        <f t="shared" si="1419"/>
        <v>#DIV/0!</v>
      </c>
      <c r="AU996" s="46">
        <f t="shared" si="1420"/>
        <v>3856.74</v>
      </c>
      <c r="AV996" s="46" t="e">
        <f t="shared" si="1421"/>
        <v>#DIV/0!</v>
      </c>
      <c r="AW996" s="46" t="e">
        <f t="shared" si="1422"/>
        <v>#DIV/0!</v>
      </c>
      <c r="AX996" s="46" t="e">
        <f t="shared" si="1423"/>
        <v>#DIV/0!</v>
      </c>
      <c r="AY996" s="52">
        <f t="shared" si="1424"/>
        <v>0</v>
      </c>
      <c r="AZ996" s="46">
        <v>823.21</v>
      </c>
      <c r="BA996" s="46">
        <v>2105.13</v>
      </c>
      <c r="BB996" s="46">
        <v>2608.0100000000002</v>
      </c>
      <c r="BC996" s="46">
        <v>902.03</v>
      </c>
      <c r="BD996" s="46">
        <v>1781.42</v>
      </c>
      <c r="BE996" s="46">
        <v>1188.47</v>
      </c>
      <c r="BF996" s="46">
        <v>2445034.0299999998</v>
      </c>
      <c r="BG996" s="46">
        <f t="shared" si="1425"/>
        <v>4866.91</v>
      </c>
      <c r="BH996" s="46">
        <v>1206.3800000000001</v>
      </c>
      <c r="BI996" s="46">
        <v>3444.44</v>
      </c>
      <c r="BJ996" s="46">
        <v>7006.73</v>
      </c>
      <c r="BK996" s="46">
        <f t="shared" si="1410"/>
        <v>1689105.94</v>
      </c>
      <c r="BL996" s="46" t="str">
        <f t="shared" si="1426"/>
        <v xml:space="preserve"> </v>
      </c>
      <c r="BM996" s="46" t="e">
        <f t="shared" si="1427"/>
        <v>#DIV/0!</v>
      </c>
      <c r="BN996" s="46" t="e">
        <f t="shared" si="1428"/>
        <v>#DIV/0!</v>
      </c>
      <c r="BO996" s="46" t="e">
        <f t="shared" si="1429"/>
        <v>#DIV/0!</v>
      </c>
      <c r="BP996" s="46" t="e">
        <f t="shared" si="1430"/>
        <v>#DIV/0!</v>
      </c>
      <c r="BQ996" s="46" t="e">
        <f t="shared" si="1431"/>
        <v>#DIV/0!</v>
      </c>
      <c r="BR996" s="46" t="e">
        <f t="shared" si="1432"/>
        <v>#DIV/0!</v>
      </c>
      <c r="BS996" s="46" t="str">
        <f t="shared" si="1433"/>
        <v xml:space="preserve"> </v>
      </c>
      <c r="BT996" s="46" t="e">
        <f t="shared" si="1434"/>
        <v>#DIV/0!</v>
      </c>
      <c r="BU996" s="46" t="e">
        <f t="shared" si="1435"/>
        <v>#DIV/0!</v>
      </c>
      <c r="BV996" s="46" t="e">
        <f t="shared" si="1436"/>
        <v>#DIV/0!</v>
      </c>
      <c r="BW996" s="46" t="str">
        <f t="shared" si="1437"/>
        <v xml:space="preserve"> </v>
      </c>
      <c r="BY996" s="52">
        <f t="shared" si="1396"/>
        <v>3.0000001591832919</v>
      </c>
      <c r="BZ996" s="293">
        <f t="shared" si="1397"/>
        <v>1.5000000795916459</v>
      </c>
      <c r="CA996" s="46">
        <f t="shared" si="1438"/>
        <v>4038.4712142857143</v>
      </c>
      <c r="CB996" s="46">
        <f t="shared" si="1439"/>
        <v>5085.92</v>
      </c>
      <c r="CC996" s="46">
        <f t="shared" si="1440"/>
        <v>-1047.4487857142858</v>
      </c>
    </row>
    <row r="997" spans="1:81" s="45" customFormat="1" ht="33.75" customHeight="1">
      <c r="A997" s="308" t="s">
        <v>9</v>
      </c>
      <c r="B997" s="308"/>
      <c r="C997" s="280">
        <f>SUM(C996:C996)</f>
        <v>373.12</v>
      </c>
      <c r="D997" s="356"/>
      <c r="E997" s="294"/>
      <c r="F997" s="294"/>
      <c r="G997" s="280">
        <f t="shared" ref="G997:U997" si="1467">SUM(G996:G996)</f>
        <v>2826929.85</v>
      </c>
      <c r="H997" s="280">
        <f t="shared" si="1467"/>
        <v>0</v>
      </c>
      <c r="I997" s="280">
        <f t="shared" si="1467"/>
        <v>0</v>
      </c>
      <c r="J997" s="280">
        <f t="shared" si="1467"/>
        <v>0</v>
      </c>
      <c r="K997" s="280">
        <f t="shared" si="1467"/>
        <v>0</v>
      </c>
      <c r="L997" s="280">
        <f t="shared" si="1467"/>
        <v>0</v>
      </c>
      <c r="M997" s="280">
        <f t="shared" si="1467"/>
        <v>0</v>
      </c>
      <c r="N997" s="280">
        <f t="shared" si="1467"/>
        <v>0</v>
      </c>
      <c r="O997" s="280">
        <f t="shared" si="1467"/>
        <v>0</v>
      </c>
      <c r="P997" s="280">
        <f t="shared" si="1467"/>
        <v>0</v>
      </c>
      <c r="Q997" s="280">
        <f t="shared" si="1467"/>
        <v>0</v>
      </c>
      <c r="R997" s="280">
        <f t="shared" si="1467"/>
        <v>0</v>
      </c>
      <c r="S997" s="280">
        <f t="shared" si="1467"/>
        <v>0</v>
      </c>
      <c r="T997" s="290">
        <f t="shared" si="1467"/>
        <v>0</v>
      </c>
      <c r="U997" s="280">
        <f t="shared" si="1467"/>
        <v>0</v>
      </c>
      <c r="V997" s="294" t="s">
        <v>66</v>
      </c>
      <c r="W997" s="280">
        <f t="shared" ref="W997:AL997" si="1468">SUM(W996:W996)</f>
        <v>700</v>
      </c>
      <c r="X997" s="280">
        <f t="shared" si="1468"/>
        <v>2699718</v>
      </c>
      <c r="Y997" s="280">
        <f t="shared" si="1468"/>
        <v>0</v>
      </c>
      <c r="Z997" s="280">
        <f t="shared" si="1468"/>
        <v>0</v>
      </c>
      <c r="AA997" s="280">
        <f t="shared" si="1468"/>
        <v>0</v>
      </c>
      <c r="AB997" s="280">
        <f t="shared" si="1468"/>
        <v>0</v>
      </c>
      <c r="AC997" s="280">
        <f t="shared" si="1468"/>
        <v>0</v>
      </c>
      <c r="AD997" s="280">
        <f t="shared" si="1468"/>
        <v>0</v>
      </c>
      <c r="AE997" s="280">
        <f t="shared" si="1468"/>
        <v>0</v>
      </c>
      <c r="AF997" s="280">
        <f t="shared" si="1468"/>
        <v>0</v>
      </c>
      <c r="AG997" s="280">
        <f t="shared" si="1468"/>
        <v>0</v>
      </c>
      <c r="AH997" s="280">
        <f t="shared" si="1468"/>
        <v>0</v>
      </c>
      <c r="AI997" s="280">
        <f t="shared" si="1468"/>
        <v>0</v>
      </c>
      <c r="AJ997" s="280">
        <f t="shared" si="1468"/>
        <v>84807.9</v>
      </c>
      <c r="AK997" s="280">
        <f t="shared" si="1468"/>
        <v>42403.95</v>
      </c>
      <c r="AL997" s="280">
        <f t="shared" si="1468"/>
        <v>0</v>
      </c>
      <c r="AN997" s="46" t="e">
        <f>I997/'Приложение 1'!I995</f>
        <v>#DIV/0!</v>
      </c>
      <c r="AO997" s="46" t="e">
        <f t="shared" si="1414"/>
        <v>#DIV/0!</v>
      </c>
      <c r="AP997" s="46" t="e">
        <f t="shared" si="1415"/>
        <v>#DIV/0!</v>
      </c>
      <c r="AQ997" s="46" t="e">
        <f t="shared" si="1416"/>
        <v>#DIV/0!</v>
      </c>
      <c r="AR997" s="46" t="e">
        <f t="shared" si="1417"/>
        <v>#DIV/0!</v>
      </c>
      <c r="AS997" s="46" t="e">
        <f t="shared" si="1418"/>
        <v>#DIV/0!</v>
      </c>
      <c r="AT997" s="46" t="e">
        <f t="shared" si="1419"/>
        <v>#DIV/0!</v>
      </c>
      <c r="AU997" s="46">
        <f t="shared" si="1420"/>
        <v>3856.74</v>
      </c>
      <c r="AV997" s="46" t="e">
        <f t="shared" si="1421"/>
        <v>#DIV/0!</v>
      </c>
      <c r="AW997" s="46" t="e">
        <f t="shared" si="1422"/>
        <v>#DIV/0!</v>
      </c>
      <c r="AX997" s="46" t="e">
        <f t="shared" si="1423"/>
        <v>#DIV/0!</v>
      </c>
      <c r="AY997" s="52">
        <f t="shared" si="1424"/>
        <v>0</v>
      </c>
      <c r="AZ997" s="46">
        <v>823.21</v>
      </c>
      <c r="BA997" s="46">
        <v>2105.13</v>
      </c>
      <c r="BB997" s="46">
        <v>2608.0100000000002</v>
      </c>
      <c r="BC997" s="46">
        <v>902.03</v>
      </c>
      <c r="BD997" s="46">
        <v>1781.42</v>
      </c>
      <c r="BE997" s="46">
        <v>1188.47</v>
      </c>
      <c r="BF997" s="46">
        <v>2445034.0299999998</v>
      </c>
      <c r="BG997" s="46">
        <f t="shared" si="1425"/>
        <v>4866.91</v>
      </c>
      <c r="BH997" s="46">
        <v>1206.3800000000001</v>
      </c>
      <c r="BI997" s="46">
        <v>3444.44</v>
      </c>
      <c r="BJ997" s="46">
        <v>7006.73</v>
      </c>
      <c r="BK997" s="46">
        <f t="shared" si="1410"/>
        <v>1689105.94</v>
      </c>
      <c r="BL997" s="46" t="e">
        <f t="shared" si="1426"/>
        <v>#DIV/0!</v>
      </c>
      <c r="BM997" s="46" t="e">
        <f t="shared" si="1427"/>
        <v>#DIV/0!</v>
      </c>
      <c r="BN997" s="46" t="e">
        <f t="shared" si="1428"/>
        <v>#DIV/0!</v>
      </c>
      <c r="BO997" s="46" t="e">
        <f t="shared" si="1429"/>
        <v>#DIV/0!</v>
      </c>
      <c r="BP997" s="46" t="e">
        <f t="shared" si="1430"/>
        <v>#DIV/0!</v>
      </c>
      <c r="BQ997" s="46" t="e">
        <f t="shared" si="1431"/>
        <v>#DIV/0!</v>
      </c>
      <c r="BR997" s="46" t="e">
        <f t="shared" si="1432"/>
        <v>#DIV/0!</v>
      </c>
      <c r="BS997" s="46" t="str">
        <f t="shared" si="1433"/>
        <v xml:space="preserve"> </v>
      </c>
      <c r="BT997" s="46" t="e">
        <f t="shared" si="1434"/>
        <v>#DIV/0!</v>
      </c>
      <c r="BU997" s="46" t="e">
        <f t="shared" si="1435"/>
        <v>#DIV/0!</v>
      </c>
      <c r="BV997" s="46" t="e">
        <f t="shared" si="1436"/>
        <v>#DIV/0!</v>
      </c>
      <c r="BW997" s="46" t="str">
        <f t="shared" si="1437"/>
        <v xml:space="preserve"> </v>
      </c>
      <c r="BY997" s="52">
        <f t="shared" si="1396"/>
        <v>3.0000001591832919</v>
      </c>
      <c r="BZ997" s="293">
        <f t="shared" si="1397"/>
        <v>1.5000000795916459</v>
      </c>
      <c r="CA997" s="46">
        <f t="shared" si="1438"/>
        <v>4038.4712142857143</v>
      </c>
      <c r="CB997" s="46">
        <f t="shared" si="1439"/>
        <v>5085.92</v>
      </c>
      <c r="CC997" s="46">
        <f t="shared" si="1440"/>
        <v>-1047.4487857142858</v>
      </c>
    </row>
    <row r="998" spans="1:81" s="45" customFormat="1" ht="12" customHeight="1">
      <c r="A998" s="282" t="s">
        <v>12</v>
      </c>
      <c r="B998" s="283"/>
      <c r="C998" s="283"/>
      <c r="D998" s="283"/>
      <c r="E998" s="283"/>
      <c r="F998" s="283"/>
      <c r="G998" s="283"/>
      <c r="H998" s="283"/>
      <c r="I998" s="283"/>
      <c r="J998" s="283"/>
      <c r="K998" s="283"/>
      <c r="L998" s="283"/>
      <c r="M998" s="283"/>
      <c r="N998" s="283"/>
      <c r="O998" s="283"/>
      <c r="P998" s="283"/>
      <c r="Q998" s="283"/>
      <c r="R998" s="283"/>
      <c r="S998" s="283"/>
      <c r="T998" s="283"/>
      <c r="U998" s="283"/>
      <c r="V998" s="283"/>
      <c r="W998" s="283"/>
      <c r="X998" s="283"/>
      <c r="Y998" s="283"/>
      <c r="Z998" s="283"/>
      <c r="AA998" s="283"/>
      <c r="AB998" s="283"/>
      <c r="AC998" s="283"/>
      <c r="AD998" s="283"/>
      <c r="AE998" s="283"/>
      <c r="AF998" s="283"/>
      <c r="AG998" s="283"/>
      <c r="AH998" s="283"/>
      <c r="AI998" s="283"/>
      <c r="AJ998" s="283"/>
      <c r="AK998" s="283"/>
      <c r="AL998" s="375"/>
      <c r="AN998" s="46">
        <f>I998/'Приложение 1'!I996</f>
        <v>0</v>
      </c>
      <c r="AO998" s="46" t="e">
        <f t="shared" si="1414"/>
        <v>#DIV/0!</v>
      </c>
      <c r="AP998" s="46" t="e">
        <f t="shared" si="1415"/>
        <v>#DIV/0!</v>
      </c>
      <c r="AQ998" s="46" t="e">
        <f t="shared" si="1416"/>
        <v>#DIV/0!</v>
      </c>
      <c r="AR998" s="46" t="e">
        <f t="shared" si="1417"/>
        <v>#DIV/0!</v>
      </c>
      <c r="AS998" s="46" t="e">
        <f t="shared" si="1418"/>
        <v>#DIV/0!</v>
      </c>
      <c r="AT998" s="46" t="e">
        <f t="shared" si="1419"/>
        <v>#DIV/0!</v>
      </c>
      <c r="AU998" s="46" t="e">
        <f t="shared" si="1420"/>
        <v>#DIV/0!</v>
      </c>
      <c r="AV998" s="46" t="e">
        <f t="shared" si="1421"/>
        <v>#DIV/0!</v>
      </c>
      <c r="AW998" s="46" t="e">
        <f t="shared" si="1422"/>
        <v>#DIV/0!</v>
      </c>
      <c r="AX998" s="46" t="e">
        <f t="shared" si="1423"/>
        <v>#DIV/0!</v>
      </c>
      <c r="AY998" s="52">
        <f t="shared" si="1424"/>
        <v>0</v>
      </c>
      <c r="AZ998" s="46">
        <v>823.21</v>
      </c>
      <c r="BA998" s="46">
        <v>2105.13</v>
      </c>
      <c r="BB998" s="46">
        <v>2608.0100000000002</v>
      </c>
      <c r="BC998" s="46">
        <v>902.03</v>
      </c>
      <c r="BD998" s="46">
        <v>1781.42</v>
      </c>
      <c r="BE998" s="46">
        <v>1188.47</v>
      </c>
      <c r="BF998" s="46">
        <v>2445034.0299999998</v>
      </c>
      <c r="BG998" s="46">
        <f t="shared" si="1425"/>
        <v>4866.91</v>
      </c>
      <c r="BH998" s="46">
        <v>1206.3800000000001</v>
      </c>
      <c r="BI998" s="46">
        <v>3444.44</v>
      </c>
      <c r="BJ998" s="46">
        <v>7006.73</v>
      </c>
      <c r="BK998" s="46">
        <f t="shared" si="1410"/>
        <v>1689105.94</v>
      </c>
      <c r="BL998" s="46" t="str">
        <f t="shared" si="1426"/>
        <v xml:space="preserve"> </v>
      </c>
      <c r="BM998" s="46" t="e">
        <f t="shared" si="1427"/>
        <v>#DIV/0!</v>
      </c>
      <c r="BN998" s="46" t="e">
        <f t="shared" si="1428"/>
        <v>#DIV/0!</v>
      </c>
      <c r="BO998" s="46" t="e">
        <f t="shared" si="1429"/>
        <v>#DIV/0!</v>
      </c>
      <c r="BP998" s="46" t="e">
        <f t="shared" si="1430"/>
        <v>#DIV/0!</v>
      </c>
      <c r="BQ998" s="46" t="e">
        <f t="shared" si="1431"/>
        <v>#DIV/0!</v>
      </c>
      <c r="BR998" s="46" t="e">
        <f t="shared" si="1432"/>
        <v>#DIV/0!</v>
      </c>
      <c r="BS998" s="46" t="e">
        <f t="shared" si="1433"/>
        <v>#DIV/0!</v>
      </c>
      <c r="BT998" s="46" t="e">
        <f t="shared" si="1434"/>
        <v>#DIV/0!</v>
      </c>
      <c r="BU998" s="46" t="e">
        <f t="shared" si="1435"/>
        <v>#DIV/0!</v>
      </c>
      <c r="BV998" s="46" t="e">
        <f t="shared" si="1436"/>
        <v>#DIV/0!</v>
      </c>
      <c r="BW998" s="46" t="str">
        <f t="shared" si="1437"/>
        <v xml:space="preserve"> </v>
      </c>
      <c r="BY998" s="52" t="e">
        <f t="shared" si="1396"/>
        <v>#DIV/0!</v>
      </c>
      <c r="BZ998" s="293" t="e">
        <f t="shared" si="1397"/>
        <v>#DIV/0!</v>
      </c>
      <c r="CA998" s="46" t="e">
        <f t="shared" si="1438"/>
        <v>#DIV/0!</v>
      </c>
      <c r="CB998" s="46">
        <f t="shared" si="1439"/>
        <v>5085.92</v>
      </c>
      <c r="CC998" s="46" t="e">
        <f t="shared" si="1440"/>
        <v>#DIV/0!</v>
      </c>
    </row>
    <row r="999" spans="1:81" s="45" customFormat="1" ht="12" customHeight="1">
      <c r="A999" s="284">
        <v>277</v>
      </c>
      <c r="B999" s="335" t="s">
        <v>895</v>
      </c>
      <c r="C999" s="280">
        <v>1205.5</v>
      </c>
      <c r="D999" s="295"/>
      <c r="E999" s="280"/>
      <c r="F999" s="280"/>
      <c r="G999" s="286">
        <f t="shared" ref="G999:G1006" si="1469">ROUND(H999+U999+X999+Z999+AB999+AD999+AF999+AH999+AI999+AJ999+AK999+AL999,2)</f>
        <v>1857696.75</v>
      </c>
      <c r="H999" s="280">
        <f t="shared" ref="H999:H1000" si="1470">I999+K999+M999+O999+Q999+S999</f>
        <v>0</v>
      </c>
      <c r="I999" s="289">
        <v>0</v>
      </c>
      <c r="J999" s="289">
        <v>0</v>
      </c>
      <c r="K999" s="289">
        <v>0</v>
      </c>
      <c r="L999" s="289">
        <v>0</v>
      </c>
      <c r="M999" s="289">
        <v>0</v>
      </c>
      <c r="N999" s="280">
        <v>0</v>
      </c>
      <c r="O999" s="280">
        <v>0</v>
      </c>
      <c r="P999" s="280">
        <v>0</v>
      </c>
      <c r="Q999" s="280">
        <v>0</v>
      </c>
      <c r="R999" s="280">
        <v>0</v>
      </c>
      <c r="S999" s="280">
        <v>0</v>
      </c>
      <c r="T999" s="290">
        <v>0</v>
      </c>
      <c r="U999" s="280">
        <v>0</v>
      </c>
      <c r="V999" s="296" t="s">
        <v>106</v>
      </c>
      <c r="W999" s="57">
        <v>460</v>
      </c>
      <c r="X999" s="280">
        <f t="shared" ref="X999:X1000" si="1471">ROUND(IF(V999="СК",3856.74,3886.86)*W999,2)</f>
        <v>1774100.4</v>
      </c>
      <c r="Y999" s="57">
        <v>0</v>
      </c>
      <c r="Z999" s="57">
        <v>0</v>
      </c>
      <c r="AA999" s="57">
        <v>0</v>
      </c>
      <c r="AB999" s="57">
        <v>0</v>
      </c>
      <c r="AC999" s="57">
        <v>0</v>
      </c>
      <c r="AD999" s="57">
        <v>0</v>
      </c>
      <c r="AE999" s="57">
        <v>0</v>
      </c>
      <c r="AF999" s="57">
        <v>0</v>
      </c>
      <c r="AG999" s="57">
        <v>0</v>
      </c>
      <c r="AH999" s="57">
        <v>0</v>
      </c>
      <c r="AI999" s="57">
        <v>0</v>
      </c>
      <c r="AJ999" s="57">
        <f t="shared" ref="AJ999:AJ1000" si="1472">ROUND(X999/95.5*3,2)</f>
        <v>55730.9</v>
      </c>
      <c r="AK999" s="57">
        <f t="shared" ref="AK999:AK1000" si="1473">ROUND(X999/95.5*1.5,2)</f>
        <v>27865.45</v>
      </c>
      <c r="AL999" s="57">
        <v>0</v>
      </c>
      <c r="AN999" s="46">
        <f>I999/'Приложение 1'!I997</f>
        <v>0</v>
      </c>
      <c r="AO999" s="46" t="e">
        <f t="shared" si="1414"/>
        <v>#DIV/0!</v>
      </c>
      <c r="AP999" s="46" t="e">
        <f t="shared" si="1415"/>
        <v>#DIV/0!</v>
      </c>
      <c r="AQ999" s="46" t="e">
        <f t="shared" si="1416"/>
        <v>#DIV/0!</v>
      </c>
      <c r="AR999" s="46" t="e">
        <f t="shared" si="1417"/>
        <v>#DIV/0!</v>
      </c>
      <c r="AS999" s="46" t="e">
        <f t="shared" si="1418"/>
        <v>#DIV/0!</v>
      </c>
      <c r="AT999" s="46" t="e">
        <f t="shared" si="1419"/>
        <v>#DIV/0!</v>
      </c>
      <c r="AU999" s="46">
        <f t="shared" si="1420"/>
        <v>3856.74</v>
      </c>
      <c r="AV999" s="46" t="e">
        <f t="shared" si="1421"/>
        <v>#DIV/0!</v>
      </c>
      <c r="AW999" s="46" t="e">
        <f t="shared" si="1422"/>
        <v>#DIV/0!</v>
      </c>
      <c r="AX999" s="46" t="e">
        <f t="shared" si="1423"/>
        <v>#DIV/0!</v>
      </c>
      <c r="AY999" s="52">
        <f t="shared" si="1424"/>
        <v>0</v>
      </c>
      <c r="AZ999" s="46">
        <v>823.21</v>
      </c>
      <c r="BA999" s="46">
        <v>2105.13</v>
      </c>
      <c r="BB999" s="46">
        <v>2608.0100000000002</v>
      </c>
      <c r="BC999" s="46">
        <v>902.03</v>
      </c>
      <c r="BD999" s="46">
        <v>1781.42</v>
      </c>
      <c r="BE999" s="46">
        <v>1188.47</v>
      </c>
      <c r="BF999" s="46">
        <v>2445034.0299999998</v>
      </c>
      <c r="BG999" s="46">
        <f t="shared" si="1425"/>
        <v>4866.91</v>
      </c>
      <c r="BH999" s="46">
        <v>1206.3800000000001</v>
      </c>
      <c r="BI999" s="46">
        <v>3444.44</v>
      </c>
      <c r="BJ999" s="46">
        <v>7006.73</v>
      </c>
      <c r="BK999" s="46">
        <f t="shared" si="1410"/>
        <v>1689105.94</v>
      </c>
      <c r="BL999" s="46" t="str">
        <f t="shared" si="1426"/>
        <v xml:space="preserve"> </v>
      </c>
      <c r="BM999" s="46" t="e">
        <f t="shared" si="1427"/>
        <v>#DIV/0!</v>
      </c>
      <c r="BN999" s="46" t="e">
        <f t="shared" si="1428"/>
        <v>#DIV/0!</v>
      </c>
      <c r="BO999" s="46" t="e">
        <f t="shared" si="1429"/>
        <v>#DIV/0!</v>
      </c>
      <c r="BP999" s="46" t="e">
        <f t="shared" si="1430"/>
        <v>#DIV/0!</v>
      </c>
      <c r="BQ999" s="46" t="e">
        <f t="shared" si="1431"/>
        <v>#DIV/0!</v>
      </c>
      <c r="BR999" s="46" t="e">
        <f t="shared" si="1432"/>
        <v>#DIV/0!</v>
      </c>
      <c r="BS999" s="46" t="str">
        <f t="shared" si="1433"/>
        <v xml:space="preserve"> </v>
      </c>
      <c r="BT999" s="46" t="e">
        <f t="shared" si="1434"/>
        <v>#DIV/0!</v>
      </c>
      <c r="BU999" s="46" t="e">
        <f t="shared" si="1435"/>
        <v>#DIV/0!</v>
      </c>
      <c r="BV999" s="46" t="e">
        <f t="shared" si="1436"/>
        <v>#DIV/0!</v>
      </c>
      <c r="BW999" s="46" t="str">
        <f t="shared" si="1437"/>
        <v xml:space="preserve"> </v>
      </c>
      <c r="BY999" s="52">
        <f t="shared" si="1396"/>
        <v>2.9999998654247526</v>
      </c>
      <c r="BZ999" s="293">
        <f t="shared" si="1397"/>
        <v>1.4999999327123763</v>
      </c>
      <c r="CA999" s="46">
        <f t="shared" si="1438"/>
        <v>4038.4711956521737</v>
      </c>
      <c r="CB999" s="46">
        <f t="shared" si="1439"/>
        <v>5085.92</v>
      </c>
      <c r="CC999" s="46">
        <f t="shared" si="1440"/>
        <v>-1047.4488043478264</v>
      </c>
    </row>
    <row r="1000" spans="1:81" s="45" customFormat="1" ht="12" customHeight="1">
      <c r="A1000" s="284">
        <v>278</v>
      </c>
      <c r="B1000" s="335" t="s">
        <v>897</v>
      </c>
      <c r="C1000" s="280"/>
      <c r="D1000" s="295"/>
      <c r="E1000" s="280"/>
      <c r="F1000" s="280"/>
      <c r="G1000" s="286">
        <f t="shared" si="1469"/>
        <v>1579042.24</v>
      </c>
      <c r="H1000" s="280">
        <f t="shared" si="1470"/>
        <v>0</v>
      </c>
      <c r="I1000" s="289">
        <v>0</v>
      </c>
      <c r="J1000" s="289">
        <v>0</v>
      </c>
      <c r="K1000" s="289">
        <v>0</v>
      </c>
      <c r="L1000" s="289">
        <v>0</v>
      </c>
      <c r="M1000" s="289">
        <v>0</v>
      </c>
      <c r="N1000" s="280">
        <v>0</v>
      </c>
      <c r="O1000" s="280">
        <v>0</v>
      </c>
      <c r="P1000" s="280">
        <v>0</v>
      </c>
      <c r="Q1000" s="280">
        <v>0</v>
      </c>
      <c r="R1000" s="280">
        <v>0</v>
      </c>
      <c r="S1000" s="280">
        <v>0</v>
      </c>
      <c r="T1000" s="290">
        <v>0</v>
      </c>
      <c r="U1000" s="280">
        <v>0</v>
      </c>
      <c r="V1000" s="296" t="s">
        <v>106</v>
      </c>
      <c r="W1000" s="57">
        <v>391</v>
      </c>
      <c r="X1000" s="280">
        <f t="shared" si="1471"/>
        <v>1507985.34</v>
      </c>
      <c r="Y1000" s="57">
        <v>0</v>
      </c>
      <c r="Z1000" s="57">
        <v>0</v>
      </c>
      <c r="AA1000" s="57">
        <v>0</v>
      </c>
      <c r="AB1000" s="57">
        <v>0</v>
      </c>
      <c r="AC1000" s="57">
        <v>0</v>
      </c>
      <c r="AD1000" s="57">
        <v>0</v>
      </c>
      <c r="AE1000" s="57">
        <v>0</v>
      </c>
      <c r="AF1000" s="57">
        <v>0</v>
      </c>
      <c r="AG1000" s="57">
        <v>0</v>
      </c>
      <c r="AH1000" s="57">
        <v>0</v>
      </c>
      <c r="AI1000" s="57">
        <v>0</v>
      </c>
      <c r="AJ1000" s="57">
        <f t="shared" si="1472"/>
        <v>47371.27</v>
      </c>
      <c r="AK1000" s="57">
        <f t="shared" si="1473"/>
        <v>23685.63</v>
      </c>
      <c r="AL1000" s="57">
        <v>0</v>
      </c>
      <c r="AN1000" s="46">
        <f>I1000/'Приложение 1'!I998</f>
        <v>0</v>
      </c>
      <c r="AO1000" s="46" t="e">
        <f t="shared" si="1414"/>
        <v>#DIV/0!</v>
      </c>
      <c r="AP1000" s="46" t="e">
        <f t="shared" si="1415"/>
        <v>#DIV/0!</v>
      </c>
      <c r="AQ1000" s="46" t="e">
        <f t="shared" si="1416"/>
        <v>#DIV/0!</v>
      </c>
      <c r="AR1000" s="46" t="e">
        <f t="shared" si="1417"/>
        <v>#DIV/0!</v>
      </c>
      <c r="AS1000" s="46" t="e">
        <f t="shared" si="1418"/>
        <v>#DIV/0!</v>
      </c>
      <c r="AT1000" s="46" t="e">
        <f t="shared" si="1419"/>
        <v>#DIV/0!</v>
      </c>
      <c r="AU1000" s="46">
        <f t="shared" si="1420"/>
        <v>3856.7400000000002</v>
      </c>
      <c r="AV1000" s="46" t="e">
        <f t="shared" si="1421"/>
        <v>#DIV/0!</v>
      </c>
      <c r="AW1000" s="46" t="e">
        <f t="shared" si="1422"/>
        <v>#DIV/0!</v>
      </c>
      <c r="AX1000" s="46" t="e">
        <f t="shared" si="1423"/>
        <v>#DIV/0!</v>
      </c>
      <c r="AY1000" s="52">
        <f t="shared" si="1424"/>
        <v>0</v>
      </c>
      <c r="AZ1000" s="46">
        <v>823.21</v>
      </c>
      <c r="BA1000" s="46">
        <v>2105.13</v>
      </c>
      <c r="BB1000" s="46">
        <v>2608.0100000000002</v>
      </c>
      <c r="BC1000" s="46">
        <v>902.03</v>
      </c>
      <c r="BD1000" s="46">
        <v>1781.42</v>
      </c>
      <c r="BE1000" s="46">
        <v>1188.47</v>
      </c>
      <c r="BF1000" s="46">
        <v>2445034.0299999998</v>
      </c>
      <c r="BG1000" s="46">
        <f t="shared" si="1425"/>
        <v>4866.91</v>
      </c>
      <c r="BH1000" s="46">
        <v>1206.3800000000001</v>
      </c>
      <c r="BI1000" s="46">
        <v>3444.44</v>
      </c>
      <c r="BJ1000" s="46">
        <v>7006.73</v>
      </c>
      <c r="BK1000" s="46">
        <f t="shared" si="1410"/>
        <v>1689105.94</v>
      </c>
      <c r="BL1000" s="46" t="str">
        <f t="shared" si="1426"/>
        <v xml:space="preserve"> </v>
      </c>
      <c r="BM1000" s="46" t="e">
        <f t="shared" si="1427"/>
        <v>#DIV/0!</v>
      </c>
      <c r="BN1000" s="46" t="e">
        <f t="shared" si="1428"/>
        <v>#DIV/0!</v>
      </c>
      <c r="BO1000" s="46" t="e">
        <f t="shared" si="1429"/>
        <v>#DIV/0!</v>
      </c>
      <c r="BP1000" s="46" t="e">
        <f t="shared" si="1430"/>
        <v>#DIV/0!</v>
      </c>
      <c r="BQ1000" s="46" t="e">
        <f t="shared" si="1431"/>
        <v>#DIV/0!</v>
      </c>
      <c r="BR1000" s="46" t="e">
        <f t="shared" si="1432"/>
        <v>#DIV/0!</v>
      </c>
      <c r="BS1000" s="46" t="str">
        <f t="shared" si="1433"/>
        <v xml:space="preserve"> </v>
      </c>
      <c r="BT1000" s="46" t="e">
        <f t="shared" si="1434"/>
        <v>#DIV/0!</v>
      </c>
      <c r="BU1000" s="46" t="e">
        <f t="shared" si="1435"/>
        <v>#DIV/0!</v>
      </c>
      <c r="BV1000" s="46" t="e">
        <f t="shared" si="1436"/>
        <v>#DIV/0!</v>
      </c>
      <c r="BW1000" s="46" t="str">
        <f t="shared" si="1437"/>
        <v xml:space="preserve"> </v>
      </c>
      <c r="BY1000" s="52"/>
      <c r="BZ1000" s="293"/>
      <c r="CA1000" s="46">
        <f t="shared" si="1438"/>
        <v>4038.4712020460356</v>
      </c>
      <c r="CB1000" s="46">
        <f t="shared" si="1439"/>
        <v>5085.92</v>
      </c>
      <c r="CC1000" s="46">
        <f t="shared" si="1440"/>
        <v>-1047.4487979539645</v>
      </c>
    </row>
    <row r="1001" spans="1:81" s="45" customFormat="1" ht="12" customHeight="1">
      <c r="A1001" s="284">
        <v>279</v>
      </c>
      <c r="B1001" s="335" t="s">
        <v>898</v>
      </c>
      <c r="C1001" s="280"/>
      <c r="D1001" s="295"/>
      <c r="E1001" s="280"/>
      <c r="F1001" s="280"/>
      <c r="G1001" s="286">
        <f t="shared" si="1469"/>
        <v>1506349.76</v>
      </c>
      <c r="H1001" s="280">
        <f t="shared" ref="H1001:H1010" si="1474">I1001+K1001+M1001+O1001+Q1001+S1001</f>
        <v>0</v>
      </c>
      <c r="I1001" s="289">
        <v>0</v>
      </c>
      <c r="J1001" s="289">
        <v>0</v>
      </c>
      <c r="K1001" s="289">
        <v>0</v>
      </c>
      <c r="L1001" s="289">
        <v>0</v>
      </c>
      <c r="M1001" s="289">
        <v>0</v>
      </c>
      <c r="N1001" s="280">
        <v>0</v>
      </c>
      <c r="O1001" s="280">
        <v>0</v>
      </c>
      <c r="P1001" s="280">
        <v>0</v>
      </c>
      <c r="Q1001" s="280">
        <v>0</v>
      </c>
      <c r="R1001" s="280">
        <v>0</v>
      </c>
      <c r="S1001" s="280">
        <v>0</v>
      </c>
      <c r="T1001" s="290">
        <v>0</v>
      </c>
      <c r="U1001" s="280">
        <v>0</v>
      </c>
      <c r="V1001" s="296" t="s">
        <v>106</v>
      </c>
      <c r="W1001" s="57">
        <v>373</v>
      </c>
      <c r="X1001" s="280">
        <f t="shared" ref="X1001:X1010" si="1475">ROUND(IF(V1001="СК",3856.74,3886.86)*W1001,2)</f>
        <v>1438564.02</v>
      </c>
      <c r="Y1001" s="57">
        <v>0</v>
      </c>
      <c r="Z1001" s="57">
        <v>0</v>
      </c>
      <c r="AA1001" s="57">
        <v>0</v>
      </c>
      <c r="AB1001" s="57">
        <v>0</v>
      </c>
      <c r="AC1001" s="57">
        <v>0</v>
      </c>
      <c r="AD1001" s="57">
        <v>0</v>
      </c>
      <c r="AE1001" s="57">
        <v>0</v>
      </c>
      <c r="AF1001" s="57">
        <v>0</v>
      </c>
      <c r="AG1001" s="57">
        <v>0</v>
      </c>
      <c r="AH1001" s="57">
        <v>0</v>
      </c>
      <c r="AI1001" s="57">
        <v>0</v>
      </c>
      <c r="AJ1001" s="57">
        <f t="shared" ref="AJ1001:AJ1010" si="1476">ROUND(X1001/95.5*3,2)</f>
        <v>45190.49</v>
      </c>
      <c r="AK1001" s="57">
        <f t="shared" ref="AK1001:AK1010" si="1477">ROUND(X1001/95.5*1.5,2)</f>
        <v>22595.25</v>
      </c>
      <c r="AL1001" s="57">
        <v>0</v>
      </c>
      <c r="AN1001" s="46">
        <f>I1001/'Приложение 1'!I999</f>
        <v>0</v>
      </c>
      <c r="AO1001" s="46" t="e">
        <f t="shared" si="1414"/>
        <v>#DIV/0!</v>
      </c>
      <c r="AP1001" s="46" t="e">
        <f t="shared" si="1415"/>
        <v>#DIV/0!</v>
      </c>
      <c r="AQ1001" s="46" t="e">
        <f t="shared" si="1416"/>
        <v>#DIV/0!</v>
      </c>
      <c r="AR1001" s="46" t="e">
        <f t="shared" si="1417"/>
        <v>#DIV/0!</v>
      </c>
      <c r="AS1001" s="46" t="e">
        <f t="shared" si="1418"/>
        <v>#DIV/0!</v>
      </c>
      <c r="AT1001" s="46" t="e">
        <f t="shared" si="1419"/>
        <v>#DIV/0!</v>
      </c>
      <c r="AU1001" s="46">
        <f t="shared" si="1420"/>
        <v>3856.7400000000002</v>
      </c>
      <c r="AV1001" s="46" t="e">
        <f t="shared" si="1421"/>
        <v>#DIV/0!</v>
      </c>
      <c r="AW1001" s="46" t="e">
        <f t="shared" si="1422"/>
        <v>#DIV/0!</v>
      </c>
      <c r="AX1001" s="46" t="e">
        <f t="shared" si="1423"/>
        <v>#DIV/0!</v>
      </c>
      <c r="AY1001" s="52">
        <f t="shared" si="1424"/>
        <v>0</v>
      </c>
      <c r="AZ1001" s="46">
        <v>823.21</v>
      </c>
      <c r="BA1001" s="46">
        <v>2105.13</v>
      </c>
      <c r="BB1001" s="46">
        <v>2608.0100000000002</v>
      </c>
      <c r="BC1001" s="46">
        <v>902.03</v>
      </c>
      <c r="BD1001" s="46">
        <v>1781.42</v>
      </c>
      <c r="BE1001" s="46">
        <v>1188.47</v>
      </c>
      <c r="BF1001" s="46">
        <v>2445034.0299999998</v>
      </c>
      <c r="BG1001" s="46">
        <f t="shared" si="1425"/>
        <v>4866.91</v>
      </c>
      <c r="BH1001" s="46">
        <v>1206.3800000000001</v>
      </c>
      <c r="BI1001" s="46">
        <v>3444.44</v>
      </c>
      <c r="BJ1001" s="46">
        <v>7006.73</v>
      </c>
      <c r="BK1001" s="46">
        <f t="shared" si="1410"/>
        <v>1689105.94</v>
      </c>
      <c r="BL1001" s="46" t="str">
        <f t="shared" si="1426"/>
        <v xml:space="preserve"> </v>
      </c>
      <c r="BM1001" s="46" t="e">
        <f t="shared" si="1427"/>
        <v>#DIV/0!</v>
      </c>
      <c r="BN1001" s="46" t="e">
        <f t="shared" si="1428"/>
        <v>#DIV/0!</v>
      </c>
      <c r="BO1001" s="46" t="e">
        <f t="shared" si="1429"/>
        <v>#DIV/0!</v>
      </c>
      <c r="BP1001" s="46" t="e">
        <f t="shared" si="1430"/>
        <v>#DIV/0!</v>
      </c>
      <c r="BQ1001" s="46" t="e">
        <f t="shared" si="1431"/>
        <v>#DIV/0!</v>
      </c>
      <c r="BR1001" s="46" t="e">
        <f t="shared" si="1432"/>
        <v>#DIV/0!</v>
      </c>
      <c r="BS1001" s="46" t="str">
        <f t="shared" si="1433"/>
        <v xml:space="preserve"> </v>
      </c>
      <c r="BT1001" s="46" t="e">
        <f t="shared" si="1434"/>
        <v>#DIV/0!</v>
      </c>
      <c r="BU1001" s="46" t="e">
        <f t="shared" si="1435"/>
        <v>#DIV/0!</v>
      </c>
      <c r="BV1001" s="46" t="e">
        <f t="shared" si="1436"/>
        <v>#DIV/0!</v>
      </c>
      <c r="BW1001" s="46" t="str">
        <f t="shared" si="1437"/>
        <v xml:space="preserve"> </v>
      </c>
      <c r="BY1001" s="52"/>
      <c r="BZ1001" s="293"/>
      <c r="CA1001" s="46">
        <f t="shared" si="1438"/>
        <v>4038.4712064343162</v>
      </c>
      <c r="CB1001" s="46">
        <f t="shared" si="1439"/>
        <v>5085.92</v>
      </c>
      <c r="CC1001" s="46">
        <f t="shared" si="1440"/>
        <v>-1047.4487935656839</v>
      </c>
    </row>
    <row r="1002" spans="1:81" s="45" customFormat="1" ht="12" customHeight="1">
      <c r="A1002" s="284">
        <v>280</v>
      </c>
      <c r="B1002" s="335" t="s">
        <v>899</v>
      </c>
      <c r="C1002" s="280"/>
      <c r="D1002" s="295"/>
      <c r="E1002" s="280"/>
      <c r="F1002" s="280"/>
      <c r="G1002" s="286">
        <f t="shared" si="1469"/>
        <v>1421541.87</v>
      </c>
      <c r="H1002" s="280">
        <f t="shared" si="1474"/>
        <v>0</v>
      </c>
      <c r="I1002" s="289">
        <v>0</v>
      </c>
      <c r="J1002" s="289">
        <v>0</v>
      </c>
      <c r="K1002" s="289">
        <v>0</v>
      </c>
      <c r="L1002" s="289">
        <v>0</v>
      </c>
      <c r="M1002" s="289">
        <v>0</v>
      </c>
      <c r="N1002" s="280">
        <v>0</v>
      </c>
      <c r="O1002" s="280">
        <v>0</v>
      </c>
      <c r="P1002" s="280">
        <v>0</v>
      </c>
      <c r="Q1002" s="280">
        <v>0</v>
      </c>
      <c r="R1002" s="280">
        <v>0</v>
      </c>
      <c r="S1002" s="280">
        <v>0</v>
      </c>
      <c r="T1002" s="290">
        <v>0</v>
      </c>
      <c r="U1002" s="280">
        <v>0</v>
      </c>
      <c r="V1002" s="296" t="s">
        <v>106</v>
      </c>
      <c r="W1002" s="57">
        <v>352</v>
      </c>
      <c r="X1002" s="280">
        <f t="shared" si="1475"/>
        <v>1357572.48</v>
      </c>
      <c r="Y1002" s="57">
        <v>0</v>
      </c>
      <c r="Z1002" s="57">
        <v>0</v>
      </c>
      <c r="AA1002" s="57">
        <v>0</v>
      </c>
      <c r="AB1002" s="57">
        <v>0</v>
      </c>
      <c r="AC1002" s="57">
        <v>0</v>
      </c>
      <c r="AD1002" s="57">
        <v>0</v>
      </c>
      <c r="AE1002" s="57">
        <v>0</v>
      </c>
      <c r="AF1002" s="57">
        <v>0</v>
      </c>
      <c r="AG1002" s="57">
        <v>0</v>
      </c>
      <c r="AH1002" s="57">
        <v>0</v>
      </c>
      <c r="AI1002" s="57">
        <v>0</v>
      </c>
      <c r="AJ1002" s="57">
        <f t="shared" si="1476"/>
        <v>42646.26</v>
      </c>
      <c r="AK1002" s="57">
        <f t="shared" si="1477"/>
        <v>21323.13</v>
      </c>
      <c r="AL1002" s="57">
        <v>0</v>
      </c>
      <c r="AN1002" s="46">
        <f>I1002/'Приложение 1'!I1000</f>
        <v>0</v>
      </c>
      <c r="AO1002" s="46" t="e">
        <f t="shared" si="1414"/>
        <v>#DIV/0!</v>
      </c>
      <c r="AP1002" s="46" t="e">
        <f t="shared" si="1415"/>
        <v>#DIV/0!</v>
      </c>
      <c r="AQ1002" s="46" t="e">
        <f t="shared" si="1416"/>
        <v>#DIV/0!</v>
      </c>
      <c r="AR1002" s="46" t="e">
        <f t="shared" si="1417"/>
        <v>#DIV/0!</v>
      </c>
      <c r="AS1002" s="46" t="e">
        <f t="shared" si="1418"/>
        <v>#DIV/0!</v>
      </c>
      <c r="AT1002" s="46" t="e">
        <f t="shared" si="1419"/>
        <v>#DIV/0!</v>
      </c>
      <c r="AU1002" s="46">
        <f t="shared" si="1420"/>
        <v>3856.74</v>
      </c>
      <c r="AV1002" s="46" t="e">
        <f t="shared" si="1421"/>
        <v>#DIV/0!</v>
      </c>
      <c r="AW1002" s="46" t="e">
        <f t="shared" si="1422"/>
        <v>#DIV/0!</v>
      </c>
      <c r="AX1002" s="46" t="e">
        <f t="shared" si="1423"/>
        <v>#DIV/0!</v>
      </c>
      <c r="AY1002" s="52">
        <f t="shared" si="1424"/>
        <v>0</v>
      </c>
      <c r="AZ1002" s="46">
        <v>823.21</v>
      </c>
      <c r="BA1002" s="46">
        <v>2105.13</v>
      </c>
      <c r="BB1002" s="46">
        <v>2608.0100000000002</v>
      </c>
      <c r="BC1002" s="46">
        <v>902.03</v>
      </c>
      <c r="BD1002" s="46">
        <v>1781.42</v>
      </c>
      <c r="BE1002" s="46">
        <v>1188.47</v>
      </c>
      <c r="BF1002" s="46">
        <v>2445034.0299999998</v>
      </c>
      <c r="BG1002" s="46">
        <f t="shared" si="1425"/>
        <v>4866.91</v>
      </c>
      <c r="BH1002" s="46">
        <v>1206.3800000000001</v>
      </c>
      <c r="BI1002" s="46">
        <v>3444.44</v>
      </c>
      <c r="BJ1002" s="46">
        <v>7006.73</v>
      </c>
      <c r="BK1002" s="46">
        <f t="shared" si="1410"/>
        <v>1689105.94</v>
      </c>
      <c r="BL1002" s="46" t="str">
        <f t="shared" si="1426"/>
        <v xml:space="preserve"> </v>
      </c>
      <c r="BM1002" s="46" t="e">
        <f t="shared" si="1427"/>
        <v>#DIV/0!</v>
      </c>
      <c r="BN1002" s="46" t="e">
        <f t="shared" si="1428"/>
        <v>#DIV/0!</v>
      </c>
      <c r="BO1002" s="46" t="e">
        <f t="shared" si="1429"/>
        <v>#DIV/0!</v>
      </c>
      <c r="BP1002" s="46" t="e">
        <f t="shared" si="1430"/>
        <v>#DIV/0!</v>
      </c>
      <c r="BQ1002" s="46" t="e">
        <f t="shared" si="1431"/>
        <v>#DIV/0!</v>
      </c>
      <c r="BR1002" s="46" t="e">
        <f t="shared" si="1432"/>
        <v>#DIV/0!</v>
      </c>
      <c r="BS1002" s="46" t="str">
        <f t="shared" si="1433"/>
        <v xml:space="preserve"> </v>
      </c>
      <c r="BT1002" s="46" t="e">
        <f t="shared" si="1434"/>
        <v>#DIV/0!</v>
      </c>
      <c r="BU1002" s="46" t="e">
        <f t="shared" si="1435"/>
        <v>#DIV/0!</v>
      </c>
      <c r="BV1002" s="46" t="e">
        <f t="shared" si="1436"/>
        <v>#DIV/0!</v>
      </c>
      <c r="BW1002" s="46" t="str">
        <f t="shared" si="1437"/>
        <v xml:space="preserve"> </v>
      </c>
      <c r="BY1002" s="52"/>
      <c r="BZ1002" s="293"/>
      <c r="CA1002" s="46">
        <f t="shared" si="1438"/>
        <v>4038.4712215909094</v>
      </c>
      <c r="CB1002" s="46">
        <f t="shared" si="1439"/>
        <v>5085.92</v>
      </c>
      <c r="CC1002" s="46">
        <f t="shared" si="1440"/>
        <v>-1047.4487784090907</v>
      </c>
    </row>
    <row r="1003" spans="1:81" s="45" customFormat="1" ht="12" customHeight="1">
      <c r="A1003" s="284">
        <v>281</v>
      </c>
      <c r="B1003" s="335" t="s">
        <v>900</v>
      </c>
      <c r="C1003" s="280"/>
      <c r="D1003" s="295"/>
      <c r="E1003" s="280"/>
      <c r="F1003" s="280"/>
      <c r="G1003" s="286">
        <f t="shared" si="1469"/>
        <v>1789042.74</v>
      </c>
      <c r="H1003" s="280">
        <f t="shared" si="1474"/>
        <v>0</v>
      </c>
      <c r="I1003" s="289">
        <v>0</v>
      </c>
      <c r="J1003" s="289">
        <v>0</v>
      </c>
      <c r="K1003" s="289">
        <v>0</v>
      </c>
      <c r="L1003" s="289">
        <v>0</v>
      </c>
      <c r="M1003" s="289">
        <v>0</v>
      </c>
      <c r="N1003" s="280">
        <v>0</v>
      </c>
      <c r="O1003" s="280">
        <v>0</v>
      </c>
      <c r="P1003" s="280">
        <v>0</v>
      </c>
      <c r="Q1003" s="280">
        <v>0</v>
      </c>
      <c r="R1003" s="280">
        <v>0</v>
      </c>
      <c r="S1003" s="280">
        <v>0</v>
      </c>
      <c r="T1003" s="290">
        <v>0</v>
      </c>
      <c r="U1003" s="280">
        <v>0</v>
      </c>
      <c r="V1003" s="296" t="s">
        <v>106</v>
      </c>
      <c r="W1003" s="57">
        <v>443</v>
      </c>
      <c r="X1003" s="280">
        <f t="shared" si="1475"/>
        <v>1708535.82</v>
      </c>
      <c r="Y1003" s="57">
        <v>0</v>
      </c>
      <c r="Z1003" s="57">
        <v>0</v>
      </c>
      <c r="AA1003" s="57">
        <v>0</v>
      </c>
      <c r="AB1003" s="57">
        <v>0</v>
      </c>
      <c r="AC1003" s="57">
        <v>0</v>
      </c>
      <c r="AD1003" s="57">
        <v>0</v>
      </c>
      <c r="AE1003" s="57">
        <v>0</v>
      </c>
      <c r="AF1003" s="57">
        <v>0</v>
      </c>
      <c r="AG1003" s="57">
        <v>0</v>
      </c>
      <c r="AH1003" s="57">
        <v>0</v>
      </c>
      <c r="AI1003" s="57">
        <v>0</v>
      </c>
      <c r="AJ1003" s="57">
        <f t="shared" si="1476"/>
        <v>53671.28</v>
      </c>
      <c r="AK1003" s="57">
        <f t="shared" si="1477"/>
        <v>26835.64</v>
      </c>
      <c r="AL1003" s="57">
        <v>0</v>
      </c>
      <c r="AN1003" s="46">
        <f>I1003/'Приложение 1'!I1001</f>
        <v>0</v>
      </c>
      <c r="AO1003" s="46" t="e">
        <f t="shared" si="1414"/>
        <v>#DIV/0!</v>
      </c>
      <c r="AP1003" s="46" t="e">
        <f t="shared" si="1415"/>
        <v>#DIV/0!</v>
      </c>
      <c r="AQ1003" s="46" t="e">
        <f t="shared" si="1416"/>
        <v>#DIV/0!</v>
      </c>
      <c r="AR1003" s="46" t="e">
        <f t="shared" si="1417"/>
        <v>#DIV/0!</v>
      </c>
      <c r="AS1003" s="46" t="e">
        <f t="shared" si="1418"/>
        <v>#DIV/0!</v>
      </c>
      <c r="AT1003" s="46" t="e">
        <f t="shared" si="1419"/>
        <v>#DIV/0!</v>
      </c>
      <c r="AU1003" s="46">
        <f t="shared" si="1420"/>
        <v>3856.7400000000002</v>
      </c>
      <c r="AV1003" s="46" t="e">
        <f t="shared" si="1421"/>
        <v>#DIV/0!</v>
      </c>
      <c r="AW1003" s="46" t="e">
        <f t="shared" si="1422"/>
        <v>#DIV/0!</v>
      </c>
      <c r="AX1003" s="46" t="e">
        <f t="shared" si="1423"/>
        <v>#DIV/0!</v>
      </c>
      <c r="AY1003" s="52">
        <f t="shared" si="1424"/>
        <v>0</v>
      </c>
      <c r="AZ1003" s="46">
        <v>823.21</v>
      </c>
      <c r="BA1003" s="46">
        <v>2105.13</v>
      </c>
      <c r="BB1003" s="46">
        <v>2608.0100000000002</v>
      </c>
      <c r="BC1003" s="46">
        <v>902.03</v>
      </c>
      <c r="BD1003" s="46">
        <v>1781.42</v>
      </c>
      <c r="BE1003" s="46">
        <v>1188.47</v>
      </c>
      <c r="BF1003" s="46">
        <v>2445034.0299999998</v>
      </c>
      <c r="BG1003" s="46">
        <f t="shared" si="1425"/>
        <v>4866.91</v>
      </c>
      <c r="BH1003" s="46">
        <v>1206.3800000000001</v>
      </c>
      <c r="BI1003" s="46">
        <v>3444.44</v>
      </c>
      <c r="BJ1003" s="46">
        <v>7006.73</v>
      </c>
      <c r="BK1003" s="46">
        <f t="shared" si="1410"/>
        <v>1689105.94</v>
      </c>
      <c r="BL1003" s="46" t="str">
        <f t="shared" si="1426"/>
        <v xml:space="preserve"> </v>
      </c>
      <c r="BM1003" s="46" t="e">
        <f t="shared" si="1427"/>
        <v>#DIV/0!</v>
      </c>
      <c r="BN1003" s="46" t="e">
        <f t="shared" si="1428"/>
        <v>#DIV/0!</v>
      </c>
      <c r="BO1003" s="46" t="e">
        <f t="shared" si="1429"/>
        <v>#DIV/0!</v>
      </c>
      <c r="BP1003" s="46" t="e">
        <f t="shared" si="1430"/>
        <v>#DIV/0!</v>
      </c>
      <c r="BQ1003" s="46" t="e">
        <f t="shared" si="1431"/>
        <v>#DIV/0!</v>
      </c>
      <c r="BR1003" s="46" t="e">
        <f t="shared" si="1432"/>
        <v>#DIV/0!</v>
      </c>
      <c r="BS1003" s="46" t="str">
        <f t="shared" si="1433"/>
        <v xml:space="preserve"> </v>
      </c>
      <c r="BT1003" s="46" t="e">
        <f t="shared" si="1434"/>
        <v>#DIV/0!</v>
      </c>
      <c r="BU1003" s="46" t="e">
        <f t="shared" si="1435"/>
        <v>#DIV/0!</v>
      </c>
      <c r="BV1003" s="46" t="e">
        <f t="shared" si="1436"/>
        <v>#DIV/0!</v>
      </c>
      <c r="BW1003" s="46" t="str">
        <f t="shared" si="1437"/>
        <v xml:space="preserve"> </v>
      </c>
      <c r="BY1003" s="52"/>
      <c r="BZ1003" s="293"/>
      <c r="CA1003" s="46">
        <f t="shared" si="1438"/>
        <v>4038.4711963882619</v>
      </c>
      <c r="CB1003" s="46">
        <f t="shared" si="1439"/>
        <v>5085.92</v>
      </c>
      <c r="CC1003" s="46">
        <f t="shared" si="1440"/>
        <v>-1047.4488036117382</v>
      </c>
    </row>
    <row r="1004" spans="1:81" s="45" customFormat="1" ht="12" customHeight="1">
      <c r="A1004" s="284">
        <v>282</v>
      </c>
      <c r="B1004" s="335" t="s">
        <v>902</v>
      </c>
      <c r="C1004" s="280"/>
      <c r="D1004" s="295"/>
      <c r="E1004" s="280"/>
      <c r="F1004" s="280"/>
      <c r="G1004" s="286">
        <f t="shared" si="1469"/>
        <v>1635580.84</v>
      </c>
      <c r="H1004" s="280">
        <f t="shared" si="1474"/>
        <v>0</v>
      </c>
      <c r="I1004" s="289">
        <v>0</v>
      </c>
      <c r="J1004" s="289">
        <v>0</v>
      </c>
      <c r="K1004" s="289">
        <v>0</v>
      </c>
      <c r="L1004" s="289">
        <v>0</v>
      </c>
      <c r="M1004" s="289">
        <v>0</v>
      </c>
      <c r="N1004" s="280">
        <v>0</v>
      </c>
      <c r="O1004" s="280">
        <v>0</v>
      </c>
      <c r="P1004" s="280">
        <v>0</v>
      </c>
      <c r="Q1004" s="280">
        <v>0</v>
      </c>
      <c r="R1004" s="280">
        <v>0</v>
      </c>
      <c r="S1004" s="280">
        <v>0</v>
      </c>
      <c r="T1004" s="290">
        <v>0</v>
      </c>
      <c r="U1004" s="280">
        <v>0</v>
      </c>
      <c r="V1004" s="296" t="s">
        <v>106</v>
      </c>
      <c r="W1004" s="57">
        <v>405</v>
      </c>
      <c r="X1004" s="280">
        <f t="shared" si="1475"/>
        <v>1561979.7</v>
      </c>
      <c r="Y1004" s="57">
        <v>0</v>
      </c>
      <c r="Z1004" s="57">
        <v>0</v>
      </c>
      <c r="AA1004" s="57">
        <v>0</v>
      </c>
      <c r="AB1004" s="57">
        <v>0</v>
      </c>
      <c r="AC1004" s="57">
        <v>0</v>
      </c>
      <c r="AD1004" s="57">
        <v>0</v>
      </c>
      <c r="AE1004" s="57">
        <v>0</v>
      </c>
      <c r="AF1004" s="57">
        <v>0</v>
      </c>
      <c r="AG1004" s="57">
        <v>0</v>
      </c>
      <c r="AH1004" s="57">
        <v>0</v>
      </c>
      <c r="AI1004" s="57">
        <v>0</v>
      </c>
      <c r="AJ1004" s="57">
        <f t="shared" si="1476"/>
        <v>49067.43</v>
      </c>
      <c r="AK1004" s="57">
        <f t="shared" si="1477"/>
        <v>24533.71</v>
      </c>
      <c r="AL1004" s="57">
        <v>0</v>
      </c>
      <c r="AN1004" s="46">
        <f>I1004/'Приложение 1'!I1002</f>
        <v>0</v>
      </c>
      <c r="AO1004" s="46" t="e">
        <f t="shared" si="1414"/>
        <v>#DIV/0!</v>
      </c>
      <c r="AP1004" s="46" t="e">
        <f t="shared" si="1415"/>
        <v>#DIV/0!</v>
      </c>
      <c r="AQ1004" s="46" t="e">
        <f t="shared" si="1416"/>
        <v>#DIV/0!</v>
      </c>
      <c r="AR1004" s="46" t="e">
        <f t="shared" si="1417"/>
        <v>#DIV/0!</v>
      </c>
      <c r="AS1004" s="46" t="e">
        <f t="shared" si="1418"/>
        <v>#DIV/0!</v>
      </c>
      <c r="AT1004" s="46" t="e">
        <f t="shared" si="1419"/>
        <v>#DIV/0!</v>
      </c>
      <c r="AU1004" s="46">
        <f t="shared" si="1420"/>
        <v>3856.74</v>
      </c>
      <c r="AV1004" s="46" t="e">
        <f t="shared" si="1421"/>
        <v>#DIV/0!</v>
      </c>
      <c r="AW1004" s="46" t="e">
        <f t="shared" si="1422"/>
        <v>#DIV/0!</v>
      </c>
      <c r="AX1004" s="46" t="e">
        <f t="shared" si="1423"/>
        <v>#DIV/0!</v>
      </c>
      <c r="AY1004" s="52">
        <f t="shared" si="1424"/>
        <v>0</v>
      </c>
      <c r="AZ1004" s="46">
        <v>823.21</v>
      </c>
      <c r="BA1004" s="46">
        <v>2105.13</v>
      </c>
      <c r="BB1004" s="46">
        <v>2608.0100000000002</v>
      </c>
      <c r="BC1004" s="46">
        <v>902.03</v>
      </c>
      <c r="BD1004" s="46">
        <v>1781.42</v>
      </c>
      <c r="BE1004" s="46">
        <v>1188.47</v>
      </c>
      <c r="BF1004" s="46">
        <v>2445034.0299999998</v>
      </c>
      <c r="BG1004" s="46">
        <f t="shared" si="1425"/>
        <v>4866.91</v>
      </c>
      <c r="BH1004" s="46">
        <v>1206.3800000000001</v>
      </c>
      <c r="BI1004" s="46">
        <v>3444.44</v>
      </c>
      <c r="BJ1004" s="46">
        <v>7006.73</v>
      </c>
      <c r="BK1004" s="46">
        <f t="shared" si="1410"/>
        <v>1689105.94</v>
      </c>
      <c r="BL1004" s="46" t="str">
        <f t="shared" si="1426"/>
        <v xml:space="preserve"> </v>
      </c>
      <c r="BM1004" s="46" t="e">
        <f t="shared" si="1427"/>
        <v>#DIV/0!</v>
      </c>
      <c r="BN1004" s="46" t="e">
        <f t="shared" si="1428"/>
        <v>#DIV/0!</v>
      </c>
      <c r="BO1004" s="46" t="e">
        <f t="shared" si="1429"/>
        <v>#DIV/0!</v>
      </c>
      <c r="BP1004" s="46" t="e">
        <f t="shared" si="1430"/>
        <v>#DIV/0!</v>
      </c>
      <c r="BQ1004" s="46" t="e">
        <f t="shared" si="1431"/>
        <v>#DIV/0!</v>
      </c>
      <c r="BR1004" s="46" t="e">
        <f t="shared" si="1432"/>
        <v>#DIV/0!</v>
      </c>
      <c r="BS1004" s="46" t="str">
        <f t="shared" si="1433"/>
        <v xml:space="preserve"> </v>
      </c>
      <c r="BT1004" s="46" t="e">
        <f t="shared" si="1434"/>
        <v>#DIV/0!</v>
      </c>
      <c r="BU1004" s="46" t="e">
        <f t="shared" si="1435"/>
        <v>#DIV/0!</v>
      </c>
      <c r="BV1004" s="46" t="e">
        <f t="shared" si="1436"/>
        <v>#DIV/0!</v>
      </c>
      <c r="BW1004" s="46" t="str">
        <f t="shared" si="1437"/>
        <v xml:space="preserve"> </v>
      </c>
      <c r="BY1004" s="52"/>
      <c r="BZ1004" s="293"/>
      <c r="CA1004" s="46">
        <f t="shared" si="1438"/>
        <v>4038.4712098765435</v>
      </c>
      <c r="CB1004" s="46">
        <f t="shared" si="1439"/>
        <v>5085.92</v>
      </c>
      <c r="CC1004" s="46">
        <f t="shared" si="1440"/>
        <v>-1047.4487901234565</v>
      </c>
    </row>
    <row r="1005" spans="1:81" s="45" customFormat="1" ht="12" customHeight="1">
      <c r="A1005" s="284">
        <v>283</v>
      </c>
      <c r="B1005" s="335" t="s">
        <v>905</v>
      </c>
      <c r="C1005" s="280"/>
      <c r="D1005" s="295"/>
      <c r="E1005" s="280"/>
      <c r="F1005" s="280"/>
      <c r="G1005" s="286">
        <f t="shared" si="1469"/>
        <v>3432700.53</v>
      </c>
      <c r="H1005" s="280">
        <f t="shared" si="1474"/>
        <v>0</v>
      </c>
      <c r="I1005" s="289">
        <v>0</v>
      </c>
      <c r="J1005" s="289">
        <v>0</v>
      </c>
      <c r="K1005" s="289">
        <v>0</v>
      </c>
      <c r="L1005" s="289">
        <v>0</v>
      </c>
      <c r="M1005" s="289">
        <v>0</v>
      </c>
      <c r="N1005" s="280">
        <v>0</v>
      </c>
      <c r="O1005" s="280">
        <v>0</v>
      </c>
      <c r="P1005" s="280">
        <v>0</v>
      </c>
      <c r="Q1005" s="280">
        <v>0</v>
      </c>
      <c r="R1005" s="280">
        <v>0</v>
      </c>
      <c r="S1005" s="280">
        <v>0</v>
      </c>
      <c r="T1005" s="290">
        <v>0</v>
      </c>
      <c r="U1005" s="280">
        <v>0</v>
      </c>
      <c r="V1005" s="296" t="s">
        <v>106</v>
      </c>
      <c r="W1005" s="57">
        <v>850</v>
      </c>
      <c r="X1005" s="280">
        <f t="shared" si="1475"/>
        <v>3278229</v>
      </c>
      <c r="Y1005" s="57">
        <v>0</v>
      </c>
      <c r="Z1005" s="57">
        <v>0</v>
      </c>
      <c r="AA1005" s="57">
        <v>0</v>
      </c>
      <c r="AB1005" s="57">
        <v>0</v>
      </c>
      <c r="AC1005" s="57">
        <v>0</v>
      </c>
      <c r="AD1005" s="57">
        <v>0</v>
      </c>
      <c r="AE1005" s="57">
        <v>0</v>
      </c>
      <c r="AF1005" s="57">
        <v>0</v>
      </c>
      <c r="AG1005" s="57">
        <v>0</v>
      </c>
      <c r="AH1005" s="57">
        <v>0</v>
      </c>
      <c r="AI1005" s="57">
        <v>0</v>
      </c>
      <c r="AJ1005" s="57">
        <f t="shared" si="1476"/>
        <v>102981.02</v>
      </c>
      <c r="AK1005" s="57">
        <f t="shared" si="1477"/>
        <v>51490.51</v>
      </c>
      <c r="AL1005" s="57">
        <v>0</v>
      </c>
      <c r="AN1005" s="46">
        <f>I1005/'Приложение 1'!I1003</f>
        <v>0</v>
      </c>
      <c r="AO1005" s="46" t="e">
        <f t="shared" si="1414"/>
        <v>#DIV/0!</v>
      </c>
      <c r="AP1005" s="46" t="e">
        <f t="shared" si="1415"/>
        <v>#DIV/0!</v>
      </c>
      <c r="AQ1005" s="46" t="e">
        <f t="shared" si="1416"/>
        <v>#DIV/0!</v>
      </c>
      <c r="AR1005" s="46" t="e">
        <f t="shared" si="1417"/>
        <v>#DIV/0!</v>
      </c>
      <c r="AS1005" s="46" t="e">
        <f t="shared" si="1418"/>
        <v>#DIV/0!</v>
      </c>
      <c r="AT1005" s="46" t="e">
        <f t="shared" si="1419"/>
        <v>#DIV/0!</v>
      </c>
      <c r="AU1005" s="46">
        <f t="shared" si="1420"/>
        <v>3856.74</v>
      </c>
      <c r="AV1005" s="46" t="e">
        <f t="shared" si="1421"/>
        <v>#DIV/0!</v>
      </c>
      <c r="AW1005" s="46" t="e">
        <f t="shared" si="1422"/>
        <v>#DIV/0!</v>
      </c>
      <c r="AX1005" s="46" t="e">
        <f t="shared" si="1423"/>
        <v>#DIV/0!</v>
      </c>
      <c r="AY1005" s="52">
        <f t="shared" si="1424"/>
        <v>0</v>
      </c>
      <c r="AZ1005" s="46">
        <v>823.21</v>
      </c>
      <c r="BA1005" s="46">
        <v>2105.13</v>
      </c>
      <c r="BB1005" s="46">
        <v>2608.0100000000002</v>
      </c>
      <c r="BC1005" s="46">
        <v>902.03</v>
      </c>
      <c r="BD1005" s="46">
        <v>1781.42</v>
      </c>
      <c r="BE1005" s="46">
        <v>1188.47</v>
      </c>
      <c r="BF1005" s="46">
        <v>2445034.0299999998</v>
      </c>
      <c r="BG1005" s="46">
        <f t="shared" si="1425"/>
        <v>4866.91</v>
      </c>
      <c r="BH1005" s="46">
        <v>1206.3800000000001</v>
      </c>
      <c r="BI1005" s="46">
        <v>3444.44</v>
      </c>
      <c r="BJ1005" s="46">
        <v>7006.73</v>
      </c>
      <c r="BK1005" s="46">
        <f t="shared" si="1410"/>
        <v>1689105.94</v>
      </c>
      <c r="BL1005" s="46" t="str">
        <f t="shared" si="1426"/>
        <v xml:space="preserve"> </v>
      </c>
      <c r="BM1005" s="46" t="e">
        <f t="shared" si="1427"/>
        <v>#DIV/0!</v>
      </c>
      <c r="BN1005" s="46" t="e">
        <f t="shared" si="1428"/>
        <v>#DIV/0!</v>
      </c>
      <c r="BO1005" s="46" t="e">
        <f t="shared" si="1429"/>
        <v>#DIV/0!</v>
      </c>
      <c r="BP1005" s="46" t="e">
        <f t="shared" si="1430"/>
        <v>#DIV/0!</v>
      </c>
      <c r="BQ1005" s="46" t="e">
        <f t="shared" si="1431"/>
        <v>#DIV/0!</v>
      </c>
      <c r="BR1005" s="46" t="e">
        <f t="shared" si="1432"/>
        <v>#DIV/0!</v>
      </c>
      <c r="BS1005" s="46" t="str">
        <f t="shared" si="1433"/>
        <v xml:space="preserve"> </v>
      </c>
      <c r="BT1005" s="46" t="e">
        <f t="shared" si="1434"/>
        <v>#DIV/0!</v>
      </c>
      <c r="BU1005" s="46" t="e">
        <f t="shared" si="1435"/>
        <v>#DIV/0!</v>
      </c>
      <c r="BV1005" s="46" t="e">
        <f t="shared" si="1436"/>
        <v>#DIV/0!</v>
      </c>
      <c r="BW1005" s="46" t="str">
        <f t="shared" si="1437"/>
        <v xml:space="preserve"> </v>
      </c>
      <c r="BY1005" s="52"/>
      <c r="BZ1005" s="293"/>
      <c r="CA1005" s="46">
        <f t="shared" si="1438"/>
        <v>4038.4712117647055</v>
      </c>
      <c r="CB1005" s="46">
        <f t="shared" si="1439"/>
        <v>5085.92</v>
      </c>
      <c r="CC1005" s="46">
        <f t="shared" si="1440"/>
        <v>-1047.4487882352946</v>
      </c>
    </row>
    <row r="1006" spans="1:81" s="45" customFormat="1" ht="12" customHeight="1">
      <c r="A1006" s="284">
        <v>284</v>
      </c>
      <c r="B1006" s="335" t="s">
        <v>238</v>
      </c>
      <c r="C1006" s="280"/>
      <c r="D1006" s="295"/>
      <c r="E1006" s="280"/>
      <c r="F1006" s="280"/>
      <c r="G1006" s="286">
        <f t="shared" si="1469"/>
        <v>840002.01</v>
      </c>
      <c r="H1006" s="280">
        <f t="shared" si="1474"/>
        <v>0</v>
      </c>
      <c r="I1006" s="289">
        <v>0</v>
      </c>
      <c r="J1006" s="289">
        <v>0</v>
      </c>
      <c r="K1006" s="289">
        <v>0</v>
      </c>
      <c r="L1006" s="289">
        <v>0</v>
      </c>
      <c r="M1006" s="289">
        <v>0</v>
      </c>
      <c r="N1006" s="280">
        <v>0</v>
      </c>
      <c r="O1006" s="280">
        <v>0</v>
      </c>
      <c r="P1006" s="280">
        <v>0</v>
      </c>
      <c r="Q1006" s="280">
        <v>0</v>
      </c>
      <c r="R1006" s="280">
        <v>0</v>
      </c>
      <c r="S1006" s="280">
        <v>0</v>
      </c>
      <c r="T1006" s="290">
        <v>0</v>
      </c>
      <c r="U1006" s="280">
        <v>0</v>
      </c>
      <c r="V1006" s="296" t="s">
        <v>106</v>
      </c>
      <c r="W1006" s="57">
        <v>208</v>
      </c>
      <c r="X1006" s="280">
        <f t="shared" si="1475"/>
        <v>802201.92</v>
      </c>
      <c r="Y1006" s="57">
        <v>0</v>
      </c>
      <c r="Z1006" s="57">
        <v>0</v>
      </c>
      <c r="AA1006" s="57">
        <v>0</v>
      </c>
      <c r="AB1006" s="57">
        <v>0</v>
      </c>
      <c r="AC1006" s="57">
        <v>0</v>
      </c>
      <c r="AD1006" s="57">
        <v>0</v>
      </c>
      <c r="AE1006" s="57">
        <v>0</v>
      </c>
      <c r="AF1006" s="57">
        <v>0</v>
      </c>
      <c r="AG1006" s="57">
        <v>0</v>
      </c>
      <c r="AH1006" s="57">
        <v>0</v>
      </c>
      <c r="AI1006" s="57">
        <v>0</v>
      </c>
      <c r="AJ1006" s="57">
        <f t="shared" si="1476"/>
        <v>25200.06</v>
      </c>
      <c r="AK1006" s="57">
        <f t="shared" si="1477"/>
        <v>12600.03</v>
      </c>
      <c r="AL1006" s="57">
        <v>0</v>
      </c>
      <c r="AN1006" s="46">
        <f>I1006/'Приложение 1'!I1004</f>
        <v>0</v>
      </c>
      <c r="AO1006" s="46" t="e">
        <f t="shared" si="1414"/>
        <v>#DIV/0!</v>
      </c>
      <c r="AP1006" s="46" t="e">
        <f t="shared" si="1415"/>
        <v>#DIV/0!</v>
      </c>
      <c r="AQ1006" s="46" t="e">
        <f t="shared" si="1416"/>
        <v>#DIV/0!</v>
      </c>
      <c r="AR1006" s="46" t="e">
        <f t="shared" si="1417"/>
        <v>#DIV/0!</v>
      </c>
      <c r="AS1006" s="46" t="e">
        <f t="shared" si="1418"/>
        <v>#DIV/0!</v>
      </c>
      <c r="AT1006" s="46" t="e">
        <f t="shared" si="1419"/>
        <v>#DIV/0!</v>
      </c>
      <c r="AU1006" s="46">
        <f t="shared" si="1420"/>
        <v>3856.7400000000002</v>
      </c>
      <c r="AV1006" s="46" t="e">
        <f t="shared" si="1421"/>
        <v>#DIV/0!</v>
      </c>
      <c r="AW1006" s="46" t="e">
        <f t="shared" si="1422"/>
        <v>#DIV/0!</v>
      </c>
      <c r="AX1006" s="46" t="e">
        <f t="shared" si="1423"/>
        <v>#DIV/0!</v>
      </c>
      <c r="AY1006" s="52">
        <f t="shared" si="1424"/>
        <v>0</v>
      </c>
      <c r="AZ1006" s="46">
        <v>823.21</v>
      </c>
      <c r="BA1006" s="46">
        <v>2105.13</v>
      </c>
      <c r="BB1006" s="46">
        <v>2608.0100000000002</v>
      </c>
      <c r="BC1006" s="46">
        <v>902.03</v>
      </c>
      <c r="BD1006" s="46">
        <v>1781.42</v>
      </c>
      <c r="BE1006" s="46">
        <v>1188.47</v>
      </c>
      <c r="BF1006" s="46">
        <v>2445034.0299999998</v>
      </c>
      <c r="BG1006" s="46">
        <f t="shared" si="1425"/>
        <v>4866.91</v>
      </c>
      <c r="BH1006" s="46">
        <v>1206.3800000000001</v>
      </c>
      <c r="BI1006" s="46">
        <v>3444.44</v>
      </c>
      <c r="BJ1006" s="46">
        <v>7006.73</v>
      </c>
      <c r="BK1006" s="46">
        <f t="shared" si="1410"/>
        <v>1689105.94</v>
      </c>
      <c r="BL1006" s="46" t="str">
        <f t="shared" si="1426"/>
        <v xml:space="preserve"> </v>
      </c>
      <c r="BM1006" s="46" t="e">
        <f t="shared" si="1427"/>
        <v>#DIV/0!</v>
      </c>
      <c r="BN1006" s="46" t="e">
        <f t="shared" si="1428"/>
        <v>#DIV/0!</v>
      </c>
      <c r="BO1006" s="46" t="e">
        <f t="shared" si="1429"/>
        <v>#DIV/0!</v>
      </c>
      <c r="BP1006" s="46" t="e">
        <f t="shared" si="1430"/>
        <v>#DIV/0!</v>
      </c>
      <c r="BQ1006" s="46" t="e">
        <f t="shared" si="1431"/>
        <v>#DIV/0!</v>
      </c>
      <c r="BR1006" s="46" t="e">
        <f t="shared" si="1432"/>
        <v>#DIV/0!</v>
      </c>
      <c r="BS1006" s="46" t="str">
        <f t="shared" si="1433"/>
        <v xml:space="preserve"> </v>
      </c>
      <c r="BT1006" s="46" t="e">
        <f t="shared" si="1434"/>
        <v>#DIV/0!</v>
      </c>
      <c r="BU1006" s="46" t="e">
        <f t="shared" si="1435"/>
        <v>#DIV/0!</v>
      </c>
      <c r="BV1006" s="46" t="e">
        <f t="shared" si="1436"/>
        <v>#DIV/0!</v>
      </c>
      <c r="BW1006" s="46" t="str">
        <f t="shared" si="1437"/>
        <v xml:space="preserve"> </v>
      </c>
      <c r="BY1006" s="52"/>
      <c r="BZ1006" s="293"/>
      <c r="CA1006" s="46">
        <f t="shared" si="1438"/>
        <v>4038.4712019230769</v>
      </c>
      <c r="CB1006" s="46">
        <f t="shared" si="1439"/>
        <v>5085.92</v>
      </c>
      <c r="CC1006" s="46">
        <f t="shared" si="1440"/>
        <v>-1047.4487980769231</v>
      </c>
    </row>
    <row r="1007" spans="1:81" s="45" customFormat="1" ht="12" customHeight="1">
      <c r="A1007" s="284">
        <v>285</v>
      </c>
      <c r="B1007" s="335" t="s">
        <v>914</v>
      </c>
      <c r="C1007" s="280"/>
      <c r="D1007" s="295"/>
      <c r="E1007" s="280"/>
      <c r="F1007" s="280"/>
      <c r="G1007" s="286">
        <f t="shared" ref="G1007:G1010" si="1478">ROUND(H1007+U1007+X1007+Z1007+AB1007+AD1007+AF1007+AH1007+AI1007+AJ1007+AK1007+AL1007,2)</f>
        <v>840002.01</v>
      </c>
      <c r="H1007" s="280">
        <f t="shared" si="1474"/>
        <v>0</v>
      </c>
      <c r="I1007" s="289">
        <v>0</v>
      </c>
      <c r="J1007" s="289">
        <v>0</v>
      </c>
      <c r="K1007" s="289">
        <v>0</v>
      </c>
      <c r="L1007" s="289">
        <v>0</v>
      </c>
      <c r="M1007" s="289">
        <v>0</v>
      </c>
      <c r="N1007" s="280">
        <v>0</v>
      </c>
      <c r="O1007" s="280">
        <v>0</v>
      </c>
      <c r="P1007" s="280">
        <v>0</v>
      </c>
      <c r="Q1007" s="280">
        <v>0</v>
      </c>
      <c r="R1007" s="280">
        <v>0</v>
      </c>
      <c r="S1007" s="280">
        <v>0</v>
      </c>
      <c r="T1007" s="290">
        <v>0</v>
      </c>
      <c r="U1007" s="280">
        <v>0</v>
      </c>
      <c r="V1007" s="296" t="s">
        <v>106</v>
      </c>
      <c r="W1007" s="57">
        <v>208</v>
      </c>
      <c r="X1007" s="280">
        <f t="shared" si="1475"/>
        <v>802201.92</v>
      </c>
      <c r="Y1007" s="57">
        <v>0</v>
      </c>
      <c r="Z1007" s="57">
        <v>0</v>
      </c>
      <c r="AA1007" s="57">
        <v>0</v>
      </c>
      <c r="AB1007" s="57">
        <v>0</v>
      </c>
      <c r="AC1007" s="57">
        <v>0</v>
      </c>
      <c r="AD1007" s="57">
        <v>0</v>
      </c>
      <c r="AE1007" s="57">
        <v>0</v>
      </c>
      <c r="AF1007" s="57">
        <v>0</v>
      </c>
      <c r="AG1007" s="57">
        <v>0</v>
      </c>
      <c r="AH1007" s="57">
        <v>0</v>
      </c>
      <c r="AI1007" s="57">
        <v>0</v>
      </c>
      <c r="AJ1007" s="57">
        <f t="shared" si="1476"/>
        <v>25200.06</v>
      </c>
      <c r="AK1007" s="57">
        <f t="shared" si="1477"/>
        <v>12600.03</v>
      </c>
      <c r="AL1007" s="57">
        <v>0</v>
      </c>
      <c r="AN1007" s="46">
        <f>I1007/'Приложение 1'!I1005</f>
        <v>0</v>
      </c>
      <c r="AO1007" s="46" t="e">
        <f t="shared" si="1414"/>
        <v>#DIV/0!</v>
      </c>
      <c r="AP1007" s="46" t="e">
        <f t="shared" si="1415"/>
        <v>#DIV/0!</v>
      </c>
      <c r="AQ1007" s="46" t="e">
        <f t="shared" si="1416"/>
        <v>#DIV/0!</v>
      </c>
      <c r="AR1007" s="46" t="e">
        <f t="shared" si="1417"/>
        <v>#DIV/0!</v>
      </c>
      <c r="AS1007" s="46" t="e">
        <f t="shared" si="1418"/>
        <v>#DIV/0!</v>
      </c>
      <c r="AT1007" s="46" t="e">
        <f t="shared" si="1419"/>
        <v>#DIV/0!</v>
      </c>
      <c r="AU1007" s="46">
        <f t="shared" si="1420"/>
        <v>3856.7400000000002</v>
      </c>
      <c r="AV1007" s="46" t="e">
        <f t="shared" si="1421"/>
        <v>#DIV/0!</v>
      </c>
      <c r="AW1007" s="46" t="e">
        <f t="shared" si="1422"/>
        <v>#DIV/0!</v>
      </c>
      <c r="AX1007" s="46" t="e">
        <f t="shared" si="1423"/>
        <v>#DIV/0!</v>
      </c>
      <c r="AY1007" s="52">
        <f t="shared" si="1424"/>
        <v>0</v>
      </c>
      <c r="AZ1007" s="46">
        <v>823.21</v>
      </c>
      <c r="BA1007" s="46">
        <v>2105.13</v>
      </c>
      <c r="BB1007" s="46">
        <v>2608.0100000000002</v>
      </c>
      <c r="BC1007" s="46">
        <v>902.03</v>
      </c>
      <c r="BD1007" s="46">
        <v>1781.42</v>
      </c>
      <c r="BE1007" s="46">
        <v>1188.47</v>
      </c>
      <c r="BF1007" s="46">
        <v>2445034.0299999998</v>
      </c>
      <c r="BG1007" s="46">
        <f t="shared" si="1425"/>
        <v>4866.91</v>
      </c>
      <c r="BH1007" s="46">
        <v>1206.3800000000001</v>
      </c>
      <c r="BI1007" s="46">
        <v>3444.44</v>
      </c>
      <c r="BJ1007" s="46">
        <v>7006.73</v>
      </c>
      <c r="BK1007" s="46">
        <f t="shared" si="1410"/>
        <v>1689105.94</v>
      </c>
      <c r="BL1007" s="46" t="str">
        <f t="shared" si="1426"/>
        <v xml:space="preserve"> </v>
      </c>
      <c r="BM1007" s="46" t="e">
        <f t="shared" si="1427"/>
        <v>#DIV/0!</v>
      </c>
      <c r="BN1007" s="46" t="e">
        <f t="shared" si="1428"/>
        <v>#DIV/0!</v>
      </c>
      <c r="BO1007" s="46" t="e">
        <f t="shared" si="1429"/>
        <v>#DIV/0!</v>
      </c>
      <c r="BP1007" s="46" t="e">
        <f t="shared" si="1430"/>
        <v>#DIV/0!</v>
      </c>
      <c r="BQ1007" s="46" t="e">
        <f t="shared" si="1431"/>
        <v>#DIV/0!</v>
      </c>
      <c r="BR1007" s="46" t="e">
        <f t="shared" si="1432"/>
        <v>#DIV/0!</v>
      </c>
      <c r="BS1007" s="46" t="str">
        <f t="shared" si="1433"/>
        <v xml:space="preserve"> </v>
      </c>
      <c r="BT1007" s="46" t="e">
        <f t="shared" si="1434"/>
        <v>#DIV/0!</v>
      </c>
      <c r="BU1007" s="46" t="e">
        <f t="shared" si="1435"/>
        <v>#DIV/0!</v>
      </c>
      <c r="BV1007" s="46" t="e">
        <f t="shared" si="1436"/>
        <v>#DIV/0!</v>
      </c>
      <c r="BW1007" s="46" t="str">
        <f t="shared" si="1437"/>
        <v xml:space="preserve"> </v>
      </c>
      <c r="BY1007" s="52"/>
      <c r="BZ1007" s="293"/>
      <c r="CA1007" s="46">
        <f t="shared" si="1438"/>
        <v>4038.4712019230769</v>
      </c>
      <c r="CB1007" s="46">
        <f t="shared" si="1439"/>
        <v>5085.92</v>
      </c>
      <c r="CC1007" s="46">
        <f t="shared" si="1440"/>
        <v>-1047.4487980769231</v>
      </c>
    </row>
    <row r="1008" spans="1:81" s="45" customFormat="1" ht="12" customHeight="1">
      <c r="A1008" s="284">
        <v>286</v>
      </c>
      <c r="B1008" s="335" t="s">
        <v>915</v>
      </c>
      <c r="C1008" s="280"/>
      <c r="D1008" s="295"/>
      <c r="E1008" s="280"/>
      <c r="F1008" s="280"/>
      <c r="G1008" s="286">
        <f t="shared" si="1478"/>
        <v>1809235.1</v>
      </c>
      <c r="H1008" s="280">
        <f t="shared" si="1474"/>
        <v>0</v>
      </c>
      <c r="I1008" s="289">
        <v>0</v>
      </c>
      <c r="J1008" s="289">
        <v>0</v>
      </c>
      <c r="K1008" s="289">
        <v>0</v>
      </c>
      <c r="L1008" s="289">
        <v>0</v>
      </c>
      <c r="M1008" s="289">
        <v>0</v>
      </c>
      <c r="N1008" s="280">
        <v>0</v>
      </c>
      <c r="O1008" s="280">
        <v>0</v>
      </c>
      <c r="P1008" s="280">
        <v>0</v>
      </c>
      <c r="Q1008" s="280">
        <v>0</v>
      </c>
      <c r="R1008" s="280">
        <v>0</v>
      </c>
      <c r="S1008" s="280">
        <v>0</v>
      </c>
      <c r="T1008" s="290">
        <v>0</v>
      </c>
      <c r="U1008" s="280">
        <v>0</v>
      </c>
      <c r="V1008" s="296" t="s">
        <v>106</v>
      </c>
      <c r="W1008" s="57">
        <v>448</v>
      </c>
      <c r="X1008" s="280">
        <f t="shared" si="1475"/>
        <v>1727819.52</v>
      </c>
      <c r="Y1008" s="57">
        <v>0</v>
      </c>
      <c r="Z1008" s="57">
        <v>0</v>
      </c>
      <c r="AA1008" s="57">
        <v>0</v>
      </c>
      <c r="AB1008" s="57">
        <v>0</v>
      </c>
      <c r="AC1008" s="57">
        <v>0</v>
      </c>
      <c r="AD1008" s="57">
        <v>0</v>
      </c>
      <c r="AE1008" s="57">
        <v>0</v>
      </c>
      <c r="AF1008" s="57">
        <v>0</v>
      </c>
      <c r="AG1008" s="57">
        <v>0</v>
      </c>
      <c r="AH1008" s="57">
        <v>0</v>
      </c>
      <c r="AI1008" s="57">
        <v>0</v>
      </c>
      <c r="AJ1008" s="57">
        <f t="shared" si="1476"/>
        <v>54277.05</v>
      </c>
      <c r="AK1008" s="57">
        <f t="shared" si="1477"/>
        <v>27138.53</v>
      </c>
      <c r="AL1008" s="57">
        <v>0</v>
      </c>
      <c r="AN1008" s="46">
        <f>I1008/'Приложение 1'!I1006</f>
        <v>0</v>
      </c>
      <c r="AO1008" s="46" t="e">
        <f t="shared" si="1414"/>
        <v>#DIV/0!</v>
      </c>
      <c r="AP1008" s="46" t="e">
        <f t="shared" si="1415"/>
        <v>#DIV/0!</v>
      </c>
      <c r="AQ1008" s="46" t="e">
        <f t="shared" si="1416"/>
        <v>#DIV/0!</v>
      </c>
      <c r="AR1008" s="46" t="e">
        <f t="shared" si="1417"/>
        <v>#DIV/0!</v>
      </c>
      <c r="AS1008" s="46" t="e">
        <f t="shared" si="1418"/>
        <v>#DIV/0!</v>
      </c>
      <c r="AT1008" s="46" t="e">
        <f t="shared" si="1419"/>
        <v>#DIV/0!</v>
      </c>
      <c r="AU1008" s="46">
        <f t="shared" si="1420"/>
        <v>3856.7400000000002</v>
      </c>
      <c r="AV1008" s="46" t="e">
        <f t="shared" si="1421"/>
        <v>#DIV/0!</v>
      </c>
      <c r="AW1008" s="46" t="e">
        <f t="shared" si="1422"/>
        <v>#DIV/0!</v>
      </c>
      <c r="AX1008" s="46" t="e">
        <f t="shared" si="1423"/>
        <v>#DIV/0!</v>
      </c>
      <c r="AY1008" s="52">
        <f t="shared" si="1424"/>
        <v>0</v>
      </c>
      <c r="AZ1008" s="46">
        <v>823.21</v>
      </c>
      <c r="BA1008" s="46">
        <v>2105.13</v>
      </c>
      <c r="BB1008" s="46">
        <v>2608.0100000000002</v>
      </c>
      <c r="BC1008" s="46">
        <v>902.03</v>
      </c>
      <c r="BD1008" s="46">
        <v>1781.42</v>
      </c>
      <c r="BE1008" s="46">
        <v>1188.47</v>
      </c>
      <c r="BF1008" s="46">
        <v>2445034.0299999998</v>
      </c>
      <c r="BG1008" s="46">
        <f t="shared" si="1425"/>
        <v>4866.91</v>
      </c>
      <c r="BH1008" s="46">
        <v>1206.3800000000001</v>
      </c>
      <c r="BI1008" s="46">
        <v>3444.44</v>
      </c>
      <c r="BJ1008" s="46">
        <v>7006.73</v>
      </c>
      <c r="BK1008" s="46">
        <f t="shared" si="1410"/>
        <v>1689105.94</v>
      </c>
      <c r="BL1008" s="46" t="str">
        <f t="shared" si="1426"/>
        <v xml:space="preserve"> </v>
      </c>
      <c r="BM1008" s="46" t="e">
        <f t="shared" si="1427"/>
        <v>#DIV/0!</v>
      </c>
      <c r="BN1008" s="46" t="e">
        <f t="shared" si="1428"/>
        <v>#DIV/0!</v>
      </c>
      <c r="BO1008" s="46" t="e">
        <f t="shared" si="1429"/>
        <v>#DIV/0!</v>
      </c>
      <c r="BP1008" s="46" t="e">
        <f t="shared" si="1430"/>
        <v>#DIV/0!</v>
      </c>
      <c r="BQ1008" s="46" t="e">
        <f t="shared" si="1431"/>
        <v>#DIV/0!</v>
      </c>
      <c r="BR1008" s="46" t="e">
        <f t="shared" si="1432"/>
        <v>#DIV/0!</v>
      </c>
      <c r="BS1008" s="46" t="str">
        <f t="shared" si="1433"/>
        <v xml:space="preserve"> </v>
      </c>
      <c r="BT1008" s="46" t="e">
        <f t="shared" si="1434"/>
        <v>#DIV/0!</v>
      </c>
      <c r="BU1008" s="46" t="e">
        <f t="shared" si="1435"/>
        <v>#DIV/0!</v>
      </c>
      <c r="BV1008" s="46" t="e">
        <f t="shared" si="1436"/>
        <v>#DIV/0!</v>
      </c>
      <c r="BW1008" s="46" t="str">
        <f t="shared" si="1437"/>
        <v xml:space="preserve"> </v>
      </c>
      <c r="BY1008" s="52"/>
      <c r="BZ1008" s="293"/>
      <c r="CA1008" s="46">
        <f t="shared" si="1438"/>
        <v>4038.4712053571429</v>
      </c>
      <c r="CB1008" s="46">
        <f t="shared" si="1439"/>
        <v>5085.92</v>
      </c>
      <c r="CC1008" s="46">
        <f t="shared" si="1440"/>
        <v>-1047.4487946428571</v>
      </c>
    </row>
    <row r="1009" spans="1:81" s="45" customFormat="1" ht="12" customHeight="1">
      <c r="A1009" s="284">
        <v>287</v>
      </c>
      <c r="B1009" s="335" t="s">
        <v>917</v>
      </c>
      <c r="C1009" s="280"/>
      <c r="D1009" s="295"/>
      <c r="E1009" s="280"/>
      <c r="F1009" s="280"/>
      <c r="G1009" s="286">
        <f t="shared" si="1478"/>
        <v>1785004.27</v>
      </c>
      <c r="H1009" s="280">
        <f t="shared" si="1474"/>
        <v>0</v>
      </c>
      <c r="I1009" s="289">
        <v>0</v>
      </c>
      <c r="J1009" s="289">
        <v>0</v>
      </c>
      <c r="K1009" s="289">
        <v>0</v>
      </c>
      <c r="L1009" s="289">
        <v>0</v>
      </c>
      <c r="M1009" s="289">
        <v>0</v>
      </c>
      <c r="N1009" s="280">
        <v>0</v>
      </c>
      <c r="O1009" s="280">
        <v>0</v>
      </c>
      <c r="P1009" s="280">
        <v>0</v>
      </c>
      <c r="Q1009" s="280">
        <v>0</v>
      </c>
      <c r="R1009" s="280">
        <v>0</v>
      </c>
      <c r="S1009" s="280">
        <v>0</v>
      </c>
      <c r="T1009" s="290">
        <v>0</v>
      </c>
      <c r="U1009" s="280">
        <v>0</v>
      </c>
      <c r="V1009" s="296" t="s">
        <v>106</v>
      </c>
      <c r="W1009" s="57">
        <v>442</v>
      </c>
      <c r="X1009" s="280">
        <f t="shared" si="1475"/>
        <v>1704679.08</v>
      </c>
      <c r="Y1009" s="57">
        <v>0</v>
      </c>
      <c r="Z1009" s="57">
        <v>0</v>
      </c>
      <c r="AA1009" s="57">
        <v>0</v>
      </c>
      <c r="AB1009" s="57">
        <v>0</v>
      </c>
      <c r="AC1009" s="57">
        <v>0</v>
      </c>
      <c r="AD1009" s="57">
        <v>0</v>
      </c>
      <c r="AE1009" s="57">
        <v>0</v>
      </c>
      <c r="AF1009" s="57">
        <v>0</v>
      </c>
      <c r="AG1009" s="57">
        <v>0</v>
      </c>
      <c r="AH1009" s="57">
        <v>0</v>
      </c>
      <c r="AI1009" s="57">
        <v>0</v>
      </c>
      <c r="AJ1009" s="57">
        <f t="shared" si="1476"/>
        <v>53550.13</v>
      </c>
      <c r="AK1009" s="57">
        <f t="shared" si="1477"/>
        <v>26775.06</v>
      </c>
      <c r="AL1009" s="57">
        <v>0</v>
      </c>
      <c r="AN1009" s="46">
        <f>I1009/'Приложение 1'!I1007</f>
        <v>0</v>
      </c>
      <c r="AO1009" s="46" t="e">
        <f t="shared" si="1414"/>
        <v>#DIV/0!</v>
      </c>
      <c r="AP1009" s="46" t="e">
        <f t="shared" si="1415"/>
        <v>#DIV/0!</v>
      </c>
      <c r="AQ1009" s="46" t="e">
        <f t="shared" si="1416"/>
        <v>#DIV/0!</v>
      </c>
      <c r="AR1009" s="46" t="e">
        <f t="shared" si="1417"/>
        <v>#DIV/0!</v>
      </c>
      <c r="AS1009" s="46" t="e">
        <f t="shared" si="1418"/>
        <v>#DIV/0!</v>
      </c>
      <c r="AT1009" s="46" t="e">
        <f t="shared" si="1419"/>
        <v>#DIV/0!</v>
      </c>
      <c r="AU1009" s="46">
        <f t="shared" si="1420"/>
        <v>3856.7400000000002</v>
      </c>
      <c r="AV1009" s="46" t="e">
        <f t="shared" si="1421"/>
        <v>#DIV/0!</v>
      </c>
      <c r="AW1009" s="46" t="e">
        <f t="shared" si="1422"/>
        <v>#DIV/0!</v>
      </c>
      <c r="AX1009" s="46" t="e">
        <f t="shared" si="1423"/>
        <v>#DIV/0!</v>
      </c>
      <c r="AY1009" s="52">
        <f t="shared" si="1424"/>
        <v>0</v>
      </c>
      <c r="AZ1009" s="46">
        <v>823.21</v>
      </c>
      <c r="BA1009" s="46">
        <v>2105.13</v>
      </c>
      <c r="BB1009" s="46">
        <v>2608.0100000000002</v>
      </c>
      <c r="BC1009" s="46">
        <v>902.03</v>
      </c>
      <c r="BD1009" s="46">
        <v>1781.42</v>
      </c>
      <c r="BE1009" s="46">
        <v>1188.47</v>
      </c>
      <c r="BF1009" s="46">
        <v>2445034.0299999998</v>
      </c>
      <c r="BG1009" s="46">
        <f t="shared" si="1425"/>
        <v>4866.91</v>
      </c>
      <c r="BH1009" s="46">
        <v>1206.3800000000001</v>
      </c>
      <c r="BI1009" s="46">
        <v>3444.44</v>
      </c>
      <c r="BJ1009" s="46">
        <v>7006.73</v>
      </c>
      <c r="BK1009" s="46">
        <f t="shared" si="1410"/>
        <v>1689105.94</v>
      </c>
      <c r="BL1009" s="46" t="str">
        <f t="shared" si="1426"/>
        <v xml:space="preserve"> </v>
      </c>
      <c r="BM1009" s="46" t="e">
        <f t="shared" si="1427"/>
        <v>#DIV/0!</v>
      </c>
      <c r="BN1009" s="46" t="e">
        <f t="shared" si="1428"/>
        <v>#DIV/0!</v>
      </c>
      <c r="BO1009" s="46" t="e">
        <f t="shared" si="1429"/>
        <v>#DIV/0!</v>
      </c>
      <c r="BP1009" s="46" t="e">
        <f t="shared" si="1430"/>
        <v>#DIV/0!</v>
      </c>
      <c r="BQ1009" s="46" t="e">
        <f t="shared" si="1431"/>
        <v>#DIV/0!</v>
      </c>
      <c r="BR1009" s="46" t="e">
        <f t="shared" si="1432"/>
        <v>#DIV/0!</v>
      </c>
      <c r="BS1009" s="46" t="str">
        <f t="shared" si="1433"/>
        <v xml:space="preserve"> </v>
      </c>
      <c r="BT1009" s="46" t="e">
        <f t="shared" si="1434"/>
        <v>#DIV/0!</v>
      </c>
      <c r="BU1009" s="46" t="e">
        <f t="shared" si="1435"/>
        <v>#DIV/0!</v>
      </c>
      <c r="BV1009" s="46" t="e">
        <f t="shared" si="1436"/>
        <v>#DIV/0!</v>
      </c>
      <c r="BW1009" s="46" t="str">
        <f t="shared" si="1437"/>
        <v xml:space="preserve"> </v>
      </c>
      <c r="BY1009" s="52"/>
      <c r="BZ1009" s="293"/>
      <c r="CA1009" s="46">
        <f t="shared" si="1438"/>
        <v>4038.4711990950227</v>
      </c>
      <c r="CB1009" s="46">
        <f t="shared" si="1439"/>
        <v>5085.92</v>
      </c>
      <c r="CC1009" s="46">
        <f t="shared" si="1440"/>
        <v>-1047.4488009049774</v>
      </c>
    </row>
    <row r="1010" spans="1:81" s="45" customFormat="1" ht="12" customHeight="1">
      <c r="A1010" s="284">
        <v>288</v>
      </c>
      <c r="B1010" s="335" t="s">
        <v>918</v>
      </c>
      <c r="C1010" s="280"/>
      <c r="D1010" s="295"/>
      <c r="E1010" s="280"/>
      <c r="F1010" s="280"/>
      <c r="G1010" s="286">
        <f t="shared" si="1478"/>
        <v>4674407.03</v>
      </c>
      <c r="H1010" s="280">
        <f t="shared" si="1474"/>
        <v>0</v>
      </c>
      <c r="I1010" s="289">
        <v>0</v>
      </c>
      <c r="J1010" s="289">
        <v>0</v>
      </c>
      <c r="K1010" s="289">
        <v>0</v>
      </c>
      <c r="L1010" s="289">
        <v>0</v>
      </c>
      <c r="M1010" s="289">
        <v>0</v>
      </c>
      <c r="N1010" s="280">
        <v>0</v>
      </c>
      <c r="O1010" s="280">
        <v>0</v>
      </c>
      <c r="P1010" s="280">
        <v>0</v>
      </c>
      <c r="Q1010" s="280">
        <v>0</v>
      </c>
      <c r="R1010" s="280">
        <v>0</v>
      </c>
      <c r="S1010" s="280">
        <v>0</v>
      </c>
      <c r="T1010" s="290">
        <v>0</v>
      </c>
      <c r="U1010" s="280">
        <v>0</v>
      </c>
      <c r="V1010" s="296" t="s">
        <v>105</v>
      </c>
      <c r="W1010" s="57">
        <v>1148.5</v>
      </c>
      <c r="X1010" s="280">
        <f t="shared" si="1475"/>
        <v>4464058.71</v>
      </c>
      <c r="Y1010" s="57">
        <v>0</v>
      </c>
      <c r="Z1010" s="57">
        <v>0</v>
      </c>
      <c r="AA1010" s="57">
        <v>0</v>
      </c>
      <c r="AB1010" s="57">
        <v>0</v>
      </c>
      <c r="AC1010" s="57">
        <v>0</v>
      </c>
      <c r="AD1010" s="57">
        <v>0</v>
      </c>
      <c r="AE1010" s="57">
        <v>0</v>
      </c>
      <c r="AF1010" s="57">
        <v>0</v>
      </c>
      <c r="AG1010" s="57">
        <v>0</v>
      </c>
      <c r="AH1010" s="57">
        <v>0</v>
      </c>
      <c r="AI1010" s="57">
        <v>0</v>
      </c>
      <c r="AJ1010" s="57">
        <f t="shared" si="1476"/>
        <v>140232.21</v>
      </c>
      <c r="AK1010" s="57">
        <f t="shared" si="1477"/>
        <v>70116.11</v>
      </c>
      <c r="AL1010" s="57">
        <v>0</v>
      </c>
      <c r="AM1010" s="45" t="s">
        <v>1007</v>
      </c>
      <c r="AN1010" s="46">
        <f>I1010/'Приложение 1'!I1008</f>
        <v>0</v>
      </c>
      <c r="AO1010" s="46" t="e">
        <f t="shared" si="1414"/>
        <v>#DIV/0!</v>
      </c>
      <c r="AP1010" s="46" t="e">
        <f t="shared" si="1415"/>
        <v>#DIV/0!</v>
      </c>
      <c r="AQ1010" s="46" t="e">
        <f t="shared" si="1416"/>
        <v>#DIV/0!</v>
      </c>
      <c r="AR1010" s="46" t="e">
        <f t="shared" si="1417"/>
        <v>#DIV/0!</v>
      </c>
      <c r="AS1010" s="46" t="e">
        <f t="shared" si="1418"/>
        <v>#DIV/0!</v>
      </c>
      <c r="AT1010" s="46" t="e">
        <f t="shared" si="1419"/>
        <v>#DIV/0!</v>
      </c>
      <c r="AU1010" s="46">
        <f t="shared" si="1420"/>
        <v>3886.86</v>
      </c>
      <c r="AV1010" s="46" t="e">
        <f t="shared" si="1421"/>
        <v>#DIV/0!</v>
      </c>
      <c r="AW1010" s="46" t="e">
        <f t="shared" si="1422"/>
        <v>#DIV/0!</v>
      </c>
      <c r="AX1010" s="46" t="e">
        <f t="shared" si="1423"/>
        <v>#DIV/0!</v>
      </c>
      <c r="AY1010" s="52">
        <f t="shared" si="1424"/>
        <v>0</v>
      </c>
      <c r="AZ1010" s="46">
        <v>823.21</v>
      </c>
      <c r="BA1010" s="46">
        <v>2105.13</v>
      </c>
      <c r="BB1010" s="46">
        <v>2608.0100000000002</v>
      </c>
      <c r="BC1010" s="46">
        <v>902.03</v>
      </c>
      <c r="BD1010" s="46">
        <v>1781.42</v>
      </c>
      <c r="BE1010" s="46">
        <v>1188.47</v>
      </c>
      <c r="BF1010" s="46">
        <v>2445034.0299999998</v>
      </c>
      <c r="BG1010" s="46">
        <f t="shared" si="1425"/>
        <v>5070.2</v>
      </c>
      <c r="BH1010" s="46">
        <v>1206.3800000000001</v>
      </c>
      <c r="BI1010" s="46">
        <v>3444.44</v>
      </c>
      <c r="BJ1010" s="46">
        <v>7006.73</v>
      </c>
      <c r="BK1010" s="46">
        <f t="shared" si="1410"/>
        <v>1689105.94</v>
      </c>
      <c r="BL1010" s="46" t="str">
        <f t="shared" si="1426"/>
        <v xml:space="preserve"> </v>
      </c>
      <c r="BM1010" s="46" t="e">
        <f t="shared" si="1427"/>
        <v>#DIV/0!</v>
      </c>
      <c r="BN1010" s="46" t="e">
        <f t="shared" si="1428"/>
        <v>#DIV/0!</v>
      </c>
      <c r="BO1010" s="46" t="e">
        <f t="shared" si="1429"/>
        <v>#DIV/0!</v>
      </c>
      <c r="BP1010" s="46" t="e">
        <f t="shared" si="1430"/>
        <v>#DIV/0!</v>
      </c>
      <c r="BQ1010" s="46" t="e">
        <f t="shared" si="1431"/>
        <v>#DIV/0!</v>
      </c>
      <c r="BR1010" s="46" t="e">
        <f t="shared" si="1432"/>
        <v>#DIV/0!</v>
      </c>
      <c r="BS1010" s="46" t="str">
        <f t="shared" si="1433"/>
        <v xml:space="preserve"> </v>
      </c>
      <c r="BT1010" s="46" t="e">
        <f t="shared" si="1434"/>
        <v>#DIV/0!</v>
      </c>
      <c r="BU1010" s="46" t="e">
        <f t="shared" si="1435"/>
        <v>#DIV/0!</v>
      </c>
      <c r="BV1010" s="46" t="e">
        <f t="shared" si="1436"/>
        <v>#DIV/0!</v>
      </c>
      <c r="BW1010" s="46" t="str">
        <f t="shared" si="1437"/>
        <v xml:space="preserve"> </v>
      </c>
      <c r="BY1010" s="52"/>
      <c r="BZ1010" s="293"/>
      <c r="CA1010" s="46">
        <f t="shared" si="1438"/>
        <v>4070.0104745319986</v>
      </c>
      <c r="CB1010" s="46">
        <f t="shared" si="1439"/>
        <v>5298.36</v>
      </c>
      <c r="CC1010" s="46">
        <f t="shared" si="1440"/>
        <v>-1228.349525468001</v>
      </c>
    </row>
    <row r="1011" spans="1:81" s="45" customFormat="1" ht="24.75" customHeight="1">
      <c r="A1011" s="308" t="s">
        <v>11</v>
      </c>
      <c r="B1011" s="308"/>
      <c r="C1011" s="280">
        <f>SUM(C999:C1010)</f>
        <v>1205.5</v>
      </c>
      <c r="D1011" s="356"/>
      <c r="E1011" s="294"/>
      <c r="F1011" s="294"/>
      <c r="G1011" s="280">
        <f t="shared" ref="G1011:U1011" si="1479">SUM(G999:G1010)</f>
        <v>23170605.150000002</v>
      </c>
      <c r="H1011" s="280">
        <f t="shared" si="1479"/>
        <v>0</v>
      </c>
      <c r="I1011" s="280">
        <f t="shared" si="1479"/>
        <v>0</v>
      </c>
      <c r="J1011" s="280">
        <f t="shared" si="1479"/>
        <v>0</v>
      </c>
      <c r="K1011" s="280">
        <f t="shared" si="1479"/>
        <v>0</v>
      </c>
      <c r="L1011" s="280">
        <f t="shared" si="1479"/>
        <v>0</v>
      </c>
      <c r="M1011" s="280">
        <f t="shared" si="1479"/>
        <v>0</v>
      </c>
      <c r="N1011" s="280">
        <f t="shared" si="1479"/>
        <v>0</v>
      </c>
      <c r="O1011" s="280">
        <f t="shared" si="1479"/>
        <v>0</v>
      </c>
      <c r="P1011" s="280">
        <f t="shared" si="1479"/>
        <v>0</v>
      </c>
      <c r="Q1011" s="280">
        <f t="shared" si="1479"/>
        <v>0</v>
      </c>
      <c r="R1011" s="280">
        <f t="shared" si="1479"/>
        <v>0</v>
      </c>
      <c r="S1011" s="280">
        <f t="shared" si="1479"/>
        <v>0</v>
      </c>
      <c r="T1011" s="290">
        <f t="shared" si="1479"/>
        <v>0</v>
      </c>
      <c r="U1011" s="280">
        <f t="shared" si="1479"/>
        <v>0</v>
      </c>
      <c r="V1011" s="294" t="s">
        <v>66</v>
      </c>
      <c r="W1011" s="280">
        <f t="shared" ref="W1011:AL1011" si="1480">SUM(W999:W1010)</f>
        <v>5728.5</v>
      </c>
      <c r="X1011" s="280">
        <f t="shared" si="1480"/>
        <v>22127927.91</v>
      </c>
      <c r="Y1011" s="280">
        <f t="shared" si="1480"/>
        <v>0</v>
      </c>
      <c r="Z1011" s="280">
        <f t="shared" si="1480"/>
        <v>0</v>
      </c>
      <c r="AA1011" s="280">
        <f t="shared" si="1480"/>
        <v>0</v>
      </c>
      <c r="AB1011" s="280">
        <f t="shared" si="1480"/>
        <v>0</v>
      </c>
      <c r="AC1011" s="280">
        <f t="shared" si="1480"/>
        <v>0</v>
      </c>
      <c r="AD1011" s="280">
        <f t="shared" si="1480"/>
        <v>0</v>
      </c>
      <c r="AE1011" s="280">
        <f t="shared" si="1480"/>
        <v>0</v>
      </c>
      <c r="AF1011" s="280">
        <f t="shared" si="1480"/>
        <v>0</v>
      </c>
      <c r="AG1011" s="280">
        <f t="shared" si="1480"/>
        <v>0</v>
      </c>
      <c r="AH1011" s="280">
        <f t="shared" si="1480"/>
        <v>0</v>
      </c>
      <c r="AI1011" s="280">
        <f t="shared" si="1480"/>
        <v>0</v>
      </c>
      <c r="AJ1011" s="280">
        <f t="shared" si="1480"/>
        <v>695118.15999999992</v>
      </c>
      <c r="AK1011" s="280">
        <f t="shared" si="1480"/>
        <v>347559.08</v>
      </c>
      <c r="AL1011" s="280">
        <f t="shared" si="1480"/>
        <v>0</v>
      </c>
      <c r="AN1011" s="46" t="e">
        <f>I1011/'Приложение 1'!I1009</f>
        <v>#DIV/0!</v>
      </c>
      <c r="AO1011" s="46" t="e">
        <f t="shared" si="1414"/>
        <v>#DIV/0!</v>
      </c>
      <c r="AP1011" s="46" t="e">
        <f t="shared" si="1415"/>
        <v>#DIV/0!</v>
      </c>
      <c r="AQ1011" s="46" t="e">
        <f t="shared" si="1416"/>
        <v>#DIV/0!</v>
      </c>
      <c r="AR1011" s="46" t="e">
        <f t="shared" si="1417"/>
        <v>#DIV/0!</v>
      </c>
      <c r="AS1011" s="46" t="e">
        <f t="shared" si="1418"/>
        <v>#DIV/0!</v>
      </c>
      <c r="AT1011" s="46" t="e">
        <f t="shared" si="1419"/>
        <v>#DIV/0!</v>
      </c>
      <c r="AU1011" s="46">
        <f t="shared" si="1420"/>
        <v>3862.7787221785807</v>
      </c>
      <c r="AV1011" s="46" t="e">
        <f t="shared" si="1421"/>
        <v>#DIV/0!</v>
      </c>
      <c r="AW1011" s="46" t="e">
        <f t="shared" si="1422"/>
        <v>#DIV/0!</v>
      </c>
      <c r="AX1011" s="46" t="e">
        <f t="shared" si="1423"/>
        <v>#DIV/0!</v>
      </c>
      <c r="AY1011" s="52">
        <f t="shared" si="1424"/>
        <v>0</v>
      </c>
      <c r="AZ1011" s="46">
        <v>823.21</v>
      </c>
      <c r="BA1011" s="46">
        <v>2105.13</v>
      </c>
      <c r="BB1011" s="46">
        <v>2608.0100000000002</v>
      </c>
      <c r="BC1011" s="46">
        <v>902.03</v>
      </c>
      <c r="BD1011" s="46">
        <v>1781.42</v>
      </c>
      <c r="BE1011" s="46">
        <v>1188.47</v>
      </c>
      <c r="BF1011" s="46">
        <v>2445034.0299999998</v>
      </c>
      <c r="BG1011" s="46">
        <f t="shared" si="1425"/>
        <v>4866.91</v>
      </c>
      <c r="BH1011" s="46">
        <v>1206.3800000000001</v>
      </c>
      <c r="BI1011" s="46">
        <v>3444.44</v>
      </c>
      <c r="BJ1011" s="46">
        <v>7006.73</v>
      </c>
      <c r="BK1011" s="46">
        <f t="shared" si="1410"/>
        <v>1689105.94</v>
      </c>
      <c r="BL1011" s="46" t="e">
        <f t="shared" si="1426"/>
        <v>#DIV/0!</v>
      </c>
      <c r="BM1011" s="46" t="e">
        <f t="shared" si="1427"/>
        <v>#DIV/0!</v>
      </c>
      <c r="BN1011" s="46" t="e">
        <f t="shared" si="1428"/>
        <v>#DIV/0!</v>
      </c>
      <c r="BO1011" s="46" t="e">
        <f t="shared" si="1429"/>
        <v>#DIV/0!</v>
      </c>
      <c r="BP1011" s="46" t="e">
        <f t="shared" si="1430"/>
        <v>#DIV/0!</v>
      </c>
      <c r="BQ1011" s="46" t="e">
        <f t="shared" si="1431"/>
        <v>#DIV/0!</v>
      </c>
      <c r="BR1011" s="46" t="e">
        <f t="shared" si="1432"/>
        <v>#DIV/0!</v>
      </c>
      <c r="BS1011" s="46" t="str">
        <f t="shared" si="1433"/>
        <v xml:space="preserve"> </v>
      </c>
      <c r="BT1011" s="46" t="e">
        <f t="shared" si="1434"/>
        <v>#DIV/0!</v>
      </c>
      <c r="BU1011" s="46" t="e">
        <f t="shared" si="1435"/>
        <v>#DIV/0!</v>
      </c>
      <c r="BV1011" s="46" t="e">
        <f t="shared" si="1436"/>
        <v>#DIV/0!</v>
      </c>
      <c r="BW1011" s="46" t="str">
        <f t="shared" si="1437"/>
        <v xml:space="preserve"> </v>
      </c>
      <c r="BY1011" s="52">
        <f t="shared" si="1396"/>
        <v>3.0000000237369711</v>
      </c>
      <c r="BZ1011" s="293">
        <f t="shared" si="1397"/>
        <v>1.5000000118684857</v>
      </c>
      <c r="CA1011" s="46">
        <f t="shared" si="1438"/>
        <v>4044.7944749934541</v>
      </c>
      <c r="CB1011" s="46">
        <f t="shared" si="1439"/>
        <v>5085.92</v>
      </c>
      <c r="CC1011" s="46">
        <f t="shared" si="1440"/>
        <v>-1041.125525006546</v>
      </c>
    </row>
    <row r="1012" spans="1:81">
      <c r="CA1012" s="46" t="e">
        <f t="shared" si="1438"/>
        <v>#DIV/0!</v>
      </c>
      <c r="CB1012" s="46">
        <f t="shared" si="1439"/>
        <v>5085.92</v>
      </c>
      <c r="CC1012" s="46" t="e">
        <f t="shared" si="1440"/>
        <v>#DIV/0!</v>
      </c>
    </row>
    <row r="1013" spans="1:81">
      <c r="CA1013" s="46" t="e">
        <f t="shared" si="1438"/>
        <v>#DIV/0!</v>
      </c>
      <c r="CB1013" s="46">
        <f t="shared" si="1439"/>
        <v>5085.92</v>
      </c>
      <c r="CC1013" s="46" t="e">
        <f t="shared" si="1440"/>
        <v>#DIV/0!</v>
      </c>
    </row>
    <row r="1014" spans="1:81">
      <c r="CA1014" s="46" t="e">
        <f t="shared" si="1438"/>
        <v>#DIV/0!</v>
      </c>
      <c r="CB1014" s="46">
        <f t="shared" si="1439"/>
        <v>5085.92</v>
      </c>
      <c r="CC1014" s="46" t="e">
        <f t="shared" si="1440"/>
        <v>#DIV/0!</v>
      </c>
    </row>
    <row r="1015" spans="1:81">
      <c r="CA1015" s="46" t="e">
        <f t="shared" si="1438"/>
        <v>#DIV/0!</v>
      </c>
      <c r="CB1015" s="46">
        <f t="shared" si="1439"/>
        <v>5085.92</v>
      </c>
      <c r="CC1015" s="46" t="e">
        <f t="shared" si="1440"/>
        <v>#DIV/0!</v>
      </c>
    </row>
    <row r="1016" spans="1:81">
      <c r="CA1016" s="46" t="e">
        <f t="shared" si="1438"/>
        <v>#DIV/0!</v>
      </c>
      <c r="CB1016" s="46">
        <f t="shared" si="1439"/>
        <v>5085.92</v>
      </c>
      <c r="CC1016" s="46" t="e">
        <f t="shared" si="1440"/>
        <v>#DIV/0!</v>
      </c>
    </row>
    <row r="1017" spans="1:81">
      <c r="CA1017" s="46" t="e">
        <f t="shared" si="1438"/>
        <v>#DIV/0!</v>
      </c>
      <c r="CB1017" s="46">
        <f t="shared" si="1439"/>
        <v>5085.92</v>
      </c>
      <c r="CC1017" s="46" t="e">
        <f t="shared" si="1440"/>
        <v>#DIV/0!</v>
      </c>
    </row>
    <row r="1018" spans="1:81">
      <c r="CA1018" s="46" t="e">
        <f t="shared" si="1438"/>
        <v>#DIV/0!</v>
      </c>
      <c r="CB1018" s="46">
        <f t="shared" si="1439"/>
        <v>5085.92</v>
      </c>
      <c r="CC1018" s="46" t="e">
        <f t="shared" si="1440"/>
        <v>#DIV/0!</v>
      </c>
    </row>
    <row r="1019" spans="1:81">
      <c r="CA1019" s="46" t="e">
        <f t="shared" si="1438"/>
        <v>#DIV/0!</v>
      </c>
      <c r="CB1019" s="46">
        <f t="shared" si="1439"/>
        <v>5085.92</v>
      </c>
      <c r="CC1019" s="46" t="e">
        <f t="shared" si="1440"/>
        <v>#DIV/0!</v>
      </c>
    </row>
    <row r="1020" spans="1:81">
      <c r="CA1020" s="46" t="e">
        <f t="shared" si="1438"/>
        <v>#DIV/0!</v>
      </c>
      <c r="CB1020" s="46">
        <f t="shared" si="1439"/>
        <v>5085.92</v>
      </c>
      <c r="CC1020" s="46" t="e">
        <f t="shared" si="1440"/>
        <v>#DIV/0!</v>
      </c>
    </row>
    <row r="1021" spans="1:81">
      <c r="CA1021" s="46" t="e">
        <f t="shared" si="1438"/>
        <v>#DIV/0!</v>
      </c>
      <c r="CB1021" s="46">
        <f t="shared" si="1439"/>
        <v>5085.92</v>
      </c>
      <c r="CC1021" s="46" t="e">
        <f t="shared" si="1440"/>
        <v>#DIV/0!</v>
      </c>
    </row>
    <row r="1022" spans="1:81">
      <c r="CA1022" s="46" t="e">
        <f t="shared" si="1438"/>
        <v>#DIV/0!</v>
      </c>
      <c r="CB1022" s="46">
        <f t="shared" si="1439"/>
        <v>5085.92</v>
      </c>
      <c r="CC1022" s="46" t="e">
        <f t="shared" si="1440"/>
        <v>#DIV/0!</v>
      </c>
    </row>
    <row r="1023" spans="1:81">
      <c r="CA1023" s="46" t="e">
        <f t="shared" si="1438"/>
        <v>#DIV/0!</v>
      </c>
      <c r="CB1023" s="46">
        <f t="shared" si="1439"/>
        <v>5085.92</v>
      </c>
      <c r="CC1023" s="46" t="e">
        <f t="shared" si="1440"/>
        <v>#DIV/0!</v>
      </c>
    </row>
    <row r="1024" spans="1:81">
      <c r="CA1024" s="46" t="e">
        <f t="shared" si="1438"/>
        <v>#DIV/0!</v>
      </c>
      <c r="CB1024" s="46">
        <f t="shared" si="1439"/>
        <v>5085.92</v>
      </c>
      <c r="CC1024" s="46" t="e">
        <f t="shared" si="1440"/>
        <v>#DIV/0!</v>
      </c>
    </row>
    <row r="1025" spans="79:81">
      <c r="CA1025" s="46" t="e">
        <f t="shared" si="1438"/>
        <v>#DIV/0!</v>
      </c>
      <c r="CB1025" s="46">
        <f t="shared" si="1439"/>
        <v>5085.92</v>
      </c>
      <c r="CC1025" s="46" t="e">
        <f t="shared" si="1440"/>
        <v>#DIV/0!</v>
      </c>
    </row>
    <row r="1026" spans="79:81">
      <c r="CA1026" s="46" t="e">
        <f t="shared" si="1438"/>
        <v>#DIV/0!</v>
      </c>
      <c r="CB1026" s="46">
        <f t="shared" si="1439"/>
        <v>5085.92</v>
      </c>
      <c r="CC1026" s="46" t="e">
        <f t="shared" si="1440"/>
        <v>#DIV/0!</v>
      </c>
    </row>
  </sheetData>
  <autoFilter ref="A12:CD1026"/>
  <mergeCells count="380">
    <mergeCell ref="A610:AK610"/>
    <mergeCell ref="A612:B612"/>
    <mergeCell ref="A616:AL616"/>
    <mergeCell ref="A619:B619"/>
    <mergeCell ref="A644:B644"/>
    <mergeCell ref="A645:AK645"/>
    <mergeCell ref="A647:B647"/>
    <mergeCell ref="A620:AL620"/>
    <mergeCell ref="A623:B623"/>
    <mergeCell ref="A624:AL624"/>
    <mergeCell ref="A627:B627"/>
    <mergeCell ref="A628:AK628"/>
    <mergeCell ref="A632:B632"/>
    <mergeCell ref="A633:AK633"/>
    <mergeCell ref="A635:B635"/>
    <mergeCell ref="A636:AL636"/>
    <mergeCell ref="A935:AL935"/>
    <mergeCell ref="A939:B939"/>
    <mergeCell ref="A940:AL940"/>
    <mergeCell ref="A942:B942"/>
    <mergeCell ref="A943:AL943"/>
    <mergeCell ref="A945:B945"/>
    <mergeCell ref="A615:B615"/>
    <mergeCell ref="A921:B921"/>
    <mergeCell ref="A922:AL922"/>
    <mergeCell ref="A909:AK909"/>
    <mergeCell ref="A912:B912"/>
    <mergeCell ref="A913:AK913"/>
    <mergeCell ref="A915:B915"/>
    <mergeCell ref="A925:B925"/>
    <mergeCell ref="A892:AL892"/>
    <mergeCell ref="A894:B894"/>
    <mergeCell ref="A898:AL898"/>
    <mergeCell ref="A901:B901"/>
    <mergeCell ref="A902:AL902"/>
    <mergeCell ref="A904:B904"/>
    <mergeCell ref="A905:AL905"/>
    <mergeCell ref="A908:B908"/>
    <mergeCell ref="A916:AL916"/>
    <mergeCell ref="A897:B897"/>
    <mergeCell ref="A559:AL559"/>
    <mergeCell ref="A567:B567"/>
    <mergeCell ref="A568:AL568"/>
    <mergeCell ref="A570:B570"/>
    <mergeCell ref="A571:AL571"/>
    <mergeCell ref="A574:B574"/>
    <mergeCell ref="A575:AL575"/>
    <mergeCell ref="A926:AL926"/>
    <mergeCell ref="A934:B934"/>
    <mergeCell ref="A595:AL595"/>
    <mergeCell ref="A598:B598"/>
    <mergeCell ref="A599:AL599"/>
    <mergeCell ref="A603:B603"/>
    <mergeCell ref="A577:B577"/>
    <mergeCell ref="A578:AL578"/>
    <mergeCell ref="A581:B581"/>
    <mergeCell ref="A582:AL582"/>
    <mergeCell ref="A591:B591"/>
    <mergeCell ref="A592:AL592"/>
    <mergeCell ref="A594:B594"/>
    <mergeCell ref="A604:AK604"/>
    <mergeCell ref="A606:B606"/>
    <mergeCell ref="A607:AK607"/>
    <mergeCell ref="A609:B609"/>
    <mergeCell ref="A558:B558"/>
    <mergeCell ref="A517:B517"/>
    <mergeCell ref="A518:AL518"/>
    <mergeCell ref="A520:B520"/>
    <mergeCell ref="A521:AL521"/>
    <mergeCell ref="A526:B526"/>
    <mergeCell ref="A527:AL527"/>
    <mergeCell ref="A529:B529"/>
    <mergeCell ref="A530:AL530"/>
    <mergeCell ref="A536:B536"/>
    <mergeCell ref="A547:AL547"/>
    <mergeCell ref="A539:B539"/>
    <mergeCell ref="A540:AL540"/>
    <mergeCell ref="A542:B542"/>
    <mergeCell ref="A543:AL543"/>
    <mergeCell ref="A556:AL556"/>
    <mergeCell ref="A553:AK553"/>
    <mergeCell ref="A555:B555"/>
    <mergeCell ref="A552:B552"/>
    <mergeCell ref="A333:AL333"/>
    <mergeCell ref="A306:B306"/>
    <mergeCell ref="A506:AL506"/>
    <mergeCell ref="A483:AL483"/>
    <mergeCell ref="A489:B489"/>
    <mergeCell ref="A490:AL490"/>
    <mergeCell ref="A494:B494"/>
    <mergeCell ref="A546:B546"/>
    <mergeCell ref="A509:B509"/>
    <mergeCell ref="A510:AL510"/>
    <mergeCell ref="A537:AL537"/>
    <mergeCell ref="A331:AL331"/>
    <mergeCell ref="A505:B505"/>
    <mergeCell ref="A482:B482"/>
    <mergeCell ref="A467:B467"/>
    <mergeCell ref="A473:B473"/>
    <mergeCell ref="A332:B332"/>
    <mergeCell ref="A457:B457"/>
    <mergeCell ref="A458:AL458"/>
    <mergeCell ref="A468:AL468"/>
    <mergeCell ref="A495:AL495"/>
    <mergeCell ref="A478:AL478"/>
    <mergeCell ref="A315:AK315"/>
    <mergeCell ref="A330:B330"/>
    <mergeCell ref="A1011:B1011"/>
    <mergeCell ref="A293:AK293"/>
    <mergeCell ref="A297:B297"/>
    <mergeCell ref="A298:AK298"/>
    <mergeCell ref="A300:B300"/>
    <mergeCell ref="A301:AK301"/>
    <mergeCell ref="A303:B303"/>
    <mergeCell ref="A985:AL985"/>
    <mergeCell ref="A988:B988"/>
    <mergeCell ref="A989:AL989"/>
    <mergeCell ref="A994:B994"/>
    <mergeCell ref="A995:AL995"/>
    <mergeCell ref="A997:B997"/>
    <mergeCell ref="A998:AL998"/>
    <mergeCell ref="A958:B958"/>
    <mergeCell ref="A967:AL967"/>
    <mergeCell ref="A971:B971"/>
    <mergeCell ref="A975:AL975"/>
    <mergeCell ref="A978:B978"/>
    <mergeCell ref="A613:AL613"/>
    <mergeCell ref="A317:B317"/>
    <mergeCell ref="A318:AK318"/>
    <mergeCell ref="A320:B320"/>
    <mergeCell ref="A474:AL474"/>
    <mergeCell ref="A982:AL982"/>
    <mergeCell ref="A984:B984"/>
    <mergeCell ref="A946:AL946"/>
    <mergeCell ref="A951:B951"/>
    <mergeCell ref="A952:AL952"/>
    <mergeCell ref="A955:B955"/>
    <mergeCell ref="A956:AL956"/>
    <mergeCell ref="A979:AK979"/>
    <mergeCell ref="A981:B981"/>
    <mergeCell ref="A959:AL959"/>
    <mergeCell ref="A962:B962"/>
    <mergeCell ref="A963:AL963"/>
    <mergeCell ref="A966:B966"/>
    <mergeCell ref="A972:AL972"/>
    <mergeCell ref="A974:B974"/>
    <mergeCell ref="A895:AL895"/>
    <mergeCell ref="A859:B859"/>
    <mergeCell ref="A860:AL860"/>
    <mergeCell ref="A864:B864"/>
    <mergeCell ref="A865:AL865"/>
    <mergeCell ref="A878:B878"/>
    <mergeCell ref="A879:AL879"/>
    <mergeCell ref="A881:B881"/>
    <mergeCell ref="A882:AL882"/>
    <mergeCell ref="A891:B891"/>
    <mergeCell ref="A648:AL648"/>
    <mergeCell ref="A649:B649"/>
    <mergeCell ref="A650:AL650"/>
    <mergeCell ref="A810:B810"/>
    <mergeCell ref="A811:AL811"/>
    <mergeCell ref="A827:B827"/>
    <mergeCell ref="A828:AL828"/>
    <mergeCell ref="A839:B839"/>
    <mergeCell ref="A849:AL849"/>
    <mergeCell ref="A840:AL840"/>
    <mergeCell ref="A843:B843"/>
    <mergeCell ref="A844:AL844"/>
    <mergeCell ref="A848:B848"/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BA7:BA8"/>
    <mergeCell ref="BB7:BB8"/>
    <mergeCell ref="BC7:BC8"/>
    <mergeCell ref="BD7:BD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J8:K8"/>
    <mergeCell ref="L8:M8"/>
    <mergeCell ref="N8:O8"/>
    <mergeCell ref="D9:D11"/>
    <mergeCell ref="V7:X8"/>
    <mergeCell ref="A139:AL139"/>
    <mergeCell ref="A13:B13"/>
    <mergeCell ref="A15:B15"/>
    <mergeCell ref="A138:B138"/>
    <mergeCell ref="A14:AL14"/>
    <mergeCell ref="A16:AL16"/>
    <mergeCell ref="Z9:Z11"/>
    <mergeCell ref="AA9:AA11"/>
    <mergeCell ref="AB9:AB11"/>
    <mergeCell ref="AJ9:AJ11"/>
    <mergeCell ref="P9:P11"/>
    <mergeCell ref="AK9:AK11"/>
    <mergeCell ref="AL9:AL11"/>
    <mergeCell ref="AD9:AD11"/>
    <mergeCell ref="AI9:AI11"/>
    <mergeCell ref="C9:C11"/>
    <mergeCell ref="R9:R11"/>
    <mergeCell ref="S9:S11"/>
    <mergeCell ref="T9:T11"/>
    <mergeCell ref="U9:U11"/>
    <mergeCell ref="W9:W11"/>
    <mergeCell ref="X9:X11"/>
    <mergeCell ref="Y9:Y11"/>
    <mergeCell ref="A177:AL177"/>
    <mergeCell ref="A183:B183"/>
    <mergeCell ref="A244:AL244"/>
    <mergeCell ref="K9:K11"/>
    <mergeCell ref="L9:L11"/>
    <mergeCell ref="M9:M11"/>
    <mergeCell ref="N9:N11"/>
    <mergeCell ref="AG9:AG11"/>
    <mergeCell ref="AH9:AH11"/>
    <mergeCell ref="V9:V11"/>
    <mergeCell ref="AF9:AF11"/>
    <mergeCell ref="Q9:Q11"/>
    <mergeCell ref="A321:AL321"/>
    <mergeCell ref="A270:AL270"/>
    <mergeCell ref="A247:B247"/>
    <mergeCell ref="A228:B228"/>
    <mergeCell ref="A477:B477"/>
    <mergeCell ref="A241:AL241"/>
    <mergeCell ref="A243:B243"/>
    <mergeCell ref="A248:AL248"/>
    <mergeCell ref="A252:B252"/>
    <mergeCell ref="A253:AL253"/>
    <mergeCell ref="A256:B256"/>
    <mergeCell ref="A229:AL229"/>
    <mergeCell ref="A231:B231"/>
    <mergeCell ref="A232:AL232"/>
    <mergeCell ref="A240:B240"/>
    <mergeCell ref="A289:B289"/>
    <mergeCell ref="A290:AL290"/>
    <mergeCell ref="A292:B292"/>
    <mergeCell ref="A257:AL257"/>
    <mergeCell ref="A265:B265"/>
    <mergeCell ref="A307:AL307"/>
    <mergeCell ref="A310:B310"/>
    <mergeCell ref="A311:AL311"/>
    <mergeCell ref="A304:AL304"/>
    <mergeCell ref="A314:B314"/>
    <mergeCell ref="I9:I11"/>
    <mergeCell ref="J9:J11"/>
    <mergeCell ref="A273:AL273"/>
    <mergeCell ref="A276:B276"/>
    <mergeCell ref="A285:AL285"/>
    <mergeCell ref="A199:AL199"/>
    <mergeCell ref="A202:B202"/>
    <mergeCell ref="A203:AL203"/>
    <mergeCell ref="A207:B207"/>
    <mergeCell ref="A208:AL208"/>
    <mergeCell ref="A215:B215"/>
    <mergeCell ref="A216:AL216"/>
    <mergeCell ref="A218:B218"/>
    <mergeCell ref="A219:AL219"/>
    <mergeCell ref="A221:B221"/>
    <mergeCell ref="A269:B269"/>
    <mergeCell ref="A272:B272"/>
    <mergeCell ref="A222:AL222"/>
    <mergeCell ref="G9:G11"/>
    <mergeCell ref="A193:B193"/>
    <mergeCell ref="A165:B165"/>
    <mergeCell ref="A171:AL171"/>
    <mergeCell ref="A176:B176"/>
    <mergeCell ref="A266:AL266"/>
    <mergeCell ref="A277:AL277"/>
    <mergeCell ref="A284:B284"/>
    <mergeCell ref="CA6:CA11"/>
    <mergeCell ref="CB6:CB11"/>
    <mergeCell ref="CC6:CC11"/>
    <mergeCell ref="CA13:CC14"/>
    <mergeCell ref="BY13:BZ14"/>
    <mergeCell ref="BY6:BY11"/>
    <mergeCell ref="BZ6:BZ11"/>
    <mergeCell ref="A194:AL194"/>
    <mergeCell ref="A184:AL184"/>
    <mergeCell ref="A170:B170"/>
    <mergeCell ref="A150:B150"/>
    <mergeCell ref="A160:B160"/>
    <mergeCell ref="A151:AL151"/>
    <mergeCell ref="P8:Q8"/>
    <mergeCell ref="R8:S8"/>
    <mergeCell ref="AG7:AH8"/>
    <mergeCell ref="AA7:AB8"/>
    <mergeCell ref="O9:O11"/>
    <mergeCell ref="A161:AL161"/>
    <mergeCell ref="A166:AL166"/>
    <mergeCell ref="A198:B198"/>
  </mergeCells>
  <pageMargins left="0.39370078740157483" right="0.3" top="1.3779527559055118" bottom="0.23622047244094491" header="0" footer="0"/>
  <pageSetup scale="45" fitToHeight="0" orientation="landscape" useFirstPageNumber="1" r:id="rId1"/>
  <headerFooter alignWithMargins="0">
    <oddFooter>&amp;C&amp;"Arial Narrow,обычный"&amp;7&amp;P</oddFooter>
  </headerFooter>
  <ignoredErrors>
    <ignoredError sqref="H951 H891 AJ23:AK23 AJ187:AK187 AI471 AI949 AJ875:AK875 AJ173:AK173 AJ109:AK109 AJ348:AK436 AJ786:AK786 AJ782:AK782 AJ662:AK781 AJ797:AK806 AJ783:AK785 AJ787:AK796 AK661 AJ134:AK134 AJ56:AK56 AJ58:AK58 AJ79:AK7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view="pageBreakPreview" zoomScale="110" zoomScaleSheetLayoutView="110" workbookViewId="0">
      <selection activeCell="E10" sqref="E10"/>
    </sheetView>
  </sheetViews>
  <sheetFormatPr defaultRowHeight="12.75"/>
  <cols>
    <col min="1" max="1" width="7" style="2" customWidth="1"/>
    <col min="2" max="2" width="69" style="2" customWidth="1"/>
    <col min="3" max="3" width="16" style="2" customWidth="1"/>
    <col min="4" max="4" width="20.83203125" style="25" customWidth="1"/>
    <col min="5" max="5" width="14.6640625" style="426" customWidth="1"/>
    <col min="6" max="6" width="18.1640625" style="2" customWidth="1"/>
    <col min="7" max="7" width="14.6640625" style="2" customWidth="1"/>
    <col min="8" max="8" width="30.83203125" style="2" customWidth="1"/>
    <col min="9" max="9" width="3.6640625" style="2" customWidth="1"/>
    <col min="10" max="10" width="27.1640625" style="2" customWidth="1"/>
    <col min="11" max="16384" width="9.33203125" style="2"/>
  </cols>
  <sheetData>
    <row r="1" spans="1:19" s="14" customFormat="1" ht="50.25" customHeight="1">
      <c r="B1" s="36"/>
      <c r="C1" s="13"/>
      <c r="D1" s="13"/>
      <c r="E1" s="65" t="s">
        <v>1020</v>
      </c>
      <c r="F1" s="65"/>
    </row>
    <row r="2" spans="1:19" s="38" customFormat="1" ht="45.75" customHeight="1">
      <c r="A2" s="14"/>
      <c r="B2" s="14"/>
      <c r="C2" s="65" t="s">
        <v>929</v>
      </c>
      <c r="D2" s="65"/>
      <c r="E2" s="65"/>
      <c r="F2" s="65"/>
      <c r="G2" s="37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14" customFormat="1" ht="12.75" customHeight="1">
      <c r="A3" s="131" t="s">
        <v>949</v>
      </c>
      <c r="B3" s="131"/>
      <c r="C3" s="131"/>
      <c r="D3" s="131"/>
      <c r="E3" s="131"/>
      <c r="F3" s="131"/>
      <c r="G3" s="39"/>
      <c r="H3" s="39"/>
      <c r="I3" s="39"/>
      <c r="J3" s="39"/>
    </row>
    <row r="4" spans="1:19" s="14" customFormat="1">
      <c r="A4" s="131"/>
      <c r="B4" s="131"/>
      <c r="C4" s="131"/>
      <c r="D4" s="131"/>
      <c r="E4" s="131"/>
      <c r="F4" s="131"/>
      <c r="G4" s="40"/>
      <c r="H4" s="40"/>
      <c r="I4" s="40"/>
      <c r="J4" s="40"/>
    </row>
    <row r="5" spans="1:19" s="38" customFormat="1" ht="4.5" customHeight="1">
      <c r="A5" s="134"/>
      <c r="B5" s="134"/>
      <c r="C5" s="134"/>
      <c r="D5" s="134"/>
      <c r="E5" s="134"/>
      <c r="F5" s="134"/>
    </row>
    <row r="6" spans="1:19" s="38" customFormat="1">
      <c r="A6" s="132" t="s">
        <v>110</v>
      </c>
      <c r="B6" s="132" t="s">
        <v>142</v>
      </c>
      <c r="C6" s="137" t="s">
        <v>16</v>
      </c>
      <c r="D6" s="139" t="s">
        <v>64</v>
      </c>
      <c r="E6" s="139" t="s">
        <v>33</v>
      </c>
      <c r="F6" s="132" t="s">
        <v>17</v>
      </c>
    </row>
    <row r="7" spans="1:19" s="38" customFormat="1" ht="31.5" customHeight="1">
      <c r="A7" s="135"/>
      <c r="B7" s="135"/>
      <c r="C7" s="138"/>
      <c r="D7" s="140"/>
      <c r="E7" s="140"/>
      <c r="F7" s="133"/>
    </row>
    <row r="8" spans="1:19" s="38" customFormat="1">
      <c r="A8" s="136"/>
      <c r="B8" s="136"/>
      <c r="C8" s="5" t="s">
        <v>18</v>
      </c>
      <c r="D8" s="11" t="s">
        <v>19</v>
      </c>
      <c r="E8" s="11" t="s">
        <v>32</v>
      </c>
      <c r="F8" s="54" t="s">
        <v>20</v>
      </c>
    </row>
    <row r="9" spans="1:19" s="38" customFormat="1" ht="12.75" customHeight="1">
      <c r="A9" s="54">
        <v>1</v>
      </c>
      <c r="B9" s="54">
        <v>2</v>
      </c>
      <c r="C9" s="19">
        <v>3</v>
      </c>
      <c r="D9" s="11">
        <v>4</v>
      </c>
      <c r="E9" s="11">
        <v>5</v>
      </c>
      <c r="F9" s="54">
        <v>6</v>
      </c>
    </row>
    <row r="10" spans="1:19" s="38" customFormat="1" ht="12.75" customHeight="1">
      <c r="A10" s="141" t="s">
        <v>925</v>
      </c>
      <c r="B10" s="142"/>
      <c r="C10" s="20">
        <f>C11+C49+C90</f>
        <v>1930802.2899999998</v>
      </c>
      <c r="D10" s="19">
        <f>D11+D49+D90</f>
        <v>73551</v>
      </c>
      <c r="E10" s="19">
        <f>E11+E49+E90</f>
        <v>764</v>
      </c>
      <c r="F10" s="20">
        <f>F11+F49+F90</f>
        <v>2638751747.5899997</v>
      </c>
      <c r="G10" s="41"/>
    </row>
    <row r="11" spans="1:19" s="38" customFormat="1" ht="12.75" customHeight="1">
      <c r="A11" s="141" t="s">
        <v>926</v>
      </c>
      <c r="B11" s="142"/>
      <c r="C11" s="56">
        <f>SUM(C12:C48)</f>
        <v>784228.01</v>
      </c>
      <c r="D11" s="419">
        <f>SUM(D12:D48)</f>
        <v>30564</v>
      </c>
      <c r="E11" s="419">
        <f>SUM(E12:E48)</f>
        <v>241</v>
      </c>
      <c r="F11" s="56">
        <f>SUM(F12:F48)</f>
        <v>984480372.88999987</v>
      </c>
      <c r="G11" s="420"/>
    </row>
    <row r="12" spans="1:19" s="38" customFormat="1">
      <c r="A12" s="421">
        <v>1</v>
      </c>
      <c r="B12" s="422" t="s">
        <v>111</v>
      </c>
      <c r="C12" s="56">
        <f>'Приложение 1'!I136</f>
        <v>550033.71000000008</v>
      </c>
      <c r="D12" s="419">
        <f>'Приложение 1'!K136</f>
        <v>21925</v>
      </c>
      <c r="E12" s="11">
        <v>121</v>
      </c>
      <c r="F12" s="56">
        <f>'Приложение 1'!L136</f>
        <v>623823871.47000015</v>
      </c>
    </row>
    <row r="13" spans="1:19" s="38" customFormat="1">
      <c r="A13" s="421">
        <v>2</v>
      </c>
      <c r="B13" s="422" t="s">
        <v>37</v>
      </c>
      <c r="C13" s="56">
        <f>'Приложение 1'!I148</f>
        <v>33989.89</v>
      </c>
      <c r="D13" s="419">
        <f>'Приложение 1'!K148</f>
        <v>1471</v>
      </c>
      <c r="E13" s="11">
        <v>10</v>
      </c>
      <c r="F13" s="56">
        <f>'Приложение 1'!L148</f>
        <v>36554908.149999999</v>
      </c>
    </row>
    <row r="14" spans="1:19" s="38" customFormat="1">
      <c r="A14" s="421">
        <v>3</v>
      </c>
      <c r="B14" s="422" t="s">
        <v>1002</v>
      </c>
      <c r="C14" s="56">
        <f>'Приложение 1'!I158</f>
        <v>15786.6</v>
      </c>
      <c r="D14" s="419">
        <f>'Приложение 1'!K158</f>
        <v>557</v>
      </c>
      <c r="E14" s="11">
        <v>8</v>
      </c>
      <c r="F14" s="56">
        <f>'Приложение 1'!L158</f>
        <v>24354653.370000001</v>
      </c>
    </row>
    <row r="15" spans="1:19" s="38" customFormat="1">
      <c r="A15" s="421">
        <v>4</v>
      </c>
      <c r="B15" s="422" t="s">
        <v>39</v>
      </c>
      <c r="C15" s="56">
        <f>'Приложение 1'!I163</f>
        <v>4295.5</v>
      </c>
      <c r="D15" s="419">
        <f>'Приложение 1'!K163</f>
        <v>178</v>
      </c>
      <c r="E15" s="11">
        <v>3</v>
      </c>
      <c r="F15" s="56">
        <f>'Приложение 1'!L163</f>
        <v>4777510.41</v>
      </c>
    </row>
    <row r="16" spans="1:19" s="38" customFormat="1">
      <c r="A16" s="421">
        <v>5</v>
      </c>
      <c r="B16" s="422" t="s">
        <v>42</v>
      </c>
      <c r="C16" s="56">
        <f>'Приложение 1'!I168</f>
        <v>7089.5</v>
      </c>
      <c r="D16" s="419">
        <f>'Приложение 1'!K168</f>
        <v>294</v>
      </c>
      <c r="E16" s="11">
        <v>3</v>
      </c>
      <c r="F16" s="56">
        <f>'Приложение 1'!L168</f>
        <v>11670404</v>
      </c>
    </row>
    <row r="17" spans="1:7" s="38" customFormat="1">
      <c r="A17" s="421">
        <v>6</v>
      </c>
      <c r="B17" s="422" t="s">
        <v>112</v>
      </c>
      <c r="C17" s="56">
        <f>'Приложение 1'!I174</f>
        <v>15915.78</v>
      </c>
      <c r="D17" s="419">
        <f>'Приложение 1'!K174</f>
        <v>563</v>
      </c>
      <c r="E17" s="11">
        <v>4</v>
      </c>
      <c r="F17" s="56">
        <f>'Приложение 1'!L174</f>
        <v>20307664.969999999</v>
      </c>
    </row>
    <row r="18" spans="1:7" s="38" customFormat="1">
      <c r="A18" s="421">
        <v>7</v>
      </c>
      <c r="B18" s="423" t="s">
        <v>44</v>
      </c>
      <c r="C18" s="56">
        <f>'Приложение 1'!I181</f>
        <v>4172.7700000000004</v>
      </c>
      <c r="D18" s="419">
        <f>'Приложение 1'!K181</f>
        <v>180</v>
      </c>
      <c r="E18" s="11">
        <v>5</v>
      </c>
      <c r="F18" s="56">
        <f>'Приложение 1'!L181</f>
        <v>14696320.710000001</v>
      </c>
    </row>
    <row r="19" spans="1:7" s="38" customFormat="1">
      <c r="A19" s="421">
        <v>8</v>
      </c>
      <c r="B19" s="423" t="s">
        <v>68</v>
      </c>
      <c r="C19" s="56">
        <f>'Приложение 1'!I191</f>
        <v>19906.79</v>
      </c>
      <c r="D19" s="419">
        <f>'Приложение 1'!K191</f>
        <v>448</v>
      </c>
      <c r="E19" s="11">
        <v>8</v>
      </c>
      <c r="F19" s="56">
        <f>'Приложение 1'!L191</f>
        <v>24439067.559999999</v>
      </c>
    </row>
    <row r="20" spans="1:7" s="38" customFormat="1">
      <c r="A20" s="421">
        <v>9</v>
      </c>
      <c r="B20" s="423" t="s">
        <v>86</v>
      </c>
      <c r="C20" s="56">
        <f>'Приложение 1'!I196</f>
        <v>3475</v>
      </c>
      <c r="D20" s="419">
        <f>'Приложение 1'!K196</f>
        <v>125</v>
      </c>
      <c r="E20" s="11">
        <v>3</v>
      </c>
      <c r="F20" s="56">
        <f>'Приложение 1'!L196</f>
        <v>9417012.3900000006</v>
      </c>
      <c r="G20" s="41"/>
    </row>
    <row r="21" spans="1:7" s="38" customFormat="1">
      <c r="A21" s="421">
        <v>10</v>
      </c>
      <c r="B21" s="423" t="s">
        <v>80</v>
      </c>
      <c r="C21" s="56">
        <f>'Приложение 1'!I200</f>
        <v>1057.5999999999999</v>
      </c>
      <c r="D21" s="419">
        <f>'Приложение 1'!K200</f>
        <v>51</v>
      </c>
      <c r="E21" s="11">
        <v>2</v>
      </c>
      <c r="F21" s="56">
        <f>'Приложение 1'!L200</f>
        <v>3123457.8600000003</v>
      </c>
    </row>
    <row r="22" spans="1:7" s="38" customFormat="1">
      <c r="A22" s="421">
        <v>11</v>
      </c>
      <c r="B22" s="423" t="s">
        <v>46</v>
      </c>
      <c r="C22" s="56">
        <f>'Приложение 1'!I205</f>
        <v>10149</v>
      </c>
      <c r="D22" s="419">
        <f>'Приложение 1'!K205</f>
        <v>368</v>
      </c>
      <c r="E22" s="11">
        <v>3</v>
      </c>
      <c r="F22" s="56">
        <f>'Приложение 1'!L205</f>
        <v>16260228.73</v>
      </c>
      <c r="G22" s="41"/>
    </row>
    <row r="23" spans="1:7" s="38" customFormat="1">
      <c r="A23" s="421">
        <v>12</v>
      </c>
      <c r="B23" s="423" t="s">
        <v>47</v>
      </c>
      <c r="C23" s="56">
        <f>'Приложение 1'!I213</f>
        <v>9000.7000000000007</v>
      </c>
      <c r="D23" s="419">
        <f>'Приложение 1'!K213</f>
        <v>264</v>
      </c>
      <c r="E23" s="11">
        <v>6</v>
      </c>
      <c r="F23" s="56">
        <f>'Приложение 1'!L213</f>
        <v>14714491.5</v>
      </c>
      <c r="G23" s="41"/>
    </row>
    <row r="24" spans="1:7" s="38" customFormat="1">
      <c r="A24" s="421">
        <v>13</v>
      </c>
      <c r="B24" s="423" t="s">
        <v>49</v>
      </c>
      <c r="C24" s="56">
        <f>'Приложение 1'!I216</f>
        <v>4593.3999999999996</v>
      </c>
      <c r="D24" s="419">
        <f>'Приложение 1'!K216</f>
        <v>133</v>
      </c>
      <c r="E24" s="11">
        <v>1</v>
      </c>
      <c r="F24" s="56">
        <f>'Приложение 1'!L216</f>
        <v>3683413.45</v>
      </c>
    </row>
    <row r="25" spans="1:7" s="38" customFormat="1">
      <c r="A25" s="421">
        <v>14</v>
      </c>
      <c r="B25" s="423" t="s">
        <v>101</v>
      </c>
      <c r="C25" s="56">
        <f>'Приложение 1'!I219</f>
        <v>661.36</v>
      </c>
      <c r="D25" s="419">
        <f>'Приложение 1'!K219</f>
        <v>29</v>
      </c>
      <c r="E25" s="11">
        <v>1</v>
      </c>
      <c r="F25" s="56">
        <f>'Приложение 1'!L219</f>
        <v>2401924.1800000002</v>
      </c>
    </row>
    <row r="26" spans="1:7" s="38" customFormat="1">
      <c r="A26" s="421">
        <v>15</v>
      </c>
      <c r="B26" s="423" t="s">
        <v>55</v>
      </c>
      <c r="C26" s="56">
        <f>'Приложение 1'!I226</f>
        <v>17969.5</v>
      </c>
      <c r="D26" s="419">
        <f>'Приложение 1'!K226</f>
        <v>406</v>
      </c>
      <c r="E26" s="11">
        <v>5</v>
      </c>
      <c r="F26" s="56">
        <f>'Приложение 1'!L226</f>
        <v>17453694.280000001</v>
      </c>
    </row>
    <row r="27" spans="1:7" s="38" customFormat="1">
      <c r="A27" s="421">
        <v>16</v>
      </c>
      <c r="B27" s="423" t="s">
        <v>957</v>
      </c>
      <c r="C27" s="56">
        <f>'Приложение 1'!I229</f>
        <v>756.5</v>
      </c>
      <c r="D27" s="419">
        <f>'Приложение 1'!K229</f>
        <v>18</v>
      </c>
      <c r="E27" s="11">
        <v>1</v>
      </c>
      <c r="F27" s="56">
        <f>'Приложение 1'!L229</f>
        <v>2794546.84</v>
      </c>
    </row>
    <row r="28" spans="1:7" s="38" customFormat="1">
      <c r="A28" s="421">
        <v>17</v>
      </c>
      <c r="B28" s="423" t="s">
        <v>74</v>
      </c>
      <c r="C28" s="56">
        <f>'Приложение 1'!I238</f>
        <v>8612.56</v>
      </c>
      <c r="D28" s="419">
        <f>'Приложение 1'!K238</f>
        <v>666</v>
      </c>
      <c r="E28" s="11">
        <v>7</v>
      </c>
      <c r="F28" s="56">
        <f>'Приложение 1'!L238</f>
        <v>16547935.790000003</v>
      </c>
    </row>
    <row r="29" spans="1:7" s="38" customFormat="1">
      <c r="A29" s="421">
        <v>18</v>
      </c>
      <c r="B29" s="423" t="s">
        <v>805</v>
      </c>
      <c r="C29" s="56">
        <f>'Приложение 1'!I241</f>
        <v>948.2</v>
      </c>
      <c r="D29" s="419">
        <f>'Приложение 1'!K241</f>
        <v>32</v>
      </c>
      <c r="E29" s="11">
        <v>1</v>
      </c>
      <c r="F29" s="56">
        <f>'Приложение 1'!L241</f>
        <v>3001975.64</v>
      </c>
    </row>
    <row r="30" spans="1:7" s="38" customFormat="1">
      <c r="A30" s="421">
        <v>19</v>
      </c>
      <c r="B30" s="423" t="s">
        <v>113</v>
      </c>
      <c r="C30" s="56">
        <f>'Приложение 1'!I245</f>
        <v>2334.6</v>
      </c>
      <c r="D30" s="419">
        <f>'Приложение 1'!K245</f>
        <v>88</v>
      </c>
      <c r="E30" s="11">
        <v>2</v>
      </c>
      <c r="F30" s="56">
        <f>'Приложение 1'!L245</f>
        <v>6820028.2200000007</v>
      </c>
    </row>
    <row r="31" spans="1:7" s="38" customFormat="1">
      <c r="A31" s="421">
        <v>20</v>
      </c>
      <c r="B31" s="423" t="s">
        <v>72</v>
      </c>
      <c r="C31" s="56">
        <f>'Приложение 1'!I250</f>
        <v>1728.6</v>
      </c>
      <c r="D31" s="419">
        <f>'Приложение 1'!K250</f>
        <v>50</v>
      </c>
      <c r="E31" s="11">
        <v>3</v>
      </c>
      <c r="F31" s="56">
        <f>'Приложение 1'!L250</f>
        <v>5845876.4399999995</v>
      </c>
    </row>
    <row r="32" spans="1:7" s="38" customFormat="1">
      <c r="A32" s="421">
        <v>21</v>
      </c>
      <c r="B32" s="423" t="s">
        <v>59</v>
      </c>
      <c r="C32" s="56">
        <f>'Приложение 1'!I254</f>
        <v>1247.9099999999999</v>
      </c>
      <c r="D32" s="419">
        <f>'Приложение 1'!K254</f>
        <v>36</v>
      </c>
      <c r="E32" s="11">
        <v>2</v>
      </c>
      <c r="F32" s="56">
        <f>'Приложение 1'!L254</f>
        <v>4667699.5600000005</v>
      </c>
    </row>
    <row r="33" spans="1:7" s="38" customFormat="1">
      <c r="A33" s="421">
        <v>22</v>
      </c>
      <c r="B33" s="423" t="s">
        <v>78</v>
      </c>
      <c r="C33" s="56">
        <f>'Приложение 1'!I263</f>
        <v>7678.7799999999988</v>
      </c>
      <c r="D33" s="419">
        <f>'Приложение 1'!K263</f>
        <v>256</v>
      </c>
      <c r="E33" s="11">
        <v>7</v>
      </c>
      <c r="F33" s="56">
        <f>'Приложение 1'!L263</f>
        <v>3781528.6799999997</v>
      </c>
    </row>
    <row r="34" spans="1:7" s="38" customFormat="1">
      <c r="A34" s="421">
        <v>23</v>
      </c>
      <c r="B34" s="423" t="s">
        <v>103</v>
      </c>
      <c r="C34" s="56">
        <f>'Приложение 1'!I267</f>
        <v>1063.81</v>
      </c>
      <c r="D34" s="419">
        <f>'Приложение 1'!K267</f>
        <v>43</v>
      </c>
      <c r="E34" s="11">
        <v>2</v>
      </c>
      <c r="F34" s="56">
        <f>'Приложение 1'!L267</f>
        <v>3820081.09</v>
      </c>
    </row>
    <row r="35" spans="1:7" s="38" customFormat="1">
      <c r="A35" s="421">
        <v>24</v>
      </c>
      <c r="B35" s="423" t="s">
        <v>60</v>
      </c>
      <c r="C35" s="56">
        <f>'Приложение 1'!I270</f>
        <v>637.70000000000005</v>
      </c>
      <c r="D35" s="419">
        <f>'Приложение 1'!K270</f>
        <v>39</v>
      </c>
      <c r="E35" s="11">
        <v>1</v>
      </c>
      <c r="F35" s="56">
        <f>'Приложение 1'!L270</f>
        <v>2429983.04</v>
      </c>
    </row>
    <row r="36" spans="1:7" s="38" customFormat="1">
      <c r="A36" s="421">
        <v>25</v>
      </c>
      <c r="B36" s="423" t="s">
        <v>952</v>
      </c>
      <c r="C36" s="56">
        <f>'Приложение 1'!I274</f>
        <v>1934.3000000000002</v>
      </c>
      <c r="D36" s="419">
        <f>'Приложение 1'!K274</f>
        <v>91</v>
      </c>
      <c r="E36" s="11">
        <v>2</v>
      </c>
      <c r="F36" s="56">
        <f>'Приложение 1'!L274</f>
        <v>7253554.54</v>
      </c>
    </row>
    <row r="37" spans="1:7" s="38" customFormat="1">
      <c r="A37" s="421">
        <v>26</v>
      </c>
      <c r="B37" s="423" t="s">
        <v>2</v>
      </c>
      <c r="C37" s="56">
        <f>'Приложение 1'!I282</f>
        <v>16467.7</v>
      </c>
      <c r="D37" s="419">
        <f>'Приложение 1'!K282</f>
        <v>504</v>
      </c>
      <c r="E37" s="11">
        <v>6</v>
      </c>
      <c r="F37" s="56">
        <f>'Приложение 1'!L282</f>
        <v>22669958.329999998</v>
      </c>
    </row>
    <row r="38" spans="1:7" s="38" customFormat="1">
      <c r="A38" s="421">
        <v>27</v>
      </c>
      <c r="B38" s="423" t="s">
        <v>934</v>
      </c>
      <c r="C38" s="56">
        <f>'Приложение 1'!I287</f>
        <v>2681.3</v>
      </c>
      <c r="D38" s="419">
        <f>'Приложение 1'!K287</f>
        <v>234</v>
      </c>
      <c r="E38" s="11">
        <v>3</v>
      </c>
      <c r="F38" s="56">
        <f>'Приложение 1'!L287</f>
        <v>6204808.6500000004</v>
      </c>
    </row>
    <row r="39" spans="1:7" s="38" customFormat="1">
      <c r="A39" s="421">
        <v>28</v>
      </c>
      <c r="B39" s="423" t="s">
        <v>974</v>
      </c>
      <c r="C39" s="56">
        <f>'Приложение 1'!I290</f>
        <v>861</v>
      </c>
      <c r="D39" s="419">
        <f>'Приложение 1'!K290</f>
        <v>36</v>
      </c>
      <c r="E39" s="11">
        <v>1</v>
      </c>
      <c r="F39" s="56">
        <f>'Приложение 1'!L290</f>
        <v>2080587.26</v>
      </c>
    </row>
    <row r="40" spans="1:7" s="38" customFormat="1">
      <c r="A40" s="421">
        <v>29</v>
      </c>
      <c r="B40" s="423" t="s">
        <v>67</v>
      </c>
      <c r="C40" s="56">
        <f>'Приложение 1'!I295</f>
        <v>2358.6</v>
      </c>
      <c r="D40" s="419">
        <f>'Приложение 1'!K295</f>
        <v>89</v>
      </c>
      <c r="E40" s="11">
        <v>3</v>
      </c>
      <c r="F40" s="56">
        <f>'Приложение 1'!L295</f>
        <v>7963669.6399999997</v>
      </c>
      <c r="G40" s="41"/>
    </row>
    <row r="41" spans="1:7" s="38" customFormat="1">
      <c r="A41" s="421">
        <v>30</v>
      </c>
      <c r="B41" s="423" t="s">
        <v>977</v>
      </c>
      <c r="C41" s="56">
        <f>'Приложение 1'!I298</f>
        <v>811.9</v>
      </c>
      <c r="D41" s="419">
        <f>'Приложение 1'!K298</f>
        <v>34</v>
      </c>
      <c r="E41" s="11">
        <v>1</v>
      </c>
      <c r="F41" s="56">
        <f>'Приложение 1'!L298</f>
        <v>2320763.42</v>
      </c>
    </row>
    <row r="42" spans="1:7" s="38" customFormat="1">
      <c r="A42" s="421">
        <v>31</v>
      </c>
      <c r="B42" s="423" t="s">
        <v>89</v>
      </c>
      <c r="C42" s="56">
        <f>'Приложение 1'!I301</f>
        <v>861.7</v>
      </c>
      <c r="D42" s="419">
        <f>'Приложение 1'!K301</f>
        <v>43</v>
      </c>
      <c r="E42" s="11">
        <v>1</v>
      </c>
      <c r="F42" s="56">
        <f>'Приложение 1'!L301</f>
        <v>3857566.83</v>
      </c>
      <c r="G42" s="41"/>
    </row>
    <row r="43" spans="1:7" s="38" customFormat="1">
      <c r="A43" s="421">
        <v>32</v>
      </c>
      <c r="B43" s="423" t="s">
        <v>76</v>
      </c>
      <c r="C43" s="56">
        <f>'Приложение 1'!I304</f>
        <v>941.02</v>
      </c>
      <c r="D43" s="419">
        <f>'Приложение 1'!K304</f>
        <v>24</v>
      </c>
      <c r="E43" s="11">
        <v>1</v>
      </c>
      <c r="F43" s="56">
        <f>'Приложение 1'!L304</f>
        <v>2666276.25</v>
      </c>
    </row>
    <row r="44" spans="1:7" s="38" customFormat="1">
      <c r="A44" s="421">
        <v>33</v>
      </c>
      <c r="B44" s="423" t="s">
        <v>5</v>
      </c>
      <c r="C44" s="56">
        <f>'Приложение 1'!I308</f>
        <v>1936.7</v>
      </c>
      <c r="D44" s="419">
        <f>'Приложение 1'!K308</f>
        <v>79</v>
      </c>
      <c r="E44" s="11">
        <v>2</v>
      </c>
      <c r="F44" s="56">
        <f>'Приложение 1'!L308</f>
        <v>4778737.24</v>
      </c>
    </row>
    <row r="45" spans="1:7" s="38" customFormat="1">
      <c r="A45" s="421">
        <v>34</v>
      </c>
      <c r="B45" s="423" t="s">
        <v>7</v>
      </c>
      <c r="C45" s="56">
        <f>'Приложение 1'!I312</f>
        <v>2624.8999999999996</v>
      </c>
      <c r="D45" s="419">
        <f>'Приложение 1'!K312</f>
        <v>90</v>
      </c>
      <c r="E45" s="11">
        <v>2</v>
      </c>
      <c r="F45" s="56">
        <f>'Приложение 1'!L312</f>
        <v>6912779.5499999998</v>
      </c>
      <c r="G45" s="41"/>
    </row>
    <row r="46" spans="1:7" s="38" customFormat="1">
      <c r="A46" s="421">
        <v>35</v>
      </c>
      <c r="B46" s="423" t="s">
        <v>10</v>
      </c>
      <c r="C46" s="56">
        <f>'Приложение 1'!I315</f>
        <v>4981.9399999999996</v>
      </c>
      <c r="D46" s="419">
        <f>'Приложение 1'!K315</f>
        <v>191</v>
      </c>
      <c r="E46" s="11">
        <v>1</v>
      </c>
      <c r="F46" s="56">
        <f>'Приложение 1'!L315</f>
        <v>7696997.4299999997</v>
      </c>
    </row>
    <row r="47" spans="1:7" s="38" customFormat="1">
      <c r="A47" s="421">
        <v>36</v>
      </c>
      <c r="B47" s="423" t="s">
        <v>116</v>
      </c>
      <c r="C47" s="56">
        <f>'Приложение 1'!I318</f>
        <v>931</v>
      </c>
      <c r="D47" s="419">
        <f>'Приложение 1'!K318</f>
        <v>44</v>
      </c>
      <c r="E47" s="11">
        <v>1</v>
      </c>
      <c r="F47" s="56">
        <f>'Приложение 1'!L318</f>
        <v>2293536.86</v>
      </c>
      <c r="G47" s="41"/>
    </row>
    <row r="48" spans="1:7" s="38" customFormat="1">
      <c r="A48" s="421">
        <v>37</v>
      </c>
      <c r="B48" s="423" t="s">
        <v>12</v>
      </c>
      <c r="C48" s="56">
        <f>'Приложение 1'!I328</f>
        <v>23730.190000000002</v>
      </c>
      <c r="D48" s="419">
        <f>'Приложение 1'!K328</f>
        <v>885</v>
      </c>
      <c r="E48" s="11">
        <v>8</v>
      </c>
      <c r="F48" s="56">
        <f>'Приложение 1'!L328</f>
        <v>30392858.559999999</v>
      </c>
    </row>
    <row r="49" spans="1:9" s="38" customFormat="1" ht="12.75" customHeight="1">
      <c r="A49" s="141" t="s">
        <v>927</v>
      </c>
      <c r="B49" s="142"/>
      <c r="C49" s="20">
        <f>SUM(C50:C89)</f>
        <v>631636.58999999973</v>
      </c>
      <c r="D49" s="419">
        <f t="shared" ref="D49" si="0">SUM(D50:D89)</f>
        <v>24368</v>
      </c>
      <c r="E49" s="419">
        <f>SUM(E50:E89)</f>
        <v>235</v>
      </c>
      <c r="F49" s="20">
        <f>SUM(F50:F89)</f>
        <v>799328436.19999981</v>
      </c>
    </row>
    <row r="50" spans="1:9" s="38" customFormat="1">
      <c r="A50" s="421">
        <v>1</v>
      </c>
      <c r="B50" s="422" t="s">
        <v>111</v>
      </c>
      <c r="C50" s="56">
        <f>'Приложение 1'!I454</f>
        <v>444791.39</v>
      </c>
      <c r="D50" s="419">
        <f>'Приложение 1'!K454</f>
        <v>16646</v>
      </c>
      <c r="E50" s="11">
        <v>123</v>
      </c>
      <c r="F50" s="56">
        <f>'Приложение 1'!L454</f>
        <v>500887623.69000006</v>
      </c>
    </row>
    <row r="51" spans="1:9" s="38" customFormat="1">
      <c r="A51" s="421">
        <v>2</v>
      </c>
      <c r="B51" s="422" t="s">
        <v>37</v>
      </c>
      <c r="C51" s="56">
        <f>'Приложение 1'!A455:S455+'Приложение 1'!I464</f>
        <v>19338.3</v>
      </c>
      <c r="D51" s="419">
        <f>'Приложение 1'!K464</f>
        <v>1854</v>
      </c>
      <c r="E51" s="11">
        <v>8</v>
      </c>
      <c r="F51" s="56">
        <f>'Приложение 1'!L464</f>
        <v>28833461.07</v>
      </c>
    </row>
    <row r="52" spans="1:9" s="38" customFormat="1">
      <c r="A52" s="421">
        <v>3</v>
      </c>
      <c r="B52" s="422" t="s">
        <v>1002</v>
      </c>
      <c r="C52" s="56">
        <f>'Приложение 1'!I470</f>
        <v>17119.8</v>
      </c>
      <c r="D52" s="419">
        <f>'Приложение 1'!K470</f>
        <v>619</v>
      </c>
      <c r="E52" s="11">
        <v>4</v>
      </c>
      <c r="F52" s="56">
        <f>'Приложение 1'!L470</f>
        <v>18377041.719999999</v>
      </c>
    </row>
    <row r="53" spans="1:9" s="38" customFormat="1">
      <c r="A53" s="421">
        <v>4</v>
      </c>
      <c r="B53" s="422" t="s">
        <v>39</v>
      </c>
      <c r="C53" s="56">
        <f>'Приложение 1'!I474</f>
        <v>2532.6</v>
      </c>
      <c r="D53" s="419">
        <f>'Приложение 1'!K474</f>
        <v>76</v>
      </c>
      <c r="E53" s="11">
        <v>2</v>
      </c>
      <c r="F53" s="56">
        <f>'Приложение 1'!L474</f>
        <v>4422157.6500000004</v>
      </c>
    </row>
    <row r="54" spans="1:9" s="38" customFormat="1">
      <c r="A54" s="421">
        <v>5</v>
      </c>
      <c r="B54" s="422" t="s">
        <v>42</v>
      </c>
      <c r="C54" s="56">
        <f>'Приложение 1'!I479</f>
        <v>4989.1000000000004</v>
      </c>
      <c r="D54" s="419">
        <f>'Приложение 1'!K479</f>
        <v>203</v>
      </c>
      <c r="E54" s="11">
        <v>3</v>
      </c>
      <c r="F54" s="56">
        <f>'Приложение 1'!L479</f>
        <v>9853249.879999999</v>
      </c>
    </row>
    <row r="55" spans="1:9" s="38" customFormat="1">
      <c r="A55" s="421">
        <v>6</v>
      </c>
      <c r="B55" s="422" t="s">
        <v>112</v>
      </c>
      <c r="C55" s="56">
        <f>'Приложение 1'!I486</f>
        <v>22559.45</v>
      </c>
      <c r="D55" s="419">
        <f>'Приложение 1'!K486</f>
        <v>1382</v>
      </c>
      <c r="E55" s="11">
        <v>5</v>
      </c>
      <c r="F55" s="56">
        <f>'Приложение 1'!L486</f>
        <v>22560068.039999999</v>
      </c>
    </row>
    <row r="56" spans="1:9" s="38" customFormat="1">
      <c r="A56" s="421">
        <v>7</v>
      </c>
      <c r="B56" s="423" t="s">
        <v>44</v>
      </c>
      <c r="C56" s="56">
        <f>'Приложение 1'!I491</f>
        <v>1574.5</v>
      </c>
      <c r="D56" s="419">
        <f>'Приложение 1'!K491</f>
        <v>68</v>
      </c>
      <c r="E56" s="11">
        <v>3</v>
      </c>
      <c r="F56" s="56">
        <f>'Приложение 1'!L491</f>
        <v>4553376.28</v>
      </c>
    </row>
    <row r="57" spans="1:9" s="38" customFormat="1">
      <c r="A57" s="421">
        <v>8</v>
      </c>
      <c r="B57" s="423" t="s">
        <v>68</v>
      </c>
      <c r="C57" s="56">
        <f>'Приложение 1'!I502</f>
        <v>21310.920000000002</v>
      </c>
      <c r="D57" s="419">
        <f>'Приложение 1'!K502</f>
        <v>390</v>
      </c>
      <c r="E57" s="11">
        <v>9</v>
      </c>
      <c r="F57" s="56">
        <f>'Приложение 1'!L502</f>
        <v>35751480.049999997</v>
      </c>
    </row>
    <row r="58" spans="1:9" s="38" customFormat="1">
      <c r="A58" s="421">
        <v>9</v>
      </c>
      <c r="B58" s="423" t="s">
        <v>86</v>
      </c>
      <c r="C58" s="56">
        <f>'Приложение 1'!I506</f>
        <v>1974.5</v>
      </c>
      <c r="D58" s="419">
        <f>'Приложение 1'!K506</f>
        <v>67</v>
      </c>
      <c r="E58" s="11">
        <v>2</v>
      </c>
      <c r="F58" s="56">
        <f>'Приложение 1'!L506</f>
        <v>5056973.6500000004</v>
      </c>
      <c r="G58" s="41"/>
    </row>
    <row r="59" spans="1:9" s="38" customFormat="1">
      <c r="A59" s="421">
        <v>10</v>
      </c>
      <c r="B59" s="423" t="s">
        <v>85</v>
      </c>
      <c r="C59" s="56">
        <f>'Приложение 1'!I514</f>
        <v>7089.22</v>
      </c>
      <c r="D59" s="419">
        <f>'Приложение 1'!K514</f>
        <v>282</v>
      </c>
      <c r="E59" s="11">
        <v>6</v>
      </c>
      <c r="F59" s="56">
        <f>'Приложение 1'!L514</f>
        <v>1113793.5900000001</v>
      </c>
    </row>
    <row r="60" spans="1:9" s="38" customFormat="1">
      <c r="A60" s="421">
        <v>11</v>
      </c>
      <c r="B60" s="423" t="s">
        <v>80</v>
      </c>
      <c r="C60" s="56">
        <f>'Приложение 1'!I517</f>
        <v>985.6</v>
      </c>
      <c r="D60" s="419">
        <f>'Приложение 1'!K517</f>
        <v>36</v>
      </c>
      <c r="E60" s="11">
        <v>1</v>
      </c>
      <c r="F60" s="56">
        <f>'Приложение 1'!L517</f>
        <v>3957701.78</v>
      </c>
      <c r="G60" s="41"/>
      <c r="H60" s="41"/>
      <c r="I60" s="41"/>
    </row>
    <row r="61" spans="1:9" s="38" customFormat="1">
      <c r="A61" s="421">
        <v>12</v>
      </c>
      <c r="B61" s="423" t="s">
        <v>54</v>
      </c>
      <c r="C61" s="56">
        <f>'Приложение 1'!I523</f>
        <v>3301.3</v>
      </c>
      <c r="D61" s="419">
        <f>'Приложение 1'!K523</f>
        <v>142</v>
      </c>
      <c r="E61" s="11">
        <v>4</v>
      </c>
      <c r="F61" s="56">
        <f>'Приложение 1'!L523</f>
        <v>10562530.940000001</v>
      </c>
      <c r="G61" s="41"/>
    </row>
    <row r="62" spans="1:9" s="38" customFormat="1">
      <c r="A62" s="421">
        <v>13</v>
      </c>
      <c r="B62" s="423" t="s">
        <v>46</v>
      </c>
      <c r="C62" s="56">
        <f>'Приложение 1'!I526</f>
        <v>542.5</v>
      </c>
      <c r="D62" s="419">
        <f>'Приложение 1'!K526</f>
        <v>25</v>
      </c>
      <c r="E62" s="11">
        <v>1</v>
      </c>
      <c r="F62" s="56">
        <f>'Приложение 1'!L526</f>
        <v>1942100.8</v>
      </c>
    </row>
    <row r="63" spans="1:9" s="38" customFormat="1">
      <c r="A63" s="421">
        <v>14</v>
      </c>
      <c r="B63" s="423" t="s">
        <v>47</v>
      </c>
      <c r="C63" s="56">
        <f>'Приложение 1'!I533</f>
        <v>4784.5</v>
      </c>
      <c r="D63" s="419">
        <f>'Приложение 1'!K533</f>
        <v>182</v>
      </c>
      <c r="E63" s="11">
        <v>5</v>
      </c>
      <c r="F63" s="56">
        <f>'Приложение 1'!L533</f>
        <v>10778679.629999999</v>
      </c>
    </row>
    <row r="64" spans="1:9" s="38" customFormat="1">
      <c r="A64" s="421">
        <v>15</v>
      </c>
      <c r="B64" s="423" t="s">
        <v>49</v>
      </c>
      <c r="C64" s="56">
        <f>'Приложение 1'!I536</f>
        <v>2481.9</v>
      </c>
      <c r="D64" s="419">
        <f>'Приложение 1'!K536</f>
        <v>27</v>
      </c>
      <c r="E64" s="11">
        <v>1</v>
      </c>
      <c r="F64" s="56">
        <f>'Приложение 1'!L536</f>
        <v>4289260.26</v>
      </c>
    </row>
    <row r="65" spans="1:7" s="38" customFormat="1">
      <c r="A65" s="421">
        <v>16</v>
      </c>
      <c r="B65" s="423" t="s">
        <v>767</v>
      </c>
      <c r="C65" s="56">
        <f>'Приложение 1'!I539</f>
        <v>760</v>
      </c>
      <c r="D65" s="419">
        <f>'Приложение 1'!K539</f>
        <v>36</v>
      </c>
      <c r="E65" s="11">
        <v>1</v>
      </c>
      <c r="F65" s="56">
        <f>'Приложение 1'!L539</f>
        <v>1902119.94</v>
      </c>
    </row>
    <row r="66" spans="1:7" s="38" customFormat="1">
      <c r="A66" s="421">
        <v>17</v>
      </c>
      <c r="B66" s="423" t="s">
        <v>70</v>
      </c>
      <c r="C66" s="56">
        <f>'Приложение 1'!I543</f>
        <v>782</v>
      </c>
      <c r="D66" s="419">
        <f>'Приложение 1'!K543</f>
        <v>24</v>
      </c>
      <c r="E66" s="11">
        <v>2</v>
      </c>
      <c r="F66" s="56">
        <f>'Приложение 1'!L543</f>
        <v>3230776.96</v>
      </c>
    </row>
    <row r="67" spans="1:7" s="38" customFormat="1">
      <c r="A67" s="421">
        <v>18</v>
      </c>
      <c r="B67" s="423" t="s">
        <v>55</v>
      </c>
      <c r="C67" s="56">
        <f>'Приложение 1'!I549</f>
        <v>17200.71</v>
      </c>
      <c r="D67" s="419">
        <f>'Приложение 1'!K549</f>
        <v>68</v>
      </c>
      <c r="E67" s="11">
        <v>4</v>
      </c>
      <c r="F67" s="56">
        <f>'Приложение 1'!L549</f>
        <v>16477461.810000002</v>
      </c>
      <c r="G67" s="41"/>
    </row>
    <row r="68" spans="1:7" s="38" customFormat="1">
      <c r="A68" s="421">
        <v>19</v>
      </c>
      <c r="B68" s="423" t="s">
        <v>973</v>
      </c>
      <c r="C68" s="56">
        <f>'Приложение 1'!I552</f>
        <v>1556.8</v>
      </c>
      <c r="D68" s="419">
        <f>'Приложение 1'!K552</f>
        <v>17</v>
      </c>
      <c r="E68" s="11">
        <v>1</v>
      </c>
      <c r="F68" s="56">
        <f>'Приложение 1'!L552</f>
        <v>2694346.93</v>
      </c>
    </row>
    <row r="69" spans="1:7" s="38" customFormat="1">
      <c r="A69" s="421">
        <v>20</v>
      </c>
      <c r="B69" s="423" t="s">
        <v>957</v>
      </c>
      <c r="C69" s="56">
        <f>'Приложение 1'!I555</f>
        <v>1045.5</v>
      </c>
      <c r="D69" s="419">
        <f>'Приложение 1'!K555</f>
        <v>35</v>
      </c>
      <c r="E69" s="11">
        <v>1</v>
      </c>
      <c r="F69" s="56">
        <f>'Приложение 1'!L555</f>
        <v>3553854.66</v>
      </c>
    </row>
    <row r="70" spans="1:7" s="38" customFormat="1">
      <c r="A70" s="421">
        <v>21</v>
      </c>
      <c r="B70" s="423" t="s">
        <v>74</v>
      </c>
      <c r="C70" s="56">
        <f>'Приложение 1'!I564</f>
        <v>6694.0999999999995</v>
      </c>
      <c r="D70" s="419">
        <f>'Приложение 1'!K564</f>
        <v>384</v>
      </c>
      <c r="E70" s="11">
        <v>7</v>
      </c>
      <c r="F70" s="56">
        <f>'Приложение 1'!L564</f>
        <v>17945512.189999998</v>
      </c>
    </row>
    <row r="71" spans="1:7" s="38" customFormat="1">
      <c r="A71" s="421">
        <v>22</v>
      </c>
      <c r="B71" s="423" t="s">
        <v>805</v>
      </c>
      <c r="C71" s="56">
        <f>'Приложение 1'!I567</f>
        <v>1183.5999999999999</v>
      </c>
      <c r="D71" s="419">
        <f>'Приложение 1'!K567</f>
        <v>52</v>
      </c>
      <c r="E71" s="11">
        <v>1</v>
      </c>
      <c r="F71" s="56">
        <f>'Приложение 1'!L567</f>
        <v>3622508.67</v>
      </c>
    </row>
    <row r="72" spans="1:7" s="38" customFormat="1">
      <c r="A72" s="421">
        <v>23</v>
      </c>
      <c r="B72" s="423" t="s">
        <v>113</v>
      </c>
      <c r="C72" s="56">
        <f>'Приложение 1'!I571</f>
        <v>2284.4</v>
      </c>
      <c r="D72" s="419">
        <f>'Приложение 1'!K571</f>
        <v>94</v>
      </c>
      <c r="E72" s="11">
        <v>2</v>
      </c>
      <c r="F72" s="56">
        <f>'Приложение 1'!L571</f>
        <v>6600881.1899999995</v>
      </c>
    </row>
    <row r="73" spans="1:7" s="38" customFormat="1">
      <c r="A73" s="421">
        <v>24</v>
      </c>
      <c r="B73" s="423" t="s">
        <v>72</v>
      </c>
      <c r="C73" s="56">
        <f>'Приложение 1'!I574</f>
        <v>1004.6</v>
      </c>
      <c r="D73" s="419">
        <f>'Приложение 1'!K574</f>
        <v>58</v>
      </c>
      <c r="E73" s="11">
        <v>1</v>
      </c>
      <c r="F73" s="56">
        <f>'Приложение 1'!L574</f>
        <v>4339741.1500000004</v>
      </c>
    </row>
    <row r="74" spans="1:7" s="38" customFormat="1">
      <c r="A74" s="421">
        <v>25</v>
      </c>
      <c r="B74" s="423" t="s">
        <v>59</v>
      </c>
      <c r="C74" s="56">
        <f>'Приложение 1'!I578</f>
        <v>1223.07</v>
      </c>
      <c r="D74" s="419">
        <f>'Приложение 1'!K578</f>
        <v>40</v>
      </c>
      <c r="E74" s="11">
        <v>2</v>
      </c>
      <c r="F74" s="56">
        <f>'Приложение 1'!L578</f>
        <v>4688099.68</v>
      </c>
    </row>
    <row r="75" spans="1:7" s="38" customFormat="1">
      <c r="A75" s="421">
        <v>26</v>
      </c>
      <c r="B75" s="423" t="s">
        <v>78</v>
      </c>
      <c r="C75" s="56">
        <f>'Приложение 1'!I588</f>
        <v>9906.8600000000024</v>
      </c>
      <c r="D75" s="419">
        <f>'Приложение 1'!K588</f>
        <v>322</v>
      </c>
      <c r="E75" s="11">
        <v>8</v>
      </c>
      <c r="F75" s="56">
        <f>'Приложение 1'!L588</f>
        <v>959703.45</v>
      </c>
    </row>
    <row r="76" spans="1:7" s="38" customFormat="1">
      <c r="A76" s="421">
        <v>27</v>
      </c>
      <c r="B76" s="423" t="s">
        <v>60</v>
      </c>
      <c r="C76" s="56">
        <f>'Приложение 1'!I591</f>
        <v>2702.78</v>
      </c>
      <c r="D76" s="419">
        <f>'Приложение 1'!K591</f>
        <v>187</v>
      </c>
      <c r="E76" s="11">
        <v>1</v>
      </c>
      <c r="F76" s="56">
        <f>'Приложение 1'!L591</f>
        <v>5233858.68</v>
      </c>
    </row>
    <row r="77" spans="1:7" s="38" customFormat="1">
      <c r="A77" s="421">
        <v>28</v>
      </c>
      <c r="B77" s="423" t="s">
        <v>0</v>
      </c>
      <c r="C77" s="56">
        <f>'Приложение 1'!I595</f>
        <v>1406.48</v>
      </c>
      <c r="D77" s="419">
        <f>'Приложение 1'!K595</f>
        <v>46</v>
      </c>
      <c r="E77" s="11">
        <v>2</v>
      </c>
      <c r="F77" s="56">
        <f>'Приложение 1'!L595</f>
        <v>4508549.26</v>
      </c>
    </row>
    <row r="78" spans="1:7" s="38" customFormat="1">
      <c r="A78" s="421">
        <v>29</v>
      </c>
      <c r="B78" s="423" t="s">
        <v>934</v>
      </c>
      <c r="C78" s="56">
        <f>'Приложение 1'!I600</f>
        <v>1890.8</v>
      </c>
      <c r="D78" s="419">
        <f>'Приложение 1'!K600</f>
        <v>63</v>
      </c>
      <c r="E78" s="11">
        <v>3</v>
      </c>
      <c r="F78" s="56">
        <f>'Приложение 1'!L600</f>
        <v>8076942.4100000001</v>
      </c>
    </row>
    <row r="79" spans="1:7" s="38" customFormat="1">
      <c r="A79" s="421">
        <v>30</v>
      </c>
      <c r="B79" s="423" t="s">
        <v>67</v>
      </c>
      <c r="C79" s="56">
        <f>'Приложение 1'!I603</f>
        <v>535</v>
      </c>
      <c r="D79" s="419">
        <f>'Приложение 1'!K603</f>
        <v>18</v>
      </c>
      <c r="E79" s="11">
        <v>1</v>
      </c>
      <c r="F79" s="56">
        <f>'Приложение 1'!L603</f>
        <v>1324618.56</v>
      </c>
      <c r="G79" s="41"/>
    </row>
    <row r="80" spans="1:7" s="38" customFormat="1">
      <c r="A80" s="421">
        <v>31</v>
      </c>
      <c r="B80" s="423" t="s">
        <v>977</v>
      </c>
      <c r="C80" s="56">
        <f>'Приложение 1'!I606</f>
        <v>800.6</v>
      </c>
      <c r="D80" s="419">
        <f>'Приложение 1'!K606</f>
        <v>37</v>
      </c>
      <c r="E80" s="11">
        <v>1</v>
      </c>
      <c r="F80" s="56">
        <f>'Приложение 1'!L606</f>
        <v>2044839.51</v>
      </c>
    </row>
    <row r="81" spans="1:10" s="38" customFormat="1">
      <c r="A81" s="421">
        <v>32</v>
      </c>
      <c r="B81" s="423" t="s">
        <v>955</v>
      </c>
      <c r="C81" s="56">
        <f>'Приложение 1'!I609</f>
        <v>801.6</v>
      </c>
      <c r="D81" s="419">
        <f>'Приложение 1'!K609</f>
        <v>34</v>
      </c>
      <c r="E81" s="11">
        <v>1</v>
      </c>
      <c r="F81" s="56">
        <f>'Приложение 1'!L609</f>
        <v>2051543.37</v>
      </c>
      <c r="G81" s="41"/>
    </row>
    <row r="82" spans="1:10" s="38" customFormat="1">
      <c r="A82" s="421">
        <v>33</v>
      </c>
      <c r="B82" s="423" t="s">
        <v>89</v>
      </c>
      <c r="C82" s="56">
        <f>'Приложение 1'!I612</f>
        <v>620.6</v>
      </c>
      <c r="D82" s="419">
        <f>'Приложение 1'!K612</f>
        <v>29</v>
      </c>
      <c r="E82" s="11">
        <v>1</v>
      </c>
      <c r="F82" s="56">
        <f>'Приложение 1'!L612</f>
        <v>1839644.73</v>
      </c>
      <c r="G82" s="41"/>
    </row>
    <row r="83" spans="1:10" s="38" customFormat="1">
      <c r="A83" s="421">
        <v>34</v>
      </c>
      <c r="B83" s="423" t="s">
        <v>76</v>
      </c>
      <c r="C83" s="56">
        <f>'Приложение 1'!I616</f>
        <v>1746.24</v>
      </c>
      <c r="D83" s="419">
        <f>'Приложение 1'!K616</f>
        <v>62</v>
      </c>
      <c r="E83" s="11">
        <v>2</v>
      </c>
      <c r="F83" s="56">
        <f>'Приложение 1'!L616</f>
        <v>5364705.1399999997</v>
      </c>
    </row>
    <row r="84" spans="1:10" s="38" customFormat="1">
      <c r="A84" s="421">
        <v>35</v>
      </c>
      <c r="B84" s="423" t="s">
        <v>5</v>
      </c>
      <c r="C84" s="56">
        <f>'Приложение 1'!I620</f>
        <v>2583.1999999999998</v>
      </c>
      <c r="D84" s="419">
        <f>'Приложение 1'!K620</f>
        <v>92</v>
      </c>
      <c r="E84" s="11">
        <v>2</v>
      </c>
      <c r="F84" s="56">
        <f>'Приложение 1'!L620</f>
        <v>5769769.6299999999</v>
      </c>
    </row>
    <row r="85" spans="1:10" s="38" customFormat="1">
      <c r="A85" s="421">
        <v>36</v>
      </c>
      <c r="B85" s="423" t="s">
        <v>7</v>
      </c>
      <c r="C85" s="56">
        <f>'Приложение 1'!I624</f>
        <v>4484.29</v>
      </c>
      <c r="D85" s="419">
        <f>'Приложение 1'!K624</f>
        <v>140</v>
      </c>
      <c r="E85" s="11">
        <v>2</v>
      </c>
      <c r="F85" s="56">
        <f>'Приложение 1'!L624</f>
        <v>6215986.9900000002</v>
      </c>
      <c r="G85" s="41"/>
    </row>
    <row r="86" spans="1:10" s="38" customFormat="1">
      <c r="A86" s="421">
        <v>37</v>
      </c>
      <c r="B86" s="423" t="s">
        <v>10</v>
      </c>
      <c r="C86" s="56">
        <f>'Приложение 1'!I629</f>
        <v>1262.19</v>
      </c>
      <c r="D86" s="419">
        <f>'Приложение 1'!K629</f>
        <v>55</v>
      </c>
      <c r="E86" s="11">
        <v>3</v>
      </c>
      <c r="F86" s="56">
        <f>'Приложение 1'!L629</f>
        <v>4208086.99</v>
      </c>
    </row>
    <row r="87" spans="1:10" s="38" customFormat="1">
      <c r="A87" s="421">
        <v>38</v>
      </c>
      <c r="B87" s="423" t="s">
        <v>116</v>
      </c>
      <c r="C87" s="56">
        <f>'Приложение 1'!I632</f>
        <v>906</v>
      </c>
      <c r="D87" s="419">
        <f>'Приложение 1'!K632</f>
        <v>30</v>
      </c>
      <c r="E87" s="11">
        <v>1</v>
      </c>
      <c r="F87" s="56">
        <f>'Приложение 1'!L632</f>
        <v>2621086.7400000002</v>
      </c>
      <c r="G87" s="41"/>
    </row>
    <row r="88" spans="1:10" s="38" customFormat="1">
      <c r="A88" s="421">
        <v>39</v>
      </c>
      <c r="B88" s="423" t="s">
        <v>12</v>
      </c>
      <c r="C88" s="56">
        <f>'Приложение 1'!I641</f>
        <v>12032.590000000002</v>
      </c>
      <c r="D88" s="419">
        <f>'Приложение 1'!K641</f>
        <v>414</v>
      </c>
      <c r="E88" s="11">
        <v>7</v>
      </c>
      <c r="F88" s="56">
        <f>'Приложение 1'!L641</f>
        <v>19034930.18</v>
      </c>
      <c r="G88" s="41"/>
    </row>
    <row r="89" spans="1:10" s="38" customFormat="1" ht="12.75" customHeight="1">
      <c r="A89" s="421">
        <v>40</v>
      </c>
      <c r="B89" s="423" t="s">
        <v>119</v>
      </c>
      <c r="C89" s="56">
        <f>'Приложение 1'!I644</f>
        <v>847</v>
      </c>
      <c r="D89" s="419">
        <f>'Приложение 1'!K644</f>
        <v>32</v>
      </c>
      <c r="E89" s="11">
        <v>1</v>
      </c>
      <c r="F89" s="56">
        <f>'Приложение 1'!L644</f>
        <v>2079368.35</v>
      </c>
    </row>
    <row r="90" spans="1:10" s="38" customFormat="1" ht="12.75" customHeight="1">
      <c r="A90" s="424" t="s">
        <v>928</v>
      </c>
      <c r="B90" s="425"/>
      <c r="C90" s="56">
        <f>SUM(C91:C127)</f>
        <v>514937.69000000018</v>
      </c>
      <c r="D90" s="419">
        <f>SUM(D91:D127)</f>
        <v>18619</v>
      </c>
      <c r="E90" s="419">
        <f t="shared" ref="E90" si="1">SUM(E91:E127)</f>
        <v>288</v>
      </c>
      <c r="F90" s="56">
        <f>SUM(F91:F127)</f>
        <v>854942938.5</v>
      </c>
      <c r="H90" s="34"/>
      <c r="J90" s="41"/>
    </row>
    <row r="91" spans="1:10" s="38" customFormat="1">
      <c r="A91" s="421">
        <v>1</v>
      </c>
      <c r="B91" s="422" t="s">
        <v>111</v>
      </c>
      <c r="C91" s="56">
        <f>'Приложение 1'!I807</f>
        <v>364505.60000000015</v>
      </c>
      <c r="D91" s="419">
        <f>'Приложение 1'!K807</f>
        <v>12765</v>
      </c>
      <c r="E91" s="11">
        <v>159</v>
      </c>
      <c r="F91" s="56">
        <f>'Приложение 1'!L807</f>
        <v>548328982.23999989</v>
      </c>
    </row>
    <row r="92" spans="1:10" s="38" customFormat="1">
      <c r="A92" s="421">
        <v>2</v>
      </c>
      <c r="B92" s="422" t="s">
        <v>37</v>
      </c>
      <c r="C92" s="56">
        <f>'Приложение 1'!I824</f>
        <v>9739.4</v>
      </c>
      <c r="D92" s="419">
        <f>'Приложение 1'!K824</f>
        <v>467</v>
      </c>
      <c r="E92" s="11">
        <v>15</v>
      </c>
      <c r="F92" s="56">
        <f>'Приложение 1'!L824</f>
        <v>29954148.629999995</v>
      </c>
    </row>
    <row r="93" spans="1:10" s="38" customFormat="1">
      <c r="A93" s="421">
        <v>3</v>
      </c>
      <c r="B93" s="422" t="s">
        <v>1002</v>
      </c>
      <c r="C93" s="56">
        <f>'Приложение 1'!I836</f>
        <v>20474</v>
      </c>
      <c r="D93" s="419">
        <f>'Приложение 1'!K836</f>
        <v>683</v>
      </c>
      <c r="E93" s="11">
        <v>10</v>
      </c>
      <c r="F93" s="56">
        <f>'Приложение 1'!L836</f>
        <v>33212698.000000004</v>
      </c>
    </row>
    <row r="94" spans="1:10" s="38" customFormat="1">
      <c r="A94" s="421">
        <v>4</v>
      </c>
      <c r="B94" s="422" t="s">
        <v>39</v>
      </c>
      <c r="C94" s="56">
        <f>'Приложение 1'!I840</f>
        <v>4350.1000000000004</v>
      </c>
      <c r="D94" s="419">
        <f>'Приложение 1'!K840</f>
        <v>165</v>
      </c>
      <c r="E94" s="11">
        <v>2</v>
      </c>
      <c r="F94" s="56">
        <f>'Приложение 1'!L840</f>
        <v>8757925.1199999992</v>
      </c>
    </row>
    <row r="95" spans="1:10" s="38" customFormat="1">
      <c r="A95" s="421">
        <v>5</v>
      </c>
      <c r="B95" s="422" t="s">
        <v>42</v>
      </c>
      <c r="C95" s="56">
        <f>'Приложение 1'!I845</f>
        <v>4451.1000000000004</v>
      </c>
      <c r="D95" s="419">
        <f>'Приложение 1'!K845</f>
        <v>169</v>
      </c>
      <c r="E95" s="11">
        <v>3</v>
      </c>
      <c r="F95" s="56">
        <f>'Приложение 1'!L845</f>
        <v>8062997.6899999995</v>
      </c>
    </row>
    <row r="96" spans="1:10" s="38" customFormat="1">
      <c r="A96" s="421">
        <v>6</v>
      </c>
      <c r="B96" s="422" t="s">
        <v>112</v>
      </c>
      <c r="C96" s="56">
        <f>'Приложение 1'!I856</f>
        <v>6042.4000000000005</v>
      </c>
      <c r="D96" s="419">
        <f>'Приложение 1'!K856</f>
        <v>165</v>
      </c>
      <c r="E96" s="11">
        <v>9</v>
      </c>
      <c r="F96" s="56">
        <f>'Приложение 1'!L856</f>
        <v>18035812.399999999</v>
      </c>
    </row>
    <row r="97" spans="1:8" s="38" customFormat="1">
      <c r="A97" s="421">
        <v>7</v>
      </c>
      <c r="B97" s="423" t="s">
        <v>44</v>
      </c>
      <c r="C97" s="56">
        <f>'Приложение 1'!I861</f>
        <v>1144.4000000000001</v>
      </c>
      <c r="D97" s="419">
        <f>'Приложение 1'!K861</f>
        <v>96</v>
      </c>
      <c r="E97" s="11">
        <v>3</v>
      </c>
      <c r="F97" s="56">
        <f>'Приложение 1'!L861</f>
        <v>4252510.18</v>
      </c>
    </row>
    <row r="98" spans="1:8" s="38" customFormat="1">
      <c r="A98" s="421">
        <v>8</v>
      </c>
      <c r="B98" s="423" t="s">
        <v>68</v>
      </c>
      <c r="C98" s="56">
        <f>'Приложение 1'!I875</f>
        <v>12670.25</v>
      </c>
      <c r="D98" s="419">
        <f>'Приложение 1'!K875</f>
        <v>359</v>
      </c>
      <c r="E98" s="11">
        <v>12</v>
      </c>
      <c r="F98" s="56">
        <f>'Приложение 1'!L875</f>
        <v>27567766.349999998</v>
      </c>
    </row>
    <row r="99" spans="1:8" s="38" customFormat="1">
      <c r="A99" s="421">
        <v>9</v>
      </c>
      <c r="B99" s="423" t="s">
        <v>86</v>
      </c>
      <c r="C99" s="56">
        <f>'Приложение 1'!I878</f>
        <v>1488.3</v>
      </c>
      <c r="D99" s="419">
        <f>'Приложение 1'!K878</f>
        <v>48</v>
      </c>
      <c r="E99" s="11">
        <v>1</v>
      </c>
      <c r="F99" s="56">
        <f>'Приложение 1'!L878</f>
        <v>2460640.5099999998</v>
      </c>
      <c r="G99" s="41"/>
    </row>
    <row r="100" spans="1:8" s="38" customFormat="1">
      <c r="A100" s="421">
        <v>10</v>
      </c>
      <c r="B100" s="423" t="s">
        <v>85</v>
      </c>
      <c r="C100" s="56">
        <f>'Приложение 1'!I888</f>
        <v>8512.57</v>
      </c>
      <c r="D100" s="419">
        <f>'Приложение 1'!K888</f>
        <v>297</v>
      </c>
      <c r="E100" s="11">
        <v>8</v>
      </c>
      <c r="F100" s="56">
        <f>'Приложение 1'!L888</f>
        <v>1194403.73</v>
      </c>
    </row>
    <row r="101" spans="1:8" s="38" customFormat="1">
      <c r="A101" s="421">
        <v>11</v>
      </c>
      <c r="B101" s="423" t="s">
        <v>80</v>
      </c>
      <c r="C101" s="56">
        <f>'Приложение 1'!I891</f>
        <v>965.6</v>
      </c>
      <c r="D101" s="419">
        <f>'Приложение 1'!K891</f>
        <v>28</v>
      </c>
      <c r="E101" s="11">
        <v>1</v>
      </c>
      <c r="F101" s="56">
        <f>'Приложение 1'!L891</f>
        <v>3965778.72</v>
      </c>
    </row>
    <row r="102" spans="1:8" s="38" customFormat="1">
      <c r="A102" s="421">
        <v>12</v>
      </c>
      <c r="B102" s="423" t="s">
        <v>118</v>
      </c>
      <c r="C102" s="56">
        <f>'Приложение 1'!I894</f>
        <v>9959.2000000000007</v>
      </c>
      <c r="D102" s="419">
        <f>'Приложение 1'!K894</f>
        <v>637</v>
      </c>
      <c r="E102" s="11">
        <v>1</v>
      </c>
      <c r="F102" s="56">
        <f>'Приложение 1'!L894</f>
        <v>8942299.2100000009</v>
      </c>
      <c r="G102" s="41"/>
      <c r="H102" s="41"/>
    </row>
    <row r="103" spans="1:8" s="38" customFormat="1">
      <c r="A103" s="421">
        <v>13</v>
      </c>
      <c r="B103" s="423" t="s">
        <v>54</v>
      </c>
      <c r="C103" s="56">
        <f>'Приложение 1'!I898</f>
        <v>1173.0999999999999</v>
      </c>
      <c r="D103" s="419">
        <f>'Приложение 1'!K898</f>
        <v>44</v>
      </c>
      <c r="E103" s="11">
        <v>2</v>
      </c>
      <c r="F103" s="56">
        <f>'Приложение 1'!L898</f>
        <v>4133092.59</v>
      </c>
    </row>
    <row r="104" spans="1:8" s="38" customFormat="1">
      <c r="A104" s="421">
        <v>14</v>
      </c>
      <c r="B104" s="423" t="s">
        <v>47</v>
      </c>
      <c r="C104" s="56">
        <f>'Приложение 1'!I901</f>
        <v>1424.7</v>
      </c>
      <c r="D104" s="419">
        <f>'Приложение 1'!K901</f>
        <v>59</v>
      </c>
      <c r="E104" s="11">
        <v>1</v>
      </c>
      <c r="F104" s="56">
        <f>'Приложение 1'!L901</f>
        <v>2896512.7</v>
      </c>
    </row>
    <row r="105" spans="1:8" s="38" customFormat="1">
      <c r="A105" s="421">
        <v>15</v>
      </c>
      <c r="B105" s="423" t="s">
        <v>49</v>
      </c>
      <c r="C105" s="56">
        <f>'Приложение 1'!I905</f>
        <v>1107.5</v>
      </c>
      <c r="D105" s="419">
        <f>'Приложение 1'!K905</f>
        <v>17</v>
      </c>
      <c r="E105" s="11">
        <v>2</v>
      </c>
      <c r="F105" s="56">
        <f>'Приложение 1'!L905</f>
        <v>2474775.16</v>
      </c>
    </row>
    <row r="106" spans="1:8" s="38" customFormat="1">
      <c r="A106" s="421">
        <v>16</v>
      </c>
      <c r="B106" s="423" t="s">
        <v>767</v>
      </c>
      <c r="C106" s="56">
        <f>'Приложение 1'!I909</f>
        <v>2602.1999999999998</v>
      </c>
      <c r="D106" s="419">
        <f>'Приложение 1'!K909</f>
        <v>112</v>
      </c>
      <c r="E106" s="11">
        <v>2</v>
      </c>
      <c r="F106" s="56">
        <f>'Приложение 1'!L909</f>
        <v>5892129.4900000002</v>
      </c>
    </row>
    <row r="107" spans="1:8" s="38" customFormat="1">
      <c r="A107" s="421">
        <v>17</v>
      </c>
      <c r="B107" s="423" t="s">
        <v>48</v>
      </c>
      <c r="C107" s="56">
        <f>'Приложение 1'!I912</f>
        <v>6913.4</v>
      </c>
      <c r="D107" s="419">
        <f>'Приложение 1'!K912</f>
        <v>320</v>
      </c>
      <c r="E107" s="11">
        <v>1</v>
      </c>
      <c r="F107" s="56">
        <f>'Приложение 1'!L912</f>
        <v>21880436.98</v>
      </c>
    </row>
    <row r="108" spans="1:8" s="38" customFormat="1">
      <c r="A108" s="421">
        <v>18</v>
      </c>
      <c r="B108" s="423" t="s">
        <v>55</v>
      </c>
      <c r="C108" s="56">
        <f>'Приложение 1'!I918</f>
        <v>7438</v>
      </c>
      <c r="D108" s="419">
        <f>'Приложение 1'!K918</f>
        <v>222</v>
      </c>
      <c r="E108" s="11">
        <v>4</v>
      </c>
      <c r="F108" s="56">
        <f>'Приложение 1'!L918</f>
        <v>11449539.550000001</v>
      </c>
    </row>
    <row r="109" spans="1:8" s="38" customFormat="1" ht="24.75" customHeight="1">
      <c r="A109" s="421">
        <v>19</v>
      </c>
      <c r="B109" s="423" t="s">
        <v>978</v>
      </c>
      <c r="C109" s="56">
        <f>'Приложение 1'!I922</f>
        <v>789.2</v>
      </c>
      <c r="D109" s="419">
        <f>'Приложение 1'!K922</f>
        <v>15</v>
      </c>
      <c r="E109" s="11">
        <v>2</v>
      </c>
      <c r="F109" s="56">
        <f>'Приложение 1'!L922</f>
        <v>2261543.88</v>
      </c>
    </row>
    <row r="110" spans="1:8" s="38" customFormat="1">
      <c r="A110" s="421">
        <v>20</v>
      </c>
      <c r="B110" s="423" t="s">
        <v>74</v>
      </c>
      <c r="C110" s="56">
        <f>'Приложение 1'!I931</f>
        <v>4591.8999999999996</v>
      </c>
      <c r="D110" s="419">
        <f>'Приложение 1'!K931</f>
        <v>225</v>
      </c>
      <c r="E110" s="11">
        <v>7</v>
      </c>
      <c r="F110" s="56">
        <f>'Приложение 1'!L931</f>
        <v>14449973.359999999</v>
      </c>
    </row>
    <row r="111" spans="1:8" s="38" customFormat="1" ht="13.5" customHeight="1">
      <c r="A111" s="421">
        <v>21</v>
      </c>
      <c r="B111" s="423" t="s">
        <v>113</v>
      </c>
      <c r="C111" s="56">
        <f>'Приложение 1'!I936</f>
        <v>2487.3900000000003</v>
      </c>
      <c r="D111" s="419">
        <f>'Приложение 1'!K936</f>
        <v>88</v>
      </c>
      <c r="E111" s="11">
        <v>3</v>
      </c>
      <c r="F111" s="56">
        <f>'Приложение 1'!L936</f>
        <v>8834559.5999999996</v>
      </c>
    </row>
    <row r="112" spans="1:8" s="38" customFormat="1">
      <c r="A112" s="421">
        <v>22</v>
      </c>
      <c r="B112" s="423" t="s">
        <v>72</v>
      </c>
      <c r="C112" s="56">
        <f>'Приложение 1'!I939</f>
        <v>1581.4</v>
      </c>
      <c r="D112" s="419">
        <f>'Приложение 1'!K939</f>
        <v>20</v>
      </c>
      <c r="E112" s="11">
        <v>1</v>
      </c>
      <c r="F112" s="56">
        <f>'Приложение 1'!L939</f>
        <v>3166565.27</v>
      </c>
    </row>
    <row r="113" spans="1:7" s="38" customFormat="1">
      <c r="A113" s="421">
        <v>23</v>
      </c>
      <c r="B113" s="423" t="s">
        <v>59</v>
      </c>
      <c r="C113" s="56">
        <f>'Приложение 1'!I942</f>
        <v>889.73</v>
      </c>
      <c r="D113" s="419">
        <f>'Приложение 1'!K942</f>
        <v>42</v>
      </c>
      <c r="E113" s="11">
        <v>1</v>
      </c>
      <c r="F113" s="56">
        <f>'Приложение 1'!L942</f>
        <v>4191933.11</v>
      </c>
    </row>
    <row r="114" spans="1:7" s="38" customFormat="1">
      <c r="A114" s="421">
        <v>24</v>
      </c>
      <c r="B114" s="423" t="s">
        <v>78</v>
      </c>
      <c r="C114" s="56">
        <f>'Приложение 1'!I948</f>
        <v>2978.06</v>
      </c>
      <c r="D114" s="419">
        <f>'Приложение 1'!K948</f>
        <v>214</v>
      </c>
      <c r="E114" s="11">
        <v>4</v>
      </c>
      <c r="F114" s="56">
        <f>'Приложение 1'!L948</f>
        <v>2992620.0300000003</v>
      </c>
    </row>
    <row r="115" spans="1:7" s="38" customFormat="1">
      <c r="A115" s="421">
        <v>25</v>
      </c>
      <c r="B115" s="423" t="s">
        <v>60</v>
      </c>
      <c r="C115" s="56">
        <f>'Приложение 1'!I952</f>
        <v>11387.33</v>
      </c>
      <c r="D115" s="419">
        <f>'Приложение 1'!K952</f>
        <v>352</v>
      </c>
      <c r="E115" s="11">
        <v>2</v>
      </c>
      <c r="F115" s="56">
        <f>'Приложение 1'!L952</f>
        <v>6293598.1699999999</v>
      </c>
    </row>
    <row r="116" spans="1:7" s="38" customFormat="1">
      <c r="A116" s="421">
        <v>26</v>
      </c>
      <c r="B116" s="423" t="s">
        <v>952</v>
      </c>
      <c r="C116" s="56">
        <f>'Приложение 1'!I955</f>
        <v>1559.6</v>
      </c>
      <c r="D116" s="419">
        <f>'Приложение 1'!K955</f>
        <v>58</v>
      </c>
      <c r="E116" s="11">
        <v>1</v>
      </c>
      <c r="F116" s="56">
        <f>'Приложение 1'!L955</f>
        <v>1583234.07</v>
      </c>
    </row>
    <row r="117" spans="1:7" s="38" customFormat="1">
      <c r="A117" s="421">
        <v>27</v>
      </c>
      <c r="B117" s="423" t="s">
        <v>0</v>
      </c>
      <c r="C117" s="56">
        <f>'Приложение 1'!I959</f>
        <v>1698.72</v>
      </c>
      <c r="D117" s="419">
        <f>'Приложение 1'!K959</f>
        <v>41</v>
      </c>
      <c r="E117" s="11">
        <v>2</v>
      </c>
      <c r="F117" s="56">
        <f>'Приложение 1'!L959</f>
        <v>5718475.2200000007</v>
      </c>
    </row>
    <row r="118" spans="1:7" s="38" customFormat="1">
      <c r="A118" s="421">
        <v>28</v>
      </c>
      <c r="B118" s="423" t="s">
        <v>2</v>
      </c>
      <c r="C118" s="56">
        <f>'Приложение 1'!I963</f>
        <v>456.3</v>
      </c>
      <c r="D118" s="419">
        <f>'Приложение 1'!K963</f>
        <v>42</v>
      </c>
      <c r="E118" s="11">
        <v>2</v>
      </c>
      <c r="F118" s="56">
        <f>'Приложение 1'!L963</f>
        <v>2830968.3200000003</v>
      </c>
      <c r="G118" s="41"/>
    </row>
    <row r="119" spans="1:7" s="38" customFormat="1">
      <c r="A119" s="421">
        <v>29</v>
      </c>
      <c r="B119" s="423" t="s">
        <v>934</v>
      </c>
      <c r="C119" s="56">
        <f>'Приложение 1'!I968</f>
        <v>1593.2</v>
      </c>
      <c r="D119" s="419">
        <f>'Приложение 1'!K968</f>
        <v>42</v>
      </c>
      <c r="E119" s="11">
        <v>3</v>
      </c>
      <c r="F119" s="56">
        <f>'Приложение 1'!L968</f>
        <v>8157711.8399999999</v>
      </c>
    </row>
    <row r="120" spans="1:7" s="38" customFormat="1">
      <c r="A120" s="421">
        <v>30</v>
      </c>
      <c r="B120" s="423" t="s">
        <v>974</v>
      </c>
      <c r="C120" s="56">
        <f>'Приложение 1'!I971</f>
        <v>499</v>
      </c>
      <c r="D120" s="419">
        <f>'Приложение 1'!K971</f>
        <v>215</v>
      </c>
      <c r="E120" s="11">
        <v>1</v>
      </c>
      <c r="F120" s="56">
        <f>'Приложение 1'!L971</f>
        <v>806886.55</v>
      </c>
    </row>
    <row r="121" spans="1:7" s="38" customFormat="1">
      <c r="A121" s="421">
        <v>31</v>
      </c>
      <c r="B121" s="423" t="s">
        <v>67</v>
      </c>
      <c r="C121" s="56">
        <f>'Приложение 1'!I975</f>
        <v>493.58</v>
      </c>
      <c r="D121" s="419">
        <f>'Приложение 1'!K975</f>
        <v>32</v>
      </c>
      <c r="E121" s="11">
        <v>2</v>
      </c>
      <c r="F121" s="56">
        <f>'Приложение 1'!L975</f>
        <v>2100005.02</v>
      </c>
      <c r="G121" s="41"/>
    </row>
    <row r="122" spans="1:7" s="38" customFormat="1">
      <c r="A122" s="421">
        <v>32</v>
      </c>
      <c r="B122" s="423" t="s">
        <v>977</v>
      </c>
      <c r="C122" s="56">
        <f>'Приложение 1'!I978</f>
        <v>674.1</v>
      </c>
      <c r="D122" s="419">
        <f>'Приложение 1'!K978</f>
        <v>22</v>
      </c>
      <c r="E122" s="11">
        <v>1</v>
      </c>
      <c r="F122" s="56">
        <f>'Приложение 1'!L978</f>
        <v>1938466.18</v>
      </c>
    </row>
    <row r="123" spans="1:7" s="38" customFormat="1">
      <c r="A123" s="421">
        <v>33</v>
      </c>
      <c r="B123" s="423" t="s">
        <v>76</v>
      </c>
      <c r="C123" s="56">
        <f>'Приложение 1'!I981</f>
        <v>1022.51</v>
      </c>
      <c r="D123" s="419">
        <f>'Приложение 1'!K981</f>
        <v>32</v>
      </c>
      <c r="E123" s="11">
        <v>1</v>
      </c>
      <c r="F123" s="56">
        <f>'Приложение 1'!L981</f>
        <v>2922237.76</v>
      </c>
    </row>
    <row r="124" spans="1:7" s="38" customFormat="1">
      <c r="A124" s="421">
        <v>34</v>
      </c>
      <c r="B124" s="423" t="s">
        <v>961</v>
      </c>
      <c r="C124" s="56">
        <f>'Приложение 1'!I985</f>
        <v>1444.4</v>
      </c>
      <c r="D124" s="419">
        <f>'Приложение 1'!K985</f>
        <v>80</v>
      </c>
      <c r="E124" s="11">
        <v>2</v>
      </c>
      <c r="F124" s="56">
        <f>'Приложение 1'!L985</f>
        <v>6645304.3700000001</v>
      </c>
    </row>
    <row r="125" spans="1:7" s="38" customFormat="1">
      <c r="A125" s="421">
        <v>35</v>
      </c>
      <c r="B125" s="423" t="s">
        <v>7</v>
      </c>
      <c r="C125" s="56">
        <f>'Приложение 1'!I991</f>
        <v>4451.4399999999996</v>
      </c>
      <c r="D125" s="419">
        <f>'Приложение 1'!K991</f>
        <v>177</v>
      </c>
      <c r="E125" s="11">
        <v>4</v>
      </c>
      <c r="F125" s="56">
        <f>'Приложение 1'!L991</f>
        <v>10588871.499999998</v>
      </c>
      <c r="G125" s="41"/>
    </row>
    <row r="126" spans="1:7" s="38" customFormat="1">
      <c r="A126" s="421">
        <v>36</v>
      </c>
      <c r="B126" s="423" t="s">
        <v>10</v>
      </c>
      <c r="C126" s="56">
        <f>'Приложение 1'!I994</f>
        <v>821.41</v>
      </c>
      <c r="D126" s="419">
        <f>'Приложение 1'!K994</f>
        <v>25</v>
      </c>
      <c r="E126" s="11">
        <v>1</v>
      </c>
      <c r="F126" s="56">
        <f>'Приложение 1'!L994</f>
        <v>2826929.85</v>
      </c>
    </row>
    <row r="127" spans="1:7" s="38" customFormat="1">
      <c r="A127" s="421">
        <v>37</v>
      </c>
      <c r="B127" s="423" t="s">
        <v>12</v>
      </c>
      <c r="C127" s="56">
        <f>'Приложение 1'!I1008</f>
        <v>10556.599999999999</v>
      </c>
      <c r="D127" s="419">
        <f>'Приложение 1'!K1008</f>
        <v>244</v>
      </c>
      <c r="E127" s="11">
        <v>12</v>
      </c>
      <c r="F127" s="56">
        <f>'Приложение 1'!L1008</f>
        <v>23170605.150000002</v>
      </c>
    </row>
  </sheetData>
  <autoFilter ref="A9:S127"/>
  <mergeCells count="15">
    <mergeCell ref="A90:B90"/>
    <mergeCell ref="H2:S2"/>
    <mergeCell ref="C2:F2"/>
    <mergeCell ref="E1:F1"/>
    <mergeCell ref="A3:F4"/>
    <mergeCell ref="A49:B49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 Windows</cp:lastModifiedBy>
  <cp:lastPrinted>2019-12-28T09:01:13Z</cp:lastPrinted>
  <dcterms:created xsi:type="dcterms:W3CDTF">2014-06-23T04:55:08Z</dcterms:created>
  <dcterms:modified xsi:type="dcterms:W3CDTF">2019-12-28T09:03:01Z</dcterms:modified>
</cp:coreProperties>
</file>